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Sheet1" sheetId="1" r:id="rId1"/>
    <sheet name="Sheet2" sheetId="2" r:id="rId2"/>
    <sheet name="Sheet3" sheetId="3" r:id="rId3"/>
  </sheets>
  <definedNames>
    <definedName name="TABLE" localSheetId="0">'Sheet1'!$E$9:$E$9</definedName>
    <definedName name="TABLE_2" localSheetId="0">'Sheet1'!$E$9:$E$9</definedName>
    <definedName name="TABLE_3" localSheetId="0">'Sheet1'!$E$9:$E$9</definedName>
  </definedNames>
  <calcPr fullCalcOnLoad="1"/>
</workbook>
</file>

<file path=xl/sharedStrings.xml><?xml version="1.0" encoding="utf-8"?>
<sst xmlns="http://schemas.openxmlformats.org/spreadsheetml/2006/main" count="25" uniqueCount="25">
  <si>
    <t>NEm</t>
  </si>
  <si>
    <t>NEg</t>
  </si>
  <si>
    <t>a</t>
  </si>
  <si>
    <t>b</t>
  </si>
  <si>
    <t>c</t>
  </si>
  <si>
    <t>neg b</t>
  </si>
  <si>
    <t>bsqr</t>
  </si>
  <si>
    <t>4ac</t>
  </si>
  <si>
    <t>sqrt</t>
  </si>
  <si>
    <t>num</t>
  </si>
  <si>
    <t>denom</t>
  </si>
  <si>
    <t>Avg BW</t>
  </si>
  <si>
    <t>Choice</t>
  </si>
  <si>
    <t>Select</t>
  </si>
  <si>
    <t>Standard</t>
  </si>
  <si>
    <t>Initial Shrunk BW, kg</t>
  </si>
  <si>
    <t>Net Energy Calculations Based on Performance</t>
  </si>
  <si>
    <t>Dry matter intake, kg</t>
  </si>
  <si>
    <t>Target endpoint</t>
  </si>
  <si>
    <t>Shrunk ADG, kg</t>
  </si>
  <si>
    <t>Shrunk BW at target endpoint, kg</t>
  </si>
  <si>
    <t>Calculated NEm, Mcal/kg</t>
  </si>
  <si>
    <t>Calculated NEg, Mcal/kg</t>
  </si>
  <si>
    <t>Calculated ME, Mcal/kg</t>
  </si>
  <si>
    <t>Final Shrunk BW, kg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</si>
</sst>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39">
    <font>
      <sz val="10"/>
      <name val="Arial"/>
      <family val="0"/>
    </font>
    <font>
      <b/>
      <sz val="10"/>
      <name val="Arial"/>
      <family val="2"/>
    </font>
    <font>
      <b/>
      <i/>
      <sz val="12"/>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
    <xf numFmtId="0" fontId="0" fillId="0" borderId="0" xfId="0" applyAlignment="1">
      <alignment/>
    </xf>
    <xf numFmtId="164" fontId="0" fillId="0" borderId="0" xfId="0" applyNumberFormat="1" applyAlignment="1">
      <alignment/>
    </xf>
    <xf numFmtId="0" fontId="1" fillId="0" borderId="0" xfId="0" applyFont="1" applyAlignment="1">
      <alignment/>
    </xf>
    <xf numFmtId="0" fontId="1" fillId="33" borderId="10" xfId="0" applyFont="1" applyFill="1" applyBorder="1" applyAlignment="1">
      <alignment/>
    </xf>
    <xf numFmtId="2" fontId="1" fillId="33" borderId="10" xfId="0" applyNumberFormat="1" applyFont="1" applyFill="1" applyBorder="1" applyAlignment="1">
      <alignment/>
    </xf>
    <xf numFmtId="2" fontId="1" fillId="33" borderId="10" xfId="0" applyNumberFormat="1" applyFont="1" applyFill="1" applyBorder="1" applyAlignment="1">
      <alignment/>
    </xf>
    <xf numFmtId="164" fontId="0" fillId="0" borderId="0" xfId="0" applyNumberFormat="1" applyFill="1" applyAlignment="1">
      <alignment/>
    </xf>
    <xf numFmtId="0" fontId="2" fillId="0" borderId="0" xfId="0" applyFont="1" applyAlignment="1">
      <alignment/>
    </xf>
    <xf numFmtId="164" fontId="0" fillId="0" borderId="0" xfId="0" applyNumberFormat="1" applyAlignment="1">
      <alignment horizontal="center"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76200</xdr:rowOff>
    </xdr:from>
    <xdr:to>
      <xdr:col>4</xdr:col>
      <xdr:colOff>304800</xdr:colOff>
      <xdr:row>4</xdr:row>
      <xdr:rowOff>114300</xdr:rowOff>
    </xdr:to>
    <xdr:sp>
      <xdr:nvSpPr>
        <xdr:cNvPr id="1" name="Text 4"/>
        <xdr:cNvSpPr txBox="1">
          <a:spLocks noChangeArrowheads="1"/>
        </xdr:cNvSpPr>
      </xdr:nvSpPr>
      <xdr:spPr>
        <a:xfrm>
          <a:off x="9525" y="266700"/>
          <a:ext cx="4238625" cy="523875"/>
        </a:xfrm>
        <a:prstGeom prst="rect">
          <a:avLst/>
        </a:prstGeom>
        <a:solidFill>
          <a:srgbClr val="FFFFCC"/>
        </a:solidFill>
        <a:ln w="9525" cmpd="sng">
          <a:solidFill>
            <a:srgbClr val="000000"/>
          </a:solidFill>
          <a:headEnd type="none"/>
          <a:tailEnd type="none"/>
        </a:ln>
      </xdr:spPr>
      <xdr:txBody>
        <a:bodyPr vertOverflow="clip" wrap="square" lIns="27432" tIns="18288" rIns="27432" bIns="18288" anchor="ctr"/>
        <a:p>
          <a:pPr algn="just">
            <a:defRPr/>
          </a:pPr>
          <a:r>
            <a:rPr lang="en-US" cap="none" sz="700" b="0" i="0" u="none" baseline="0">
              <a:solidFill>
                <a:srgbClr val="000000"/>
              </a:solidFill>
              <a:latin typeface="Arial"/>
              <a:ea typeface="Arial"/>
              <a:cs typeface="Arial"/>
            </a:rPr>
            <a:t>Enter values indicated in blue boxes below.  The BW at target endpoint is often the same as final BW for finishing cattle.  For growing cattle, BW at target endpoint is what you would expect these cattle to weigh at the target.   Calculated NEm and NEg values will automatically be updated.</a:t>
          </a:r>
        </a:p>
      </xdr:txBody>
    </xdr:sp>
    <xdr:clientData/>
  </xdr:twoCellAnchor>
  <xdr:twoCellAnchor editAs="oneCell">
    <xdr:from>
      <xdr:col>3</xdr:col>
      <xdr:colOff>19050</xdr:colOff>
      <xdr:row>6</xdr:row>
      <xdr:rowOff>47625</xdr:rowOff>
    </xdr:from>
    <xdr:to>
      <xdr:col>3</xdr:col>
      <xdr:colOff>609600</xdr:colOff>
      <xdr:row>10</xdr:row>
      <xdr:rowOff>0</xdr:rowOff>
    </xdr:to>
    <xdr:pic>
      <xdr:nvPicPr>
        <xdr:cNvPr id="2" name="Picture 5"/>
        <xdr:cNvPicPr preferRelativeResize="1">
          <a:picLocks noChangeAspect="1"/>
        </xdr:cNvPicPr>
      </xdr:nvPicPr>
      <xdr:blipFill>
        <a:blip r:embed="rId1"/>
        <a:stretch>
          <a:fillRect/>
        </a:stretch>
      </xdr:blipFill>
      <xdr:spPr>
        <a:xfrm>
          <a:off x="3352800" y="1047750"/>
          <a:ext cx="5905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
  <sheetViews>
    <sheetView tabSelected="1" zoomScalePageLayoutView="0" workbookViewId="0" topLeftCell="A1">
      <selection activeCell="A1" sqref="A1"/>
    </sheetView>
  </sheetViews>
  <sheetFormatPr defaultColWidth="9.140625" defaultRowHeight="12.75"/>
  <cols>
    <col min="1" max="1" width="31.7109375" style="0" customWidth="1"/>
  </cols>
  <sheetData>
    <row r="1" ht="15">
      <c r="A1" s="7" t="s">
        <v>16</v>
      </c>
    </row>
    <row r="6" spans="1:10" ht="12.75">
      <c r="A6" s="2" t="s">
        <v>15</v>
      </c>
      <c r="B6" s="3">
        <v>330</v>
      </c>
      <c r="C6" s="1">
        <f>E11*(D19/B8)</f>
        <v>396.74</v>
      </c>
      <c r="D6" s="1">
        <f>C6^0.75</f>
        <v>88.89544160980539</v>
      </c>
      <c r="E6" s="1"/>
      <c r="F6" s="1"/>
      <c r="G6" s="1"/>
      <c r="H6" s="1"/>
      <c r="I6" s="1"/>
      <c r="J6" s="1"/>
    </row>
    <row r="7" spans="1:10" ht="12.75">
      <c r="A7" s="2" t="s">
        <v>24</v>
      </c>
      <c r="B7" s="3">
        <v>500</v>
      </c>
      <c r="C7" s="1">
        <f>E11^0.75</f>
        <v>91.94668426211618</v>
      </c>
      <c r="D7" s="1"/>
      <c r="E7" s="1"/>
      <c r="F7" s="1" t="s">
        <v>0</v>
      </c>
      <c r="G7" s="1" t="s">
        <v>1</v>
      </c>
      <c r="H7" s="1"/>
      <c r="I7" s="1"/>
      <c r="J7" s="1"/>
    </row>
    <row r="8" spans="1:10" ht="12.75">
      <c r="A8" s="2" t="s">
        <v>20</v>
      </c>
      <c r="B8" s="3">
        <v>500</v>
      </c>
      <c r="C8" s="1"/>
      <c r="D8" s="1"/>
      <c r="E8" s="8"/>
      <c r="F8" s="1">
        <f>0.077*C7</f>
        <v>7.079894688182946</v>
      </c>
      <c r="G8" s="1">
        <f>0.0557*D6*B12^1.097</f>
        <v>7.725147815325642</v>
      </c>
      <c r="H8" s="1"/>
      <c r="I8" s="1" t="s">
        <v>2</v>
      </c>
      <c r="J8" s="1">
        <f>0.877*B11</f>
        <v>7.016</v>
      </c>
    </row>
    <row r="9" spans="1:10" ht="17.25" customHeight="1">
      <c r="A9" s="2" t="s">
        <v>18</v>
      </c>
      <c r="B9" s="3"/>
      <c r="C9" s="1"/>
      <c r="D9" s="1"/>
      <c r="E9" s="9"/>
      <c r="F9" s="1"/>
      <c r="G9" s="1"/>
      <c r="H9" s="1"/>
      <c r="I9" s="1" t="s">
        <v>3</v>
      </c>
      <c r="J9" s="1">
        <f>(0.877*-F8)+(-0.41*B11)+(-G8)</f>
        <v>-17.214215456862085</v>
      </c>
    </row>
    <row r="10" spans="1:10" ht="12.75">
      <c r="A10" s="2"/>
      <c r="B10" s="3"/>
      <c r="C10" s="1"/>
      <c r="D10" s="1"/>
      <c r="E10" s="1"/>
      <c r="F10" s="1"/>
      <c r="G10" s="1">
        <v>0.877</v>
      </c>
      <c r="H10" s="1"/>
      <c r="I10" s="1" t="s">
        <v>4</v>
      </c>
      <c r="J10" s="1">
        <f>-0.41*-F8</f>
        <v>2.9027568221550077</v>
      </c>
    </row>
    <row r="11" spans="1:10" ht="12.75">
      <c r="A11" s="2" t="s">
        <v>17</v>
      </c>
      <c r="B11" s="3">
        <v>8</v>
      </c>
      <c r="C11" s="1"/>
      <c r="D11" s="1" t="s">
        <v>11</v>
      </c>
      <c r="E11" s="1">
        <f>AVERAGE(B6:B7)</f>
        <v>415</v>
      </c>
      <c r="F11" s="1"/>
      <c r="G11" s="1">
        <v>0.41</v>
      </c>
      <c r="H11" s="1"/>
      <c r="I11" s="1"/>
      <c r="J11" s="1"/>
    </row>
    <row r="12" spans="1:10" ht="12.75">
      <c r="A12" s="2" t="s">
        <v>19</v>
      </c>
      <c r="B12" s="3">
        <v>1.5</v>
      </c>
      <c r="C12" s="1"/>
      <c r="D12" s="1"/>
      <c r="E12" s="1"/>
      <c r="F12" s="1"/>
      <c r="G12" s="1"/>
      <c r="H12" s="1"/>
      <c r="I12" s="1" t="s">
        <v>5</v>
      </c>
      <c r="J12" s="1">
        <f>-J9</f>
        <v>17.214215456862085</v>
      </c>
    </row>
    <row r="13" spans="1:10" ht="12.75">
      <c r="A13" s="2"/>
      <c r="B13" s="3"/>
      <c r="C13" s="1"/>
      <c r="D13" s="1"/>
      <c r="E13" s="1"/>
      <c r="F13" s="1"/>
      <c r="G13" s="1"/>
      <c r="H13" s="1"/>
      <c r="I13" s="1" t="s">
        <v>6</v>
      </c>
      <c r="J13" s="1">
        <f>J9^2</f>
        <v>296.32921379526954</v>
      </c>
    </row>
    <row r="14" spans="1:10" ht="12.75">
      <c r="A14" s="2" t="s">
        <v>21</v>
      </c>
      <c r="B14" s="4">
        <f>J16/J17</f>
        <v>2.271417622854454</v>
      </c>
      <c r="C14" s="1"/>
      <c r="D14" s="1"/>
      <c r="E14" s="1"/>
      <c r="F14" s="1"/>
      <c r="G14" s="1"/>
      <c r="H14" s="1"/>
      <c r="I14" s="1" t="s">
        <v>7</v>
      </c>
      <c r="J14" s="1">
        <f>4*J8*J10</f>
        <v>81.46296745695814</v>
      </c>
    </row>
    <row r="15" spans="1:10" ht="12.75">
      <c r="A15" s="2" t="s">
        <v>22</v>
      </c>
      <c r="B15" s="4">
        <f>0.877*B14-0.41</f>
        <v>1.582033255243356</v>
      </c>
      <c r="C15" s="1"/>
      <c r="D15" s="1"/>
      <c r="E15" s="1"/>
      <c r="F15" s="1"/>
      <c r="G15" s="1"/>
      <c r="H15" s="1"/>
      <c r="I15" s="1" t="s">
        <v>8</v>
      </c>
      <c r="J15" s="1">
        <f>SQRT(J13-J14)</f>
        <v>14.658316627031612</v>
      </c>
    </row>
    <row r="16" spans="1:10" ht="12.75">
      <c r="A16" s="2" t="s">
        <v>23</v>
      </c>
      <c r="B16" s="5">
        <f>0.896706+0.847878*B14+0.100045*B14^2-0.003842*B14^3</f>
        <v>3.2937325617872966</v>
      </c>
      <c r="C16" s="1"/>
      <c r="D16" s="1"/>
      <c r="E16" s="1"/>
      <c r="F16" s="1"/>
      <c r="G16" s="1"/>
      <c r="H16" s="1"/>
      <c r="I16" s="1" t="s">
        <v>9</v>
      </c>
      <c r="J16" s="1">
        <f>J12+J15</f>
        <v>31.872532083893695</v>
      </c>
    </row>
    <row r="17" spans="3:10" ht="12.75">
      <c r="C17" s="1"/>
      <c r="D17" s="1"/>
      <c r="E17" s="1"/>
      <c r="F17" s="1"/>
      <c r="G17" s="1"/>
      <c r="H17" s="1"/>
      <c r="I17" s="1" t="s">
        <v>10</v>
      </c>
      <c r="J17" s="1">
        <f>2*J8</f>
        <v>14.032</v>
      </c>
    </row>
    <row r="18" spans="3:22" ht="12.75">
      <c r="C18" s="1"/>
      <c r="D18" s="1"/>
      <c r="E18" s="1"/>
      <c r="F18" s="1"/>
      <c r="G18" s="1"/>
      <c r="H18" s="1"/>
      <c r="I18" s="1"/>
      <c r="J18" s="1"/>
      <c r="V18" t="s">
        <v>12</v>
      </c>
    </row>
    <row r="19" spans="2:22" ht="12.75">
      <c r="B19" s="1">
        <v>1</v>
      </c>
      <c r="C19" s="1"/>
      <c r="D19" s="6">
        <f>IF($B$19=1,478,IF($B$19=2,462,IF($B$19=3,435)))</f>
        <v>478</v>
      </c>
      <c r="E19" s="1"/>
      <c r="F19" s="1"/>
      <c r="G19" s="1"/>
      <c r="H19" s="1"/>
      <c r="I19" s="1"/>
      <c r="J19" s="1"/>
      <c r="V19" t="s">
        <v>13</v>
      </c>
    </row>
    <row r="20" ht="12.75">
      <c r="V20" t="s">
        <v>14</v>
      </c>
    </row>
  </sheetData>
  <sheetProtection/>
  <printOptions/>
  <pageMargins left="0.75" right="0.75" top="1" bottom="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Animal Science &amp; Food Technology</dc:title>
  <dc:subject/>
  <dc:creator>Michael Galyean</dc:creator>
  <cp:keywords/>
  <dc:description/>
  <cp:lastModifiedBy>Hales, Kristin</cp:lastModifiedBy>
  <dcterms:created xsi:type="dcterms:W3CDTF">1998-03-11T20:03:43Z</dcterms:created>
  <dcterms:modified xsi:type="dcterms:W3CDTF">2022-07-07T10:08:20Z</dcterms:modified>
  <cp:category/>
  <cp:version/>
  <cp:contentType/>
  <cp:contentStatus/>
</cp:coreProperties>
</file>