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3" i="2" l="1"/>
  <c r="F343" i="2"/>
  <c r="E343" i="2"/>
  <c r="H343" i="2"/>
  <c r="I341" i="2"/>
  <c r="K375" i="2" l="1"/>
  <c r="O264" i="2" l="1"/>
  <c r="N264" i="2"/>
  <c r="M264" i="2"/>
  <c r="L264" i="2"/>
  <c r="J264" i="2"/>
  <c r="H264" i="2"/>
  <c r="G264" i="2"/>
  <c r="F264" i="2"/>
  <c r="E264" i="2"/>
  <c r="I262" i="2"/>
  <c r="I261" i="2"/>
  <c r="K261" i="2" s="1"/>
  <c r="I11" i="2" l="1"/>
  <c r="K11" i="2" s="1"/>
  <c r="I10" i="2"/>
  <c r="K10" i="2" s="1"/>
  <c r="O343" i="2" l="1"/>
  <c r="N343" i="2"/>
  <c r="M343" i="2"/>
  <c r="L343" i="2"/>
  <c r="J343" i="2"/>
  <c r="I342" i="2"/>
  <c r="I343" i="2" s="1"/>
  <c r="I73" i="2" l="1"/>
  <c r="I331" i="2" l="1"/>
  <c r="O39" i="2"/>
  <c r="N39" i="2"/>
  <c r="M39" i="2"/>
  <c r="L39" i="2"/>
  <c r="J39" i="2"/>
  <c r="H39" i="2"/>
  <c r="G39" i="2"/>
  <c r="F39" i="2"/>
  <c r="E39" i="2"/>
  <c r="I38" i="2"/>
  <c r="I39" i="2" l="1"/>
  <c r="I20" i="2"/>
  <c r="K20" i="2" s="1"/>
  <c r="I348" i="2"/>
  <c r="K348" i="2" s="1"/>
  <c r="I28" i="2" l="1"/>
  <c r="I27" i="2"/>
  <c r="K27" i="2" s="1"/>
  <c r="I312" i="2" l="1"/>
  <c r="K312" i="2" s="1"/>
  <c r="I311" i="2"/>
  <c r="K311" i="2" s="1"/>
  <c r="O257" i="2" l="1"/>
  <c r="N257" i="2"/>
  <c r="M257" i="2"/>
  <c r="L257" i="2"/>
  <c r="J257" i="2"/>
  <c r="H257" i="2"/>
  <c r="G257" i="2"/>
  <c r="F257" i="2"/>
  <c r="E257" i="2"/>
  <c r="I256" i="2"/>
  <c r="I257" i="2" l="1"/>
  <c r="I85" i="2" l="1"/>
  <c r="H422" i="2" l="1"/>
  <c r="G422" i="2"/>
  <c r="F422" i="2"/>
  <c r="E422" i="2"/>
  <c r="M437" i="2" l="1"/>
  <c r="M432" i="2"/>
  <c r="M427" i="2"/>
  <c r="M422" i="2"/>
  <c r="M417" i="2"/>
  <c r="M412" i="2"/>
  <c r="M406" i="2"/>
  <c r="M400" i="2"/>
  <c r="M392" i="2"/>
  <c r="M384" i="2"/>
  <c r="M379" i="2"/>
  <c r="M368" i="2"/>
  <c r="M361" i="2"/>
  <c r="M355" i="2"/>
  <c r="M350" i="2"/>
  <c r="M337" i="2"/>
  <c r="M324" i="2"/>
  <c r="M319" i="2"/>
  <c r="M314" i="2"/>
  <c r="M302" i="2"/>
  <c r="M291" i="2"/>
  <c r="M284" i="2"/>
  <c r="M279" i="2"/>
  <c r="M274" i="2"/>
  <c r="M269" i="2"/>
  <c r="M252" i="2"/>
  <c r="M243" i="2"/>
  <c r="M226" i="2"/>
  <c r="M209" i="2"/>
  <c r="M201" i="2"/>
  <c r="M187" i="2"/>
  <c r="M181" i="2"/>
  <c r="M169" i="2"/>
  <c r="M164" i="2"/>
  <c r="M159" i="2"/>
  <c r="M145" i="2"/>
  <c r="M137" i="2"/>
  <c r="M124" i="2"/>
  <c r="M99" i="2"/>
  <c r="M94" i="2"/>
  <c r="M80" i="2"/>
  <c r="M74" i="2"/>
  <c r="M63" i="2"/>
  <c r="M56" i="2"/>
  <c r="M47" i="2"/>
  <c r="M34" i="2"/>
  <c r="M29" i="2"/>
  <c r="M22" i="2"/>
  <c r="M13" i="2"/>
  <c r="M440" i="2" l="1"/>
  <c r="I42" i="2"/>
  <c r="I43" i="2"/>
  <c r="I45" i="2"/>
  <c r="K45" i="2" s="1"/>
  <c r="I9" i="2" l="1"/>
  <c r="I177" i="2" l="1"/>
  <c r="K177" i="2" s="1"/>
  <c r="I377" i="2" l="1"/>
  <c r="K377" i="2" s="1"/>
  <c r="I376" i="2"/>
  <c r="K376" i="2" s="1"/>
  <c r="I289" i="2" l="1"/>
  <c r="I199" i="2" l="1"/>
  <c r="K199" i="2" s="1"/>
  <c r="I198" i="2"/>
  <c r="K198" i="2" s="1"/>
  <c r="I53" i="2" l="1"/>
  <c r="O324" i="2" l="1"/>
  <c r="N324" i="2"/>
  <c r="L324" i="2"/>
  <c r="J324" i="2"/>
  <c r="H324" i="2"/>
  <c r="G324" i="2"/>
  <c r="F324" i="2"/>
  <c r="E324" i="2"/>
  <c r="I323" i="2"/>
  <c r="O319" i="2"/>
  <c r="N319" i="2"/>
  <c r="L319" i="2"/>
  <c r="J319" i="2"/>
  <c r="H319" i="2"/>
  <c r="G319" i="2"/>
  <c r="F319" i="2"/>
  <c r="E319" i="2"/>
  <c r="I318" i="2"/>
  <c r="K318" i="2" s="1"/>
  <c r="I324" i="2" l="1"/>
  <c r="K324" i="2" s="1"/>
  <c r="K323" i="2"/>
  <c r="I319" i="2"/>
  <c r="K319" i="2" s="1"/>
  <c r="O269" i="2" l="1"/>
  <c r="N269" i="2"/>
  <c r="L269" i="2"/>
  <c r="J269" i="2"/>
  <c r="H269" i="2"/>
  <c r="G269" i="2"/>
  <c r="F269" i="2"/>
  <c r="E269" i="2"/>
  <c r="I268" i="2"/>
  <c r="K268" i="2" s="1"/>
  <c r="I157" i="2"/>
  <c r="K157" i="2" s="1"/>
  <c r="O34" i="2"/>
  <c r="N34" i="2"/>
  <c r="L34" i="2"/>
  <c r="J34" i="2"/>
  <c r="H34" i="2"/>
  <c r="G34" i="2"/>
  <c r="F34" i="2"/>
  <c r="E34" i="2"/>
  <c r="I33" i="2"/>
  <c r="K33" i="2" s="1"/>
  <c r="I269" i="2" l="1"/>
  <c r="K269" i="2" s="1"/>
  <c r="I34" i="2"/>
  <c r="K34" i="2" s="1"/>
  <c r="N437" i="2" l="1"/>
  <c r="O437" i="2"/>
  <c r="N432" i="2"/>
  <c r="O432" i="2"/>
  <c r="N427" i="2"/>
  <c r="O427" i="2"/>
  <c r="N422" i="2"/>
  <c r="O422" i="2"/>
  <c r="N417" i="2"/>
  <c r="O417" i="2"/>
  <c r="N412" i="2"/>
  <c r="O412" i="2"/>
  <c r="N406" i="2"/>
  <c r="O406" i="2"/>
  <c r="N400" i="2"/>
  <c r="O400" i="2"/>
  <c r="N392" i="2"/>
  <c r="O392" i="2"/>
  <c r="N384" i="2"/>
  <c r="O384" i="2"/>
  <c r="N379" i="2"/>
  <c r="O379" i="2"/>
  <c r="N368" i="2"/>
  <c r="O368" i="2"/>
  <c r="N361" i="2"/>
  <c r="O361" i="2"/>
  <c r="N355" i="2"/>
  <c r="O355" i="2"/>
  <c r="N350" i="2"/>
  <c r="O350" i="2"/>
  <c r="N337" i="2"/>
  <c r="O337" i="2"/>
  <c r="N314" i="2"/>
  <c r="O314" i="2"/>
  <c r="N302" i="2"/>
  <c r="O302" i="2"/>
  <c r="N291" i="2"/>
  <c r="O291" i="2"/>
  <c r="N284" i="2"/>
  <c r="O284" i="2"/>
  <c r="N279" i="2"/>
  <c r="O279" i="2"/>
  <c r="N274" i="2"/>
  <c r="O274" i="2"/>
  <c r="N252" i="2"/>
  <c r="O252" i="2"/>
  <c r="N243" i="2"/>
  <c r="O243" i="2"/>
  <c r="N226" i="2"/>
  <c r="O226" i="2"/>
  <c r="N209" i="2"/>
  <c r="O209" i="2"/>
  <c r="N201" i="2"/>
  <c r="O201" i="2"/>
  <c r="N187" i="2"/>
  <c r="O187" i="2"/>
  <c r="N181" i="2"/>
  <c r="O181" i="2"/>
  <c r="N169" i="2"/>
  <c r="O169" i="2"/>
  <c r="N164" i="2"/>
  <c r="O164" i="2"/>
  <c r="N159" i="2"/>
  <c r="O159" i="2"/>
  <c r="N145" i="2"/>
  <c r="O145" i="2"/>
  <c r="N137" i="2"/>
  <c r="O137" i="2"/>
  <c r="N124" i="2"/>
  <c r="O124" i="2"/>
  <c r="N99" i="2"/>
  <c r="O99" i="2"/>
  <c r="N94" i="2"/>
  <c r="O94" i="2"/>
  <c r="N80" i="2"/>
  <c r="O80" i="2"/>
  <c r="N74" i="2"/>
  <c r="O74" i="2"/>
  <c r="N63" i="2"/>
  <c r="O63" i="2"/>
  <c r="N56" i="2"/>
  <c r="O56" i="2"/>
  <c r="N47" i="2"/>
  <c r="O47" i="2"/>
  <c r="N29" i="2"/>
  <c r="O29" i="2"/>
  <c r="N22" i="2"/>
  <c r="O22" i="2"/>
  <c r="O13" i="2"/>
  <c r="O440" i="2" l="1"/>
  <c r="I194" i="2"/>
  <c r="K194" i="2" s="1"/>
  <c r="I121" i="2" l="1"/>
  <c r="K121" i="2" s="1"/>
  <c r="I92" i="2" l="1"/>
  <c r="K92" i="2" s="1"/>
  <c r="I91" i="2"/>
  <c r="K91" i="2" s="1"/>
  <c r="L291" i="2" l="1"/>
  <c r="I197" i="2" l="1"/>
  <c r="K197" i="2" s="1"/>
  <c r="J291" i="2" l="1"/>
  <c r="I290" i="2"/>
  <c r="K290" i="2" s="1"/>
  <c r="H291" i="2"/>
  <c r="G291" i="2"/>
  <c r="F291" i="2"/>
  <c r="E291" i="2"/>
  <c r="I288" i="2"/>
  <c r="K288" i="2" s="1"/>
  <c r="I291" i="2" l="1"/>
  <c r="K291" i="2" s="1"/>
  <c r="I46" i="2" l="1"/>
  <c r="K46" i="2" s="1"/>
  <c r="K43" i="2"/>
  <c r="I196" i="2" l="1"/>
  <c r="K196" i="2" s="1"/>
  <c r="I195" i="2" l="1"/>
  <c r="K195" i="2" s="1"/>
  <c r="I193" i="2"/>
  <c r="K193" i="2" s="1"/>
  <c r="I192" i="2"/>
  <c r="K192" i="2" s="1"/>
  <c r="I12" i="2" l="1"/>
  <c r="I52" i="2" l="1"/>
  <c r="I223" i="2" l="1"/>
  <c r="K223" i="2" s="1"/>
  <c r="I222" i="2"/>
  <c r="K222" i="2" s="1"/>
  <c r="I221" i="2"/>
  <c r="K221" i="2" s="1"/>
  <c r="J274" i="2" l="1"/>
  <c r="L437" i="2" l="1"/>
  <c r="L432" i="2"/>
  <c r="L427" i="2"/>
  <c r="L422" i="2"/>
  <c r="L417" i="2"/>
  <c r="L412" i="2"/>
  <c r="L406" i="2"/>
  <c r="L400" i="2"/>
  <c r="L392" i="2"/>
  <c r="L384" i="2"/>
  <c r="L379" i="2"/>
  <c r="L368" i="2"/>
  <c r="L361" i="2"/>
  <c r="L355" i="2"/>
  <c r="L350" i="2"/>
  <c r="L337" i="2"/>
  <c r="L314" i="2"/>
  <c r="L302" i="2"/>
  <c r="L284" i="2"/>
  <c r="L279" i="2"/>
  <c r="L274" i="2"/>
  <c r="L252" i="2"/>
  <c r="L243" i="2"/>
  <c r="L226" i="2"/>
  <c r="L209" i="2"/>
  <c r="L201" i="2"/>
  <c r="L187" i="2"/>
  <c r="L181" i="2"/>
  <c r="L169" i="2"/>
  <c r="L164" i="2"/>
  <c r="L159" i="2"/>
  <c r="L145" i="2"/>
  <c r="L137" i="2"/>
  <c r="L124" i="2"/>
  <c r="L99" i="2"/>
  <c r="L94" i="2"/>
  <c r="L80" i="2"/>
  <c r="L74" i="2"/>
  <c r="L63" i="2"/>
  <c r="L56" i="2"/>
  <c r="L47" i="2"/>
  <c r="L29" i="2"/>
  <c r="L22" i="2"/>
  <c r="L13" i="2"/>
  <c r="L440" i="2" l="1"/>
  <c r="I220" i="2"/>
  <c r="K220" i="2" s="1"/>
  <c r="I54" i="2" l="1"/>
  <c r="K53" i="2"/>
  <c r="I250" i="2"/>
  <c r="K250" i="2" s="1"/>
  <c r="I122" i="2" l="1"/>
  <c r="K122" i="2" s="1"/>
  <c r="J80" i="2" l="1"/>
  <c r="H80" i="2"/>
  <c r="G80" i="2"/>
  <c r="F80" i="2"/>
  <c r="E80" i="2"/>
  <c r="I78" i="2"/>
  <c r="K78" i="2" s="1"/>
  <c r="I144" i="2" l="1"/>
  <c r="I143" i="2"/>
  <c r="I142" i="2"/>
  <c r="I141" i="2"/>
  <c r="J350" i="2" l="1"/>
  <c r="H350" i="2"/>
  <c r="G350" i="2"/>
  <c r="F350" i="2"/>
  <c r="E350" i="2"/>
  <c r="I347" i="2"/>
  <c r="K347" i="2" s="1"/>
  <c r="I224" i="2"/>
  <c r="K224" i="2" s="1"/>
  <c r="I219" i="2"/>
  <c r="K219" i="2" s="1"/>
  <c r="J437" i="2" l="1"/>
  <c r="J432" i="2"/>
  <c r="J427" i="2"/>
  <c r="J422" i="2"/>
  <c r="J417" i="2"/>
  <c r="J412" i="2"/>
  <c r="J406" i="2"/>
  <c r="J400" i="2"/>
  <c r="J392" i="2"/>
  <c r="J384" i="2"/>
  <c r="J379" i="2"/>
  <c r="J368" i="2"/>
  <c r="J361" i="2"/>
  <c r="J355" i="2"/>
  <c r="J337" i="2"/>
  <c r="J314" i="2"/>
  <c r="J302" i="2"/>
  <c r="J284" i="2"/>
  <c r="J279" i="2"/>
  <c r="J252" i="2"/>
  <c r="J243" i="2"/>
  <c r="J226" i="2"/>
  <c r="J209" i="2"/>
  <c r="J201" i="2"/>
  <c r="J187" i="2"/>
  <c r="J181" i="2"/>
  <c r="J169" i="2"/>
  <c r="J164" i="2"/>
  <c r="J159" i="2"/>
  <c r="J145" i="2"/>
  <c r="J137" i="2"/>
  <c r="J124" i="2"/>
  <c r="J99" i="2"/>
  <c r="J94" i="2"/>
  <c r="J74" i="2"/>
  <c r="J63" i="2"/>
  <c r="J56" i="2"/>
  <c r="J47" i="2"/>
  <c r="J29" i="2"/>
  <c r="J22" i="2"/>
  <c r="J13" i="2"/>
  <c r="J440" i="2" l="1"/>
  <c r="H56" i="2"/>
  <c r="H437" i="2" l="1"/>
  <c r="H432" i="2"/>
  <c r="H427" i="2"/>
  <c r="H417" i="2"/>
  <c r="H412" i="2"/>
  <c r="H406" i="2"/>
  <c r="H400" i="2"/>
  <c r="I397" i="2"/>
  <c r="K397" i="2" s="1"/>
  <c r="H392" i="2"/>
  <c r="H384" i="2"/>
  <c r="H379" i="2"/>
  <c r="H368" i="2"/>
  <c r="H361" i="2"/>
  <c r="H355" i="2"/>
  <c r="H337" i="2"/>
  <c r="H314" i="2"/>
  <c r="H302" i="2"/>
  <c r="H284" i="2"/>
  <c r="H279" i="2"/>
  <c r="H274" i="2"/>
  <c r="H252" i="2"/>
  <c r="H243" i="2"/>
  <c r="H226" i="2"/>
  <c r="I436" i="2"/>
  <c r="I431" i="2"/>
  <c r="I426" i="2"/>
  <c r="I421" i="2"/>
  <c r="K421" i="2" s="1"/>
  <c r="I416" i="2"/>
  <c r="I411" i="2"/>
  <c r="K411" i="2" s="1"/>
  <c r="I410" i="2"/>
  <c r="K410" i="2" s="1"/>
  <c r="I405" i="2"/>
  <c r="I404" i="2"/>
  <c r="K404" i="2" s="1"/>
  <c r="I399" i="2"/>
  <c r="I398" i="2"/>
  <c r="I396" i="2"/>
  <c r="K396" i="2" s="1"/>
  <c r="I391" i="2"/>
  <c r="K391" i="2" s="1"/>
  <c r="I390" i="2"/>
  <c r="K390" i="2" s="1"/>
  <c r="I389" i="2"/>
  <c r="K389" i="2" s="1"/>
  <c r="I388" i="2"/>
  <c r="K388" i="2" s="1"/>
  <c r="I383" i="2"/>
  <c r="K383" i="2" s="1"/>
  <c r="I378" i="2"/>
  <c r="K378" i="2" s="1"/>
  <c r="I375" i="2"/>
  <c r="I373" i="2"/>
  <c r="K373" i="2" s="1"/>
  <c r="I372" i="2"/>
  <c r="K372" i="2" s="1"/>
  <c r="I367" i="2"/>
  <c r="K367" i="2" s="1"/>
  <c r="I366" i="2"/>
  <c r="K366" i="2" s="1"/>
  <c r="I365" i="2"/>
  <c r="K365" i="2" s="1"/>
  <c r="I360" i="2"/>
  <c r="K360" i="2" s="1"/>
  <c r="I359" i="2"/>
  <c r="K359" i="2" s="1"/>
  <c r="I354" i="2"/>
  <c r="K354" i="2" s="1"/>
  <c r="I349" i="2"/>
  <c r="I336" i="2"/>
  <c r="K336" i="2" s="1"/>
  <c r="I335" i="2"/>
  <c r="K335" i="2" s="1"/>
  <c r="I334" i="2"/>
  <c r="K334" i="2" s="1"/>
  <c r="I333" i="2"/>
  <c r="K333" i="2" s="1"/>
  <c r="I332" i="2"/>
  <c r="K332" i="2" s="1"/>
  <c r="I330" i="2"/>
  <c r="K330" i="2" s="1"/>
  <c r="I329" i="2"/>
  <c r="K329" i="2" s="1"/>
  <c r="I328" i="2"/>
  <c r="K328" i="2" s="1"/>
  <c r="I313" i="2"/>
  <c r="I310" i="2"/>
  <c r="K310" i="2" s="1"/>
  <c r="I309" i="2"/>
  <c r="K309" i="2" s="1"/>
  <c r="I308" i="2"/>
  <c r="K308" i="2" s="1"/>
  <c r="I307" i="2"/>
  <c r="K307" i="2" s="1"/>
  <c r="I306" i="2"/>
  <c r="K306" i="2" s="1"/>
  <c r="I301" i="2"/>
  <c r="I300" i="2"/>
  <c r="I299" i="2"/>
  <c r="I298" i="2"/>
  <c r="I297" i="2"/>
  <c r="K297" i="2" s="1"/>
  <c r="I296" i="2"/>
  <c r="I295" i="2"/>
  <c r="I283" i="2"/>
  <c r="K283" i="2" s="1"/>
  <c r="I278" i="2"/>
  <c r="K278" i="2" s="1"/>
  <c r="I273" i="2"/>
  <c r="K273" i="2" s="1"/>
  <c r="I263" i="2"/>
  <c r="I251" i="2"/>
  <c r="K251" i="2" s="1"/>
  <c r="I249" i="2"/>
  <c r="K249" i="2" s="1"/>
  <c r="I248" i="2"/>
  <c r="K248" i="2" s="1"/>
  <c r="I247" i="2"/>
  <c r="K247" i="2" s="1"/>
  <c r="I242" i="2"/>
  <c r="K242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5" i="2"/>
  <c r="K225" i="2" s="1"/>
  <c r="I218" i="2"/>
  <c r="K218" i="2" s="1"/>
  <c r="I217" i="2"/>
  <c r="K217" i="2" s="1"/>
  <c r="I216" i="2"/>
  <c r="K216" i="2" s="1"/>
  <c r="I215" i="2"/>
  <c r="I214" i="2"/>
  <c r="K214" i="2" s="1"/>
  <c r="I213" i="2"/>
  <c r="K213" i="2" s="1"/>
  <c r="H209" i="2"/>
  <c r="I208" i="2"/>
  <c r="K208" i="2" s="1"/>
  <c r="I207" i="2"/>
  <c r="K207" i="2" s="1"/>
  <c r="I206" i="2"/>
  <c r="K206" i="2" s="1"/>
  <c r="I205" i="2"/>
  <c r="K205" i="2" s="1"/>
  <c r="H201" i="2"/>
  <c r="I200" i="2"/>
  <c r="K200" i="2" s="1"/>
  <c r="I191" i="2"/>
  <c r="K191" i="2" s="1"/>
  <c r="H187" i="2"/>
  <c r="I186" i="2"/>
  <c r="K186" i="2" s="1"/>
  <c r="I185" i="2"/>
  <c r="K185" i="2" s="1"/>
  <c r="H181" i="2"/>
  <c r="I180" i="2"/>
  <c r="K180" i="2" s="1"/>
  <c r="I179" i="2"/>
  <c r="K179" i="2" s="1"/>
  <c r="I178" i="2"/>
  <c r="K178" i="2" s="1"/>
  <c r="I176" i="2"/>
  <c r="K176" i="2" s="1"/>
  <c r="I175" i="2"/>
  <c r="K175" i="2" s="1"/>
  <c r="I174" i="2"/>
  <c r="K174" i="2" s="1"/>
  <c r="I173" i="2"/>
  <c r="K173" i="2" s="1"/>
  <c r="H169" i="2"/>
  <c r="I168" i="2"/>
  <c r="K168" i="2" s="1"/>
  <c r="H164" i="2"/>
  <c r="I163" i="2"/>
  <c r="K163" i="2" s="1"/>
  <c r="H159" i="2"/>
  <c r="I158" i="2"/>
  <c r="K158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H145" i="2"/>
  <c r="K144" i="2"/>
  <c r="K143" i="2"/>
  <c r="K142" i="2"/>
  <c r="K141" i="2"/>
  <c r="H137" i="2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I129" i="2"/>
  <c r="K129" i="2" s="1"/>
  <c r="I128" i="2"/>
  <c r="K128" i="2" s="1"/>
  <c r="H124" i="2"/>
  <c r="I123" i="2"/>
  <c r="K123" i="2" s="1"/>
  <c r="I119" i="2"/>
  <c r="K119" i="2" s="1"/>
  <c r="I118" i="2"/>
  <c r="K118" i="2" s="1"/>
  <c r="I117" i="2"/>
  <c r="K117" i="2" s="1"/>
  <c r="I116" i="2"/>
  <c r="K116" i="2" s="1"/>
  <c r="I115" i="2"/>
  <c r="K115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I103" i="2"/>
  <c r="K103" i="2" s="1"/>
  <c r="I98" i="2"/>
  <c r="K98" i="2" s="1"/>
  <c r="H99" i="2"/>
  <c r="H94" i="2"/>
  <c r="I93" i="2"/>
  <c r="K93" i="2" s="1"/>
  <c r="I90" i="2"/>
  <c r="K90" i="2" s="1"/>
  <c r="I89" i="2"/>
  <c r="K89" i="2" s="1"/>
  <c r="I88" i="2"/>
  <c r="K88" i="2" s="1"/>
  <c r="I87" i="2"/>
  <c r="K87" i="2" s="1"/>
  <c r="I86" i="2"/>
  <c r="K86" i="2" s="1"/>
  <c r="K85" i="2"/>
  <c r="I84" i="2"/>
  <c r="K84" i="2" s="1"/>
  <c r="I79" i="2"/>
  <c r="K79" i="2" s="1"/>
  <c r="I72" i="2"/>
  <c r="K72" i="2" s="1"/>
  <c r="I71" i="2"/>
  <c r="K71" i="2" s="1"/>
  <c r="I70" i="2"/>
  <c r="K70" i="2" s="1"/>
  <c r="I69" i="2"/>
  <c r="K69" i="2" s="1"/>
  <c r="I68" i="2"/>
  <c r="K68" i="2" s="1"/>
  <c r="I67" i="2"/>
  <c r="K67" i="2" s="1"/>
  <c r="H74" i="2"/>
  <c r="H63" i="2"/>
  <c r="I62" i="2"/>
  <c r="I61" i="2"/>
  <c r="K61" i="2" s="1"/>
  <c r="I60" i="2"/>
  <c r="K60" i="2" s="1"/>
  <c r="I55" i="2"/>
  <c r="K55" i="2" s="1"/>
  <c r="I51" i="2"/>
  <c r="K9" i="2"/>
  <c r="I19" i="2"/>
  <c r="K19" i="2" s="1"/>
  <c r="I18" i="2"/>
  <c r="K18" i="2" s="1"/>
  <c r="I17" i="2"/>
  <c r="K17" i="2" s="1"/>
  <c r="I21" i="2"/>
  <c r="I26" i="2"/>
  <c r="K26" i="2" s="1"/>
  <c r="K42" i="2"/>
  <c r="H47" i="2"/>
  <c r="H29" i="2"/>
  <c r="G274" i="2"/>
  <c r="F274" i="2"/>
  <c r="E274" i="2"/>
  <c r="I264" i="2" l="1"/>
  <c r="K264" i="2" s="1"/>
  <c r="I80" i="2"/>
  <c r="K80" i="2" s="1"/>
  <c r="I350" i="2"/>
  <c r="I274" i="2"/>
  <c r="K274" i="2" s="1"/>
  <c r="G432" i="2"/>
  <c r="F432" i="2"/>
  <c r="E432" i="2"/>
  <c r="I432" i="2"/>
  <c r="K350" i="2" l="1"/>
  <c r="N13" i="2"/>
  <c r="N440" i="2" s="1"/>
  <c r="H22" i="2" l="1"/>
  <c r="H13" i="2"/>
  <c r="H440" i="2" l="1"/>
  <c r="G417" i="2"/>
  <c r="F417" i="2"/>
  <c r="E417" i="2"/>
  <c r="I417" i="2"/>
  <c r="G437" i="2" l="1"/>
  <c r="F437" i="2"/>
  <c r="E437" i="2"/>
  <c r="I437" i="2"/>
  <c r="I422" i="2" l="1"/>
  <c r="K422" i="2" s="1"/>
  <c r="G284" i="2"/>
  <c r="F284" i="2"/>
  <c r="E284" i="2"/>
  <c r="I284" i="2"/>
  <c r="K284" i="2" s="1"/>
  <c r="G379" i="2" l="1"/>
  <c r="F379" i="2"/>
  <c r="E379" i="2"/>
  <c r="G412" i="2" l="1"/>
  <c r="F412" i="2"/>
  <c r="G427" i="2"/>
  <c r="F427" i="2"/>
  <c r="E412" i="2"/>
  <c r="G187" i="2" l="1"/>
  <c r="F187" i="2"/>
  <c r="E187" i="2"/>
  <c r="G137" i="2" l="1"/>
  <c r="F137" i="2"/>
  <c r="E137" i="2"/>
  <c r="G56" i="2"/>
  <c r="F56" i="2"/>
  <c r="E56" i="2"/>
  <c r="I412" i="2"/>
  <c r="K412" i="2" s="1"/>
  <c r="G400" i="2"/>
  <c r="F400" i="2"/>
  <c r="E400" i="2"/>
  <c r="I379" i="2"/>
  <c r="G337" i="2"/>
  <c r="F337" i="2"/>
  <c r="E337" i="2"/>
  <c r="G314" i="2"/>
  <c r="F314" i="2"/>
  <c r="E314" i="2"/>
  <c r="K379" i="2" l="1"/>
  <c r="I400" i="2"/>
  <c r="K400" i="2" s="1"/>
  <c r="I314" i="2"/>
  <c r="K314" i="2" s="1"/>
  <c r="G201" i="2"/>
  <c r="F201" i="2"/>
  <c r="E201" i="2"/>
  <c r="G74" i="2"/>
  <c r="F74" i="2"/>
  <c r="E74" i="2"/>
  <c r="I56" i="2"/>
  <c r="K56" i="2" s="1"/>
  <c r="G29" i="2"/>
  <c r="F29" i="2"/>
  <c r="E29" i="2"/>
  <c r="G13" i="2"/>
  <c r="F13" i="2"/>
  <c r="E13" i="2"/>
  <c r="G302" i="2" l="1"/>
  <c r="F302" i="2"/>
  <c r="E302" i="2"/>
  <c r="G384" i="2"/>
  <c r="F384" i="2"/>
  <c r="E384" i="2"/>
  <c r="I384" i="2"/>
  <c r="K384" i="2" s="1"/>
  <c r="G368" i="2"/>
  <c r="F368" i="2"/>
  <c r="E368" i="2"/>
  <c r="G361" i="2"/>
  <c r="F361" i="2"/>
  <c r="E361" i="2"/>
  <c r="G279" i="2"/>
  <c r="F279" i="2"/>
  <c r="E279" i="2"/>
  <c r="I279" i="2"/>
  <c r="K279" i="2" s="1"/>
  <c r="G252" i="2"/>
  <c r="F252" i="2"/>
  <c r="E252" i="2"/>
  <c r="G226" i="2"/>
  <c r="F226" i="2"/>
  <c r="E226" i="2"/>
  <c r="G169" i="2"/>
  <c r="F169" i="2"/>
  <c r="E169" i="2"/>
  <c r="I169" i="2"/>
  <c r="K169" i="2" s="1"/>
  <c r="E427" i="2"/>
  <c r="I427" i="2"/>
  <c r="G406" i="2"/>
  <c r="F406" i="2"/>
  <c r="E406" i="2"/>
  <c r="G392" i="2"/>
  <c r="F392" i="2"/>
  <c r="E392" i="2"/>
  <c r="G355" i="2"/>
  <c r="F355" i="2"/>
  <c r="E355" i="2"/>
  <c r="I355" i="2"/>
  <c r="G243" i="2"/>
  <c r="F243" i="2"/>
  <c r="E243" i="2"/>
  <c r="G209" i="2"/>
  <c r="F209" i="2"/>
  <c r="E209" i="2"/>
  <c r="I201" i="2"/>
  <c r="K201" i="2" s="1"/>
  <c r="I187" i="2"/>
  <c r="K187" i="2" s="1"/>
  <c r="G181" i="2"/>
  <c r="F181" i="2"/>
  <c r="E181" i="2"/>
  <c r="G164" i="2"/>
  <c r="F164" i="2"/>
  <c r="E164" i="2"/>
  <c r="I164" i="2"/>
  <c r="K164" i="2" s="1"/>
  <c r="G159" i="2"/>
  <c r="F159" i="2"/>
  <c r="E159" i="2"/>
  <c r="G145" i="2"/>
  <c r="F145" i="2"/>
  <c r="E145" i="2"/>
  <c r="G124" i="2"/>
  <c r="F124" i="2"/>
  <c r="E124" i="2"/>
  <c r="G99" i="2"/>
  <c r="F99" i="2"/>
  <c r="E99" i="2"/>
  <c r="I99" i="2"/>
  <c r="K99" i="2" s="1"/>
  <c r="G94" i="2"/>
  <c r="F94" i="2"/>
  <c r="E94" i="2"/>
  <c r="G63" i="2"/>
  <c r="F63" i="2"/>
  <c r="E63" i="2"/>
  <c r="G47" i="2"/>
  <c r="F47" i="2"/>
  <c r="E47" i="2"/>
  <c r="I29" i="2"/>
  <c r="K29" i="2" s="1"/>
  <c r="G22" i="2"/>
  <c r="F22" i="2"/>
  <c r="F440" i="2" s="1"/>
  <c r="E22" i="2"/>
  <c r="I13" i="2"/>
  <c r="E440" i="2" l="1"/>
  <c r="K13" i="2"/>
  <c r="K355" i="2"/>
  <c r="I137" i="2"/>
  <c r="K137" i="2" s="1"/>
  <c r="I337" i="2"/>
  <c r="K337" i="2" s="1"/>
  <c r="I74" i="2"/>
  <c r="K74" i="2" s="1"/>
  <c r="I406" i="2"/>
  <c r="K406" i="2" s="1"/>
  <c r="I252" i="2"/>
  <c r="K252" i="2" s="1"/>
  <c r="I361" i="2"/>
  <c r="I302" i="2"/>
  <c r="K302" i="2" s="1"/>
  <c r="I226" i="2"/>
  <c r="K226" i="2" s="1"/>
  <c r="I392" i="2"/>
  <c r="K392" i="2" s="1"/>
  <c r="I368" i="2"/>
  <c r="K368" i="2" s="1"/>
  <c r="I159" i="2"/>
  <c r="K159" i="2" s="1"/>
  <c r="I145" i="2"/>
  <c r="K145" i="2" s="1"/>
  <c r="I243" i="2"/>
  <c r="K243" i="2" s="1"/>
  <c r="I22" i="2"/>
  <c r="K22" i="2" s="1"/>
  <c r="I94" i="2"/>
  <c r="K94" i="2" s="1"/>
  <c r="I124" i="2"/>
  <c r="K124" i="2" s="1"/>
  <c r="I181" i="2"/>
  <c r="K181" i="2" s="1"/>
  <c r="I209" i="2"/>
  <c r="K209" i="2" s="1"/>
  <c r="I63" i="2"/>
  <c r="K63" i="2" s="1"/>
  <c r="I47" i="2"/>
  <c r="K361" i="2" l="1"/>
  <c r="I440" i="2"/>
  <c r="K440" i="2" s="1"/>
  <c r="K47" i="2"/>
  <c r="G440" i="2"/>
</calcChain>
</file>

<file path=xl/sharedStrings.xml><?xml version="1.0" encoding="utf-8"?>
<sst xmlns="http://schemas.openxmlformats.org/spreadsheetml/2006/main" count="1887" uniqueCount="564">
  <si>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</si>
  <si>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</si>
  <si>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</si>
  <si>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</si>
  <si>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</si>
  <si>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</si>
  <si>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</si>
  <si>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</si>
  <si>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</si>
  <si>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</si>
  <si>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</si>
  <si>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</si>
  <si>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</si>
  <si>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</si>
  <si>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</si>
  <si>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</si>
  <si>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</si>
  <si>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</si>
  <si>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</si>
  <si>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</si>
  <si>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</si>
  <si>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</si>
  <si>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</si>
  <si>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</si>
  <si>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</si>
  <si>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</si>
  <si>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</si>
  <si>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</si>
  <si>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</si>
  <si>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</si>
  <si>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</si>
  <si>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</si>
  <si>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</si>
  <si>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</si>
  <si>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</si>
  <si>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</si>
  <si>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</si>
  <si>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</si>
  <si>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</si>
  <si>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</si>
  <si>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</si>
  <si>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</si>
  <si>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</si>
  <si>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</si>
  <si>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</si>
  <si>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</si>
  <si>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</si>
  <si>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</si>
  <si>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</si>
  <si>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</si>
  <si>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</si>
  <si>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</si>
  <si>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</si>
  <si>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</si>
  <si>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</si>
  <si>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</si>
  <si>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</si>
  <si>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</si>
  <si>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</si>
  <si>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</si>
  <si>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</si>
  <si>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</si>
  <si>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</si>
  <si>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</si>
  <si>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</si>
  <si>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</si>
  <si>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</si>
  <si>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</si>
  <si>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</si>
  <si>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</si>
  <si>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</si>
  <si>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</si>
  <si>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</si>
  <si>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</si>
  <si>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</si>
  <si>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</si>
  <si>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</si>
  <si>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</si>
  <si>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</si>
  <si>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</si>
  <si>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</si>
  <si>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</si>
  <si>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</si>
  <si>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</si>
  <si>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</si>
  <si>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</si>
  <si>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</si>
  <si>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</si>
  <si>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</si>
  <si>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</si>
  <si>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</si>
  <si>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</si>
  <si>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</si>
  <si>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</si>
  <si>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</si>
  <si>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</si>
  <si>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</si>
  <si>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</si>
  <si>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</si>
  <si>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</si>
  <si>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</si>
  <si>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</si>
  <si>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</si>
  <si>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</si>
  <si>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</si>
  <si>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</si>
  <si>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</si>
  <si>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</si>
  <si>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</si>
  <si>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</si>
  <si>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</si>
  <si>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</si>
  <si>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</si>
  <si>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</si>
  <si>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</si>
  <si>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</si>
  <si>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</si>
  <si>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</si>
  <si>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</si>
  <si>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</si>
  <si>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</si>
  <si>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</si>
  <si>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</si>
  <si>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</si>
  <si>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</si>
  <si>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</si>
  <si>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</si>
  <si>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</si>
  <si>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</si>
  <si>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</si>
  <si>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</si>
  <si>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</si>
  <si>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</si>
  <si>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</si>
  <si>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</si>
  <si>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</si>
  <si>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</si>
  <si>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</si>
  <si>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</si>
  <si>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</si>
  <si>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</si>
  <si>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</si>
  <si>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</si>
  <si>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</si>
  <si>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</si>
  <si>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</si>
  <si>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</si>
  <si>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</si>
  <si>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</si>
  <si>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</si>
  <si>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</si>
  <si>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</si>
  <si>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</si>
  <si>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</si>
  <si>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</si>
  <si>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</si>
  <si>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</si>
  <si>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</si>
  <si>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</si>
  <si>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</si>
  <si>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</si>
  <si>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</si>
  <si>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</si>
  <si>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</si>
  <si>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</si>
  <si>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</si>
  <si>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</si>
  <si>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</si>
  <si>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</si>
  <si>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</si>
  <si>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</si>
  <si>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</si>
  <si>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</si>
  <si>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</si>
  <si>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</si>
  <si>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</si>
  <si>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</si>
  <si>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</si>
  <si>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</si>
  <si>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</si>
  <si>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</si>
  <si>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</si>
  <si>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</si>
  <si>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</si>
  <si>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</si>
  <si>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</si>
  <si>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</si>
  <si>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</si>
  <si>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</si>
  <si>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</si>
  <si>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</si>
  <si>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</si>
  <si>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</si>
  <si>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</si>
  <si>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</si>
  <si>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</si>
  <si>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</si>
  <si>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</si>
  <si>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</si>
  <si>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</si>
  <si>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</si>
  <si>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</si>
  <si>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</si>
  <si>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</si>
  <si>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</si>
  <si>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</si>
  <si>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</si>
  <si>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</si>
  <si>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</si>
  <si>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</si>
  <si>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</si>
  <si>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</si>
  <si>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</si>
  <si>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</si>
  <si>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</si>
  <si>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</si>
  <si>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</si>
  <si>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</si>
  <si>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</si>
  <si>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</si>
  <si>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</si>
  <si>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</si>
  <si>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</si>
  <si>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</si>
  <si>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</si>
  <si>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</si>
  <si>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</si>
  <si>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</si>
  <si>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</si>
  <si>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</si>
  <si>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</si>
  <si>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</si>
  <si>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</si>
  <si>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</si>
  <si>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</si>
  <si>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</si>
  <si>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</si>
  <si>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</si>
  <si>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</si>
  <si>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</si>
  <si>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</si>
  <si>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</si>
  <si>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</si>
  <si>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</si>
  <si>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</si>
  <si>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</si>
  <si>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</si>
  <si>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</si>
  <si>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</si>
  <si>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</si>
  <si>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</si>
  <si>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</si>
  <si>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</si>
  <si>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</si>
  <si>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</si>
  <si>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</si>
  <si>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</si>
  <si>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</si>
  <si>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</si>
  <si>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</si>
  <si>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</si>
  <si>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</si>
  <si>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</si>
  <si>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</si>
  <si>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</si>
  <si>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</si>
  <si>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</si>
  <si>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</si>
  <si>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</si>
  <si>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</si>
  <si>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</si>
  <si>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</si>
  <si>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</si>
  <si>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</si>
  <si>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</si>
  <si>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</si>
  <si>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</si>
  <si>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</si>
  <si>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</si>
  <si>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</si>
  <si>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</si>
  <si>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</si>
  <si>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</si>
  <si>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</si>
  <si>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</si>
  <si>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</si>
  <si>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</si>
  <si>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</si>
  <si>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</si>
  <si>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</si>
  <si>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</si>
  <si>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</si>
  <si>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</si>
  <si>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</si>
  <si>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</si>
  <si>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</si>
  <si>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</si>
  <si>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</si>
  <si>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</si>
  <si>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</si>
  <si>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</si>
  <si>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</si>
  <si>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</si>
  <si>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</si>
  <si>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</si>
  <si>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</si>
  <si>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</si>
  <si>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</si>
  <si>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</si>
  <si>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</si>
  <si>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</si>
  <si>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</si>
  <si>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</si>
  <si>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</si>
  <si>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</si>
  <si>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</si>
  <si>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</si>
  <si>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</si>
  <si>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</si>
  <si>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</si>
  <si>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</si>
  <si>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</si>
  <si>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</si>
  <si>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</si>
  <si>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</si>
  <si>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</si>
  <si>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</si>
  <si>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</si>
  <si>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</si>
  <si>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</si>
  <si>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</si>
  <si>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</si>
  <si>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</si>
  <si>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</si>
  <si>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</si>
  <si>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</si>
  <si>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</si>
  <si>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</si>
  <si>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</si>
  <si>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</si>
  <si>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</si>
  <si>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</si>
  <si>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</si>
  <si>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</si>
  <si>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</si>
  <si>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</si>
  <si>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</si>
  <si>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</si>
  <si>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</si>
  <si>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</si>
  <si>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</si>
  <si>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</si>
  <si>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</si>
  <si>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</si>
  <si>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</si>
  <si>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</si>
  <si>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</si>
  <si>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</si>
  <si>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</si>
  <si>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</si>
  <si>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</si>
  <si>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</si>
  <si>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</si>
  <si>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</si>
  <si>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</si>
  <si>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</si>
  <si>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</si>
  <si>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</si>
  <si>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</si>
  <si>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</si>
  <si>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</si>
  <si>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</si>
  <si>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</si>
  <si>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</si>
  <si>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</si>
  <si>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</si>
  <si>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</si>
  <si>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</si>
  <si>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</si>
  <si>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</si>
  <si>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</si>
  <si>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</si>
  <si>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</si>
  <si>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</si>
  <si>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</si>
  <si>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</si>
  <si>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</si>
  <si>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</si>
  <si>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</si>
  <si>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</si>
  <si>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</si>
  <si>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</si>
  <si>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</si>
  <si>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</si>
  <si>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</si>
  <si>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</si>
  <si>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</si>
  <si>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</si>
  <si>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</si>
  <si>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</si>
  <si>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</si>
  <si>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</si>
  <si>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</si>
  <si>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</si>
  <si>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</si>
  <si>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</si>
  <si>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</si>
  <si>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</si>
  <si>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</si>
  <si>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</si>
  <si>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</si>
  <si>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</si>
  <si>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</si>
  <si>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</si>
  <si>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</si>
  <si>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</si>
  <si>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</si>
  <si>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</si>
  <si>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</si>
  <si>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</si>
  <si>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</si>
  <si>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</si>
  <si>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</si>
  <si>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</si>
  <si>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</si>
  <si>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</si>
  <si>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</si>
  <si>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</si>
  <si>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</si>
  <si>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</si>
  <si>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</si>
  <si>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</si>
  <si>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</si>
  <si>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</si>
  <si>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</si>
  <si>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</si>
  <si>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</si>
  <si>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</si>
  <si>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</si>
  <si>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</si>
  <si>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</si>
  <si>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</si>
  <si>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</si>
  <si>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</si>
  <si>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</si>
  <si>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</si>
  <si>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</si>
  <si>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</si>
  <si>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</si>
  <si>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</si>
  <si>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</si>
  <si>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</si>
  <si>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</si>
  <si>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</si>
  <si>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</si>
  <si>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</si>
  <si>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</si>
  <si>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</si>
  <si>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</si>
  <si>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</si>
  <si>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</si>
  <si>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</si>
  <si>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</si>
  <si>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</si>
  <si>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</si>
  <si>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</si>
  <si>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</si>
  <si>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</si>
  <si>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</si>
  <si>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</si>
  <si>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</si>
  <si>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</si>
  <si>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</si>
  <si>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</si>
  <si>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</si>
  <si>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</si>
  <si>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</si>
  <si>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</si>
  <si>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</si>
  <si>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</si>
  <si>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</si>
  <si>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</si>
  <si>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</si>
  <si>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</si>
  <si>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</si>
  <si>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</si>
  <si>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</si>
  <si>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</si>
  <si>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</si>
  <si>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</si>
  <si>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</si>
  <si>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</si>
  <si>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</si>
  <si>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</si>
  <si>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</si>
  <si>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</si>
  <si>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</si>
  <si>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</si>
  <si>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</si>
  <si>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</si>
  <si>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</si>
  <si>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</si>
  <si>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</si>
  <si>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</si>
  <si>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</si>
  <si>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</si>
  <si>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</si>
  <si>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</si>
  <si>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</si>
  <si>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</si>
  <si>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</si>
  <si>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</si>
  <si>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</si>
  <si>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</si>
  <si>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</si>
  <si>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</si>
  <si>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</si>
  <si>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</si>
  <si>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</si>
  <si>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</si>
  <si>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</si>
  <si>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</si>
  <si>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</si>
  <si>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</si>
  <si>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</si>
  <si>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</si>
  <si>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</si>
  <si>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</si>
  <si>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</si>
  <si>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</si>
  <si>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</si>
  <si>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</si>
  <si>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</si>
  <si>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</si>
  <si>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</si>
  <si>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</si>
  <si>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</si>
  <si>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</si>
  <si>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</si>
  <si>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</si>
  <si>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</si>
  <si>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</si>
  <si>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</si>
  <si>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</si>
  <si>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</si>
  <si>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</si>
  <si>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</si>
  <si>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</si>
  <si>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</si>
  <si>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</si>
  <si>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</si>
  <si>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</si>
  <si>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</si>
  <si>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</si>
  <si>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</si>
  <si>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</si>
  <si>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</si>
  <si>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</si>
  <si>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</si>
  <si>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</si>
  <si>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</si>
  <si>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</si>
  <si>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 xml:space="preserve">   For Period Beginning September 1 and Ending August 31</t>
  </si>
  <si>
    <t>C4001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</si>
</sst>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43" fontId="8" fillId="0" borderId="0" xfId="3" applyFont="1" applyFill="1"/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9" fontId="4" fillId="0" borderId="22" xfId="4" applyFont="1" applyFill="1" applyBorder="1" applyAlignment="1">
      <alignment horizontal="righ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8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"/>
    </row>
    <row r="2" spans="1:15" x14ac:dyDescent="0.25">
      <c r="A2" s="99" t="s">
        <v>407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6"/>
    </row>
    <row r="3" spans="1:15" x14ac:dyDescent="0.25">
      <c r="A3" s="100" t="s">
        <v>403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6"/>
    </row>
    <row r="4" spans="1:15" x14ac:dyDescent="0.25">
      <c r="A4" s="99" t="s">
        <v>562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6"/>
    </row>
    <row r="6" spans="1:15" ht="15.75" thickBot="1" x14ac:dyDescent="0.3">
      <c r="A6" s="90" t="s">
        <v>1</v>
      </c>
      <c r="B6" s="90"/>
      <c r="C6" s="90"/>
      <c r="D6" s="90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404</v>
      </c>
      <c r="I7" s="53" t="s">
        <v>512</v>
      </c>
      <c r="J7" s="13" t="s">
        <v>509</v>
      </c>
      <c r="K7" s="60" t="s">
        <v>437</v>
      </c>
      <c r="L7" s="13" t="s">
        <v>509</v>
      </c>
      <c r="M7" s="13" t="s">
        <v>487</v>
      </c>
      <c r="N7" s="13" t="s">
        <v>452</v>
      </c>
      <c r="O7" s="13" t="s">
        <v>431</v>
      </c>
    </row>
    <row r="8" spans="1:15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405</v>
      </c>
      <c r="I8" s="16" t="s">
        <v>432</v>
      </c>
      <c r="J8" s="16" t="s">
        <v>432</v>
      </c>
      <c r="K8" s="61" t="s">
        <v>511</v>
      </c>
      <c r="L8" s="16" t="s">
        <v>433</v>
      </c>
      <c r="M8" s="16" t="s">
        <v>433</v>
      </c>
      <c r="N8" s="16" t="s">
        <v>433</v>
      </c>
      <c r="O8" s="16" t="s">
        <v>433</v>
      </c>
    </row>
    <row r="9" spans="1:15" ht="15.75" thickBot="1" x14ac:dyDescent="0.3">
      <c r="A9" s="34" t="s">
        <v>54</v>
      </c>
      <c r="B9" s="85" t="s">
        <v>55</v>
      </c>
      <c r="C9" s="86"/>
      <c r="D9" s="87"/>
      <c r="E9" s="3">
        <v>34816.660000000003</v>
      </c>
      <c r="F9" s="5">
        <v>36634.620000000003</v>
      </c>
      <c r="G9" s="41">
        <v>9989.0400000000009</v>
      </c>
      <c r="H9" s="41">
        <v>31577.8</v>
      </c>
      <c r="I9" s="3">
        <f>SUM(E9:H9)</f>
        <v>113018.12000000001</v>
      </c>
      <c r="J9" s="41">
        <v>127757</v>
      </c>
      <c r="K9" s="59">
        <f>SUM(I9/J9)-1</f>
        <v>-0.11536651612044735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313</v>
      </c>
      <c r="B10" s="34" t="s">
        <v>329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33446.230000000003</v>
      </c>
      <c r="K10" s="59">
        <f t="shared" ref="K10:K11" si="1">SUM(I10/J10)-1</f>
        <v>-0.5356759192291628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56</v>
      </c>
      <c r="B11" s="82" t="s">
        <v>57</v>
      </c>
      <c r="C11" s="83"/>
      <c r="D11" s="84"/>
      <c r="E11" s="3"/>
      <c r="F11" s="5"/>
      <c r="G11" s="2"/>
      <c r="H11" s="2">
        <v>480.4</v>
      </c>
      <c r="I11" s="3">
        <f t="shared" si="0"/>
        <v>480.4</v>
      </c>
      <c r="J11" s="2">
        <v>9198.64</v>
      </c>
      <c r="K11" s="59">
        <f t="shared" si="1"/>
        <v>-0.9477748884617726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4" t="s">
        <v>546</v>
      </c>
      <c r="B12" s="82" t="s">
        <v>547</v>
      </c>
      <c r="C12" s="83"/>
      <c r="D12" s="84"/>
      <c r="E12" s="3"/>
      <c r="F12" s="5">
        <v>799</v>
      </c>
      <c r="G12" s="2"/>
      <c r="H12" s="2"/>
      <c r="I12" s="3">
        <f t="shared" ref="I12" si="2">SUM(E12:H12)</f>
        <v>799</v>
      </c>
      <c r="J12" s="2"/>
      <c r="K12" s="59"/>
      <c r="L12" s="2"/>
      <c r="M12" s="2"/>
      <c r="N12" s="2"/>
      <c r="O12" s="2"/>
    </row>
    <row r="13" spans="1:15" ht="15.75" thickBot="1" x14ac:dyDescent="0.3">
      <c r="A13" s="30" t="s">
        <v>6</v>
      </c>
      <c r="B13" s="46"/>
      <c r="C13" s="31"/>
      <c r="D13" s="31"/>
      <c r="E13" s="4">
        <f>SUM(E9:E12)</f>
        <v>38627.300000000003</v>
      </c>
      <c r="F13" s="4">
        <f t="shared" ref="F13:I13" si="3">SUM(F9:F12)</f>
        <v>44150.58</v>
      </c>
      <c r="G13" s="4">
        <f t="shared" si="3"/>
        <v>9989.0400000000009</v>
      </c>
      <c r="H13" s="4">
        <f>SUM(H9:H12)</f>
        <v>37060.49</v>
      </c>
      <c r="I13" s="4">
        <f t="shared" si="3"/>
        <v>129827.41</v>
      </c>
      <c r="J13" s="4">
        <f>SUM(J9:J12)</f>
        <v>170401.87</v>
      </c>
      <c r="K13" s="65">
        <f t="shared" ref="K13" si="4">SUM(I13/J13)-1</f>
        <v>-0.23811041510283892</v>
      </c>
      <c r="L13" s="4">
        <f>SUM(L9:L12)</f>
        <v>170401.87</v>
      </c>
      <c r="M13" s="4">
        <f>SUM(M9:M12)</f>
        <v>167193.01</v>
      </c>
      <c r="N13" s="4">
        <f>SUM(N9:N12)</f>
        <v>257195.81</v>
      </c>
      <c r="O13" s="4">
        <f>SUM(O9:O12)</f>
        <v>231354.21</v>
      </c>
    </row>
    <row r="14" spans="1:15" ht="15.75" thickBot="1" x14ac:dyDescent="0.3">
      <c r="A14" s="36" t="s">
        <v>548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/>
    </row>
    <row r="15" spans="1:15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404</v>
      </c>
      <c r="I15" s="53" t="s">
        <v>512</v>
      </c>
      <c r="J15" s="13" t="s">
        <v>509</v>
      </c>
      <c r="K15" s="60" t="s">
        <v>437</v>
      </c>
      <c r="L15" s="13" t="s">
        <v>509</v>
      </c>
      <c r="M15" s="13" t="s">
        <v>487</v>
      </c>
      <c r="N15" s="13" t="s">
        <v>452</v>
      </c>
      <c r="O15" s="13" t="s">
        <v>431</v>
      </c>
    </row>
    <row r="16" spans="1:15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405</v>
      </c>
      <c r="I16" s="16" t="s">
        <v>432</v>
      </c>
      <c r="J16" s="16" t="s">
        <v>432</v>
      </c>
      <c r="K16" s="61" t="s">
        <v>511</v>
      </c>
      <c r="L16" s="16" t="s">
        <v>433</v>
      </c>
      <c r="M16" s="16" t="s">
        <v>433</v>
      </c>
      <c r="N16" s="16" t="s">
        <v>433</v>
      </c>
      <c r="O16" s="16" t="s">
        <v>433</v>
      </c>
    </row>
    <row r="17" spans="1:15" ht="15.75" thickBot="1" x14ac:dyDescent="0.3">
      <c r="A17" s="9" t="s">
        <v>58</v>
      </c>
      <c r="B17" s="91" t="s">
        <v>538</v>
      </c>
      <c r="C17" s="91"/>
      <c r="D17" s="92"/>
      <c r="E17" s="52">
        <v>11759.77</v>
      </c>
      <c r="F17" s="40">
        <v>1269.5</v>
      </c>
      <c r="G17" s="24"/>
      <c r="H17" s="44">
        <v>2053</v>
      </c>
      <c r="I17" s="23">
        <f t="shared" ref="I17:I19" si="5">SUM(E17:H17)</f>
        <v>15082.27</v>
      </c>
      <c r="J17" s="44">
        <v>31607.119999999999</v>
      </c>
      <c r="K17" s="59">
        <f t="shared" ref="K17:K22" si="6">SUM(I17/J17)-1</f>
        <v>-0.52282049107922512</v>
      </c>
      <c r="L17" s="44">
        <v>31607.119999999999</v>
      </c>
      <c r="M17" s="44">
        <v>29844.67</v>
      </c>
      <c r="N17" s="44">
        <v>34259.800000000003</v>
      </c>
      <c r="O17" s="44">
        <v>34436.800000000003</v>
      </c>
    </row>
    <row r="18" spans="1:15" ht="15.75" thickBot="1" x14ac:dyDescent="0.3">
      <c r="A18" s="34" t="s">
        <v>59</v>
      </c>
      <c r="B18" s="82" t="s">
        <v>60</v>
      </c>
      <c r="C18" s="83"/>
      <c r="D18" s="84"/>
      <c r="E18" s="22">
        <v>122041.56</v>
      </c>
      <c r="F18" s="3">
        <v>86894.86</v>
      </c>
      <c r="G18" s="23"/>
      <c r="H18" s="23">
        <v>31144.06</v>
      </c>
      <c r="I18" s="23">
        <f t="shared" si="5"/>
        <v>240080.47999999998</v>
      </c>
      <c r="J18" s="23">
        <v>380478.52</v>
      </c>
      <c r="K18" s="59">
        <f t="shared" si="6"/>
        <v>-0.36900385335813446</v>
      </c>
      <c r="L18" s="23">
        <v>380478.52</v>
      </c>
      <c r="M18" s="23">
        <v>284816.09000000003</v>
      </c>
      <c r="N18" s="23">
        <v>301254.96000000002</v>
      </c>
      <c r="O18" s="23">
        <v>321740.62</v>
      </c>
    </row>
    <row r="19" spans="1:15" ht="15.75" thickBot="1" x14ac:dyDescent="0.3">
      <c r="A19" s="34" t="s">
        <v>61</v>
      </c>
      <c r="B19" s="34" t="s">
        <v>62</v>
      </c>
      <c r="C19" s="35"/>
      <c r="D19" s="35"/>
      <c r="E19" s="3">
        <v>25116.240000000002</v>
      </c>
      <c r="F19" s="3">
        <v>18284.46</v>
      </c>
      <c r="G19" s="23"/>
      <c r="H19" s="23">
        <v>10797.92</v>
      </c>
      <c r="I19" s="23">
        <f t="shared" si="5"/>
        <v>54198.619999999995</v>
      </c>
      <c r="J19" s="23">
        <v>66118.38</v>
      </c>
      <c r="K19" s="59">
        <f t="shared" si="6"/>
        <v>-0.18027906914839731</v>
      </c>
      <c r="L19" s="23">
        <v>66118.38</v>
      </c>
      <c r="M19" s="23">
        <v>72757.81</v>
      </c>
      <c r="N19" s="23">
        <v>52075.55</v>
      </c>
      <c r="O19" s="23">
        <v>52258.2</v>
      </c>
    </row>
    <row r="20" spans="1:15" ht="15.75" thickBot="1" x14ac:dyDescent="0.3">
      <c r="A20" s="34" t="s">
        <v>314</v>
      </c>
      <c r="B20" s="82" t="s">
        <v>315</v>
      </c>
      <c r="C20" s="83"/>
      <c r="D20" s="84"/>
      <c r="E20" s="3">
        <v>4165.8900000000003</v>
      </c>
      <c r="F20" s="3">
        <v>23953.65</v>
      </c>
      <c r="G20" s="23">
        <v>3937.82</v>
      </c>
      <c r="H20" s="23">
        <v>2120</v>
      </c>
      <c r="I20" s="23">
        <f>SUM(E20:H20)</f>
        <v>34177.360000000001</v>
      </c>
      <c r="J20" s="23">
        <v>43150.78</v>
      </c>
      <c r="K20" s="59">
        <f t="shared" ref="K20" si="7">SUM(I20/J20)-1</f>
        <v>-0.20795498945789626</v>
      </c>
      <c r="L20" s="23">
        <v>43150.78</v>
      </c>
      <c r="M20" s="23">
        <v>31143.73</v>
      </c>
      <c r="N20" s="23">
        <v>37240.15</v>
      </c>
      <c r="O20" s="23">
        <v>48248.12</v>
      </c>
    </row>
    <row r="21" spans="1:15" ht="15.75" thickBot="1" x14ac:dyDescent="0.3">
      <c r="A21" s="34" t="s">
        <v>527</v>
      </c>
      <c r="B21" s="82" t="s">
        <v>528</v>
      </c>
      <c r="C21" s="83"/>
      <c r="D21" s="84"/>
      <c r="E21" s="3"/>
      <c r="F21" s="3"/>
      <c r="G21" s="23"/>
      <c r="H21" s="23">
        <v>450</v>
      </c>
      <c r="I21" s="23">
        <f>SUM(E21:H21)</f>
        <v>450</v>
      </c>
      <c r="J21" s="23"/>
      <c r="K21" s="59"/>
      <c r="L21" s="23"/>
      <c r="M21" s="23"/>
      <c r="N21" s="23"/>
      <c r="O21" s="23"/>
    </row>
    <row r="22" spans="1:15" ht="15.75" thickBot="1" x14ac:dyDescent="0.3">
      <c r="A22" s="30" t="s">
        <v>549</v>
      </c>
      <c r="B22" s="46"/>
      <c r="C22" s="31"/>
      <c r="D22" s="31"/>
      <c r="E22" s="4">
        <f t="shared" ref="E22:I22" si="8">SUM(E17:E21)</f>
        <v>163083.46</v>
      </c>
      <c r="F22" s="4">
        <f t="shared" si="8"/>
        <v>130402.47</v>
      </c>
      <c r="G22" s="4">
        <f t="shared" si="8"/>
        <v>3937.82</v>
      </c>
      <c r="H22" s="4">
        <f t="shared" si="8"/>
        <v>46564.979999999996</v>
      </c>
      <c r="I22" s="4">
        <f t="shared" si="8"/>
        <v>343988.73</v>
      </c>
      <c r="J22" s="4">
        <f>SUM(J17:J21)</f>
        <v>521354.80000000005</v>
      </c>
      <c r="K22" s="65">
        <f t="shared" si="6"/>
        <v>-0.34020223847560249</v>
      </c>
      <c r="L22" s="4">
        <f t="shared" ref="L22:N22" si="9">SUM(L17:L21)</f>
        <v>521354.80000000005</v>
      </c>
      <c r="M22" s="4">
        <f t="shared" ref="M22" si="10">SUM(M17:M21)</f>
        <v>418562.3</v>
      </c>
      <c r="N22" s="4">
        <f t="shared" si="9"/>
        <v>424830.46</v>
      </c>
      <c r="O22" s="4">
        <f t="shared" ref="O22" si="11">SUM(O17:O21)</f>
        <v>456683.74</v>
      </c>
    </row>
    <row r="23" spans="1:15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404</v>
      </c>
      <c r="I24" s="53" t="s">
        <v>512</v>
      </c>
      <c r="J24" s="13" t="s">
        <v>509</v>
      </c>
      <c r="K24" s="60" t="s">
        <v>437</v>
      </c>
      <c r="L24" s="13" t="s">
        <v>509</v>
      </c>
      <c r="M24" s="13" t="s">
        <v>487</v>
      </c>
      <c r="N24" s="13" t="s">
        <v>452</v>
      </c>
      <c r="O24" s="13" t="s">
        <v>431</v>
      </c>
    </row>
    <row r="25" spans="1:15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405</v>
      </c>
      <c r="I25" s="16" t="s">
        <v>432</v>
      </c>
      <c r="J25" s="16" t="s">
        <v>432</v>
      </c>
      <c r="K25" s="61" t="s">
        <v>511</v>
      </c>
      <c r="L25" s="16" t="s">
        <v>433</v>
      </c>
      <c r="M25" s="16" t="s">
        <v>433</v>
      </c>
      <c r="N25" s="16" t="s">
        <v>433</v>
      </c>
      <c r="O25" s="16" t="s">
        <v>433</v>
      </c>
    </row>
    <row r="26" spans="1:15" ht="15.75" thickBot="1" x14ac:dyDescent="0.3">
      <c r="A26" s="34" t="s">
        <v>271</v>
      </c>
      <c r="B26" s="85" t="s">
        <v>272</v>
      </c>
      <c r="C26" s="86"/>
      <c r="D26" s="87"/>
      <c r="E26" s="3">
        <v>10177.77</v>
      </c>
      <c r="F26" s="3">
        <v>4253.6400000000003</v>
      </c>
      <c r="G26" s="2"/>
      <c r="H26" s="2">
        <v>375</v>
      </c>
      <c r="I26" s="3">
        <f>SUM(E26:H26)</f>
        <v>14806.41</v>
      </c>
      <c r="J26" s="2">
        <v>31982.35</v>
      </c>
      <c r="K26" s="59">
        <f t="shared" ref="K26:K29" si="12">SUM(I26/J26)-1</f>
        <v>-0.53704433851796374</v>
      </c>
      <c r="L26" s="2">
        <v>31982.35</v>
      </c>
      <c r="M26" s="2">
        <v>12029.17</v>
      </c>
      <c r="N26" s="2">
        <v>37766.78</v>
      </c>
      <c r="O26" s="2">
        <v>31268.11</v>
      </c>
    </row>
    <row r="27" spans="1:15" ht="15.75" thickBot="1" x14ac:dyDescent="0.3">
      <c r="A27" s="34" t="s">
        <v>63</v>
      </c>
      <c r="B27" s="82" t="s">
        <v>64</v>
      </c>
      <c r="C27" s="83"/>
      <c r="D27" s="84"/>
      <c r="E27" s="3">
        <v>991.96</v>
      </c>
      <c r="F27" s="3"/>
      <c r="G27" s="2"/>
      <c r="H27" s="2"/>
      <c r="I27" s="3">
        <f>SUM(E27:H27)</f>
        <v>991.96</v>
      </c>
      <c r="J27" s="2">
        <v>5394.81</v>
      </c>
      <c r="K27" s="59">
        <f t="shared" ref="K27" si="13">SUM(I27/J27)-1</f>
        <v>-0.81612698130239991</v>
      </c>
      <c r="L27" s="2">
        <v>5394.81</v>
      </c>
      <c r="M27" s="2">
        <v>3584.16</v>
      </c>
      <c r="N27" s="2">
        <v>11431.26</v>
      </c>
      <c r="O27" s="2">
        <v>8736</v>
      </c>
    </row>
    <row r="28" spans="1:15" ht="15.75" thickBot="1" x14ac:dyDescent="0.3">
      <c r="A28" s="34" t="s">
        <v>524</v>
      </c>
      <c r="B28" s="82" t="s">
        <v>525</v>
      </c>
      <c r="C28" s="83"/>
      <c r="D28" s="84"/>
      <c r="E28" s="3">
        <v>3448.35</v>
      </c>
      <c r="F28" s="3">
        <v>770.64</v>
      </c>
      <c r="G28" s="2"/>
      <c r="H28" s="2">
        <v>509.42</v>
      </c>
      <c r="I28" s="3">
        <f>SUM(E28:H28)</f>
        <v>4728.41</v>
      </c>
      <c r="J28" s="2">
        <v>0</v>
      </c>
      <c r="K28" s="59"/>
      <c r="L28" s="2"/>
      <c r="M28" s="2"/>
      <c r="N28" s="2"/>
      <c r="O28" s="2"/>
    </row>
    <row r="29" spans="1:15" ht="15.75" thickBot="1" x14ac:dyDescent="0.3">
      <c r="A29" s="30" t="s">
        <v>8</v>
      </c>
      <c r="B29" s="46"/>
      <c r="C29" s="31"/>
      <c r="D29" s="31"/>
      <c r="E29" s="4">
        <f>SUM(E26:E28)</f>
        <v>14618.08</v>
      </c>
      <c r="F29" s="4">
        <f t="shared" ref="F29:I29" si="14">SUM(F26:F28)</f>
        <v>5024.2800000000007</v>
      </c>
      <c r="G29" s="4">
        <f t="shared" si="14"/>
        <v>0</v>
      </c>
      <c r="H29" s="4">
        <f>SUM(H26:H28)</f>
        <v>884.42000000000007</v>
      </c>
      <c r="I29" s="4">
        <f t="shared" si="14"/>
        <v>20526.78</v>
      </c>
      <c r="J29" s="4">
        <f>SUM(J26:J28)</f>
        <v>37377.159999999996</v>
      </c>
      <c r="K29" s="65">
        <f t="shared" si="12"/>
        <v>-0.45082023353299183</v>
      </c>
      <c r="L29" s="4">
        <f>SUM(L26:L28)</f>
        <v>37377.159999999996</v>
      </c>
      <c r="M29" s="4">
        <f>SUM(M26:M28)</f>
        <v>15613.33</v>
      </c>
      <c r="N29" s="4">
        <f>SUM(N26:N28)</f>
        <v>49198.04</v>
      </c>
      <c r="O29" s="4">
        <f>SUM(O26:O28)</f>
        <v>40004.11</v>
      </c>
    </row>
    <row r="30" spans="1:15" ht="15.75" thickBot="1" x14ac:dyDescent="0.3">
      <c r="A30" s="36" t="s">
        <v>521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404</v>
      </c>
      <c r="I31" s="53" t="s">
        <v>512</v>
      </c>
      <c r="J31" s="13" t="s">
        <v>509</v>
      </c>
      <c r="K31" s="60" t="s">
        <v>437</v>
      </c>
      <c r="L31" s="13" t="s">
        <v>509</v>
      </c>
      <c r="M31" s="13" t="s">
        <v>487</v>
      </c>
      <c r="N31" s="13" t="s">
        <v>452</v>
      </c>
      <c r="O31" s="13" t="s">
        <v>431</v>
      </c>
    </row>
    <row r="32" spans="1:15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405</v>
      </c>
      <c r="I32" s="16" t="s">
        <v>432</v>
      </c>
      <c r="J32" s="16" t="s">
        <v>432</v>
      </c>
      <c r="K32" s="61" t="s">
        <v>511</v>
      </c>
      <c r="L32" s="16" t="s">
        <v>433</v>
      </c>
      <c r="M32" s="16" t="s">
        <v>433</v>
      </c>
      <c r="N32" s="16" t="s">
        <v>433</v>
      </c>
      <c r="O32" s="16" t="s">
        <v>433</v>
      </c>
    </row>
    <row r="33" spans="1:15" ht="15.75" thickBot="1" x14ac:dyDescent="0.3">
      <c r="A33" s="34" t="s">
        <v>489</v>
      </c>
      <c r="B33" s="34" t="s">
        <v>522</v>
      </c>
      <c r="C33" s="35"/>
      <c r="D33" s="35"/>
      <c r="E33" s="3">
        <v>27945.46</v>
      </c>
      <c r="F33" s="3">
        <v>5600</v>
      </c>
      <c r="G33" s="2"/>
      <c r="H33" s="2">
        <v>10710.18</v>
      </c>
      <c r="I33" s="3">
        <f>SUM(E33:H33)</f>
        <v>44255.64</v>
      </c>
      <c r="J33" s="2">
        <v>73569.45</v>
      </c>
      <c r="K33" s="59">
        <f t="shared" ref="K33:K34" si="15">SUM(I33/J33)-1</f>
        <v>-0.39845085154231819</v>
      </c>
      <c r="L33" s="2">
        <v>73569.45</v>
      </c>
      <c r="M33" s="2"/>
      <c r="N33" s="2"/>
      <c r="O33" s="2"/>
    </row>
    <row r="34" spans="1:15" ht="15.75" thickBot="1" x14ac:dyDescent="0.3">
      <c r="A34" s="30" t="s">
        <v>550</v>
      </c>
      <c r="B34" s="46"/>
      <c r="C34" s="31"/>
      <c r="D34" s="31"/>
      <c r="E34" s="4">
        <f t="shared" ref="E34:J34" si="16">SUM(E33:E33)</f>
        <v>27945.46</v>
      </c>
      <c r="F34" s="4">
        <f t="shared" si="16"/>
        <v>5600</v>
      </c>
      <c r="G34" s="4">
        <f t="shared" si="16"/>
        <v>0</v>
      </c>
      <c r="H34" s="4">
        <f t="shared" si="16"/>
        <v>10710.18</v>
      </c>
      <c r="I34" s="4">
        <f t="shared" si="16"/>
        <v>44255.64</v>
      </c>
      <c r="J34" s="4">
        <f t="shared" si="16"/>
        <v>73569.45</v>
      </c>
      <c r="K34" s="79">
        <f t="shared" si="15"/>
        <v>-0.39845085154231819</v>
      </c>
      <c r="L34" s="4">
        <f>SUM(L33:L33)</f>
        <v>73569.45</v>
      </c>
      <c r="M34" s="4">
        <f>SUM(M33:M33)</f>
        <v>0</v>
      </c>
      <c r="N34" s="4">
        <f>SUM(N33:N33)</f>
        <v>0</v>
      </c>
      <c r="O34" s="4">
        <f>SUM(O33:O33)</f>
        <v>0</v>
      </c>
    </row>
    <row r="35" spans="1:15" ht="15.75" thickBot="1" x14ac:dyDescent="0.3">
      <c r="A35" s="36" t="s">
        <v>530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5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404</v>
      </c>
      <c r="I36" s="53" t="s">
        <v>512</v>
      </c>
      <c r="J36" s="13" t="s">
        <v>509</v>
      </c>
      <c r="K36" s="60" t="s">
        <v>437</v>
      </c>
      <c r="L36" s="13" t="s">
        <v>509</v>
      </c>
      <c r="M36" s="13" t="s">
        <v>487</v>
      </c>
      <c r="N36" s="13" t="s">
        <v>452</v>
      </c>
      <c r="O36" s="13" t="s">
        <v>431</v>
      </c>
    </row>
    <row r="37" spans="1:15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405</v>
      </c>
      <c r="I37" s="16" t="s">
        <v>432</v>
      </c>
      <c r="J37" s="16" t="s">
        <v>432</v>
      </c>
      <c r="K37" s="61" t="s">
        <v>511</v>
      </c>
      <c r="L37" s="16" t="s">
        <v>433</v>
      </c>
      <c r="M37" s="16" t="s">
        <v>433</v>
      </c>
      <c r="N37" s="16" t="s">
        <v>433</v>
      </c>
      <c r="O37" s="16" t="s">
        <v>433</v>
      </c>
    </row>
    <row r="38" spans="1:15" ht="15.75" thickBot="1" x14ac:dyDescent="0.3">
      <c r="A38" s="34" t="s">
        <v>531</v>
      </c>
      <c r="B38" s="34" t="s">
        <v>532</v>
      </c>
      <c r="C38" s="35"/>
      <c r="D38" s="35"/>
      <c r="E38" s="3">
        <v>1813.79</v>
      </c>
      <c r="F38" s="3">
        <v>440.26</v>
      </c>
      <c r="G38" s="2"/>
      <c r="H38" s="2">
        <v>6051.28</v>
      </c>
      <c r="I38" s="3">
        <f>SUM(E38:H38)</f>
        <v>8305.33</v>
      </c>
      <c r="J38" s="2"/>
      <c r="K38" s="59"/>
      <c r="L38" s="2"/>
      <c r="M38" s="2"/>
      <c r="N38" s="2"/>
      <c r="O38" s="2"/>
    </row>
    <row r="39" spans="1:15" ht="15.75" thickBot="1" x14ac:dyDescent="0.3">
      <c r="A39" s="30" t="s">
        <v>533</v>
      </c>
      <c r="B39" s="46"/>
      <c r="C39" s="31"/>
      <c r="D39" s="31"/>
      <c r="E39" s="4">
        <f t="shared" ref="E39:J39" si="17">SUM(E38:E38)</f>
        <v>1813.79</v>
      </c>
      <c r="F39" s="4">
        <f t="shared" si="17"/>
        <v>440.26</v>
      </c>
      <c r="G39" s="4">
        <f t="shared" si="17"/>
        <v>0</v>
      </c>
      <c r="H39" s="4">
        <f t="shared" si="17"/>
        <v>6051.28</v>
      </c>
      <c r="I39" s="4">
        <f t="shared" si="17"/>
        <v>8305.33</v>
      </c>
      <c r="J39" s="4">
        <f t="shared" si="17"/>
        <v>0</v>
      </c>
      <c r="K39" s="79"/>
      <c r="L39" s="4">
        <f>SUM(L38:L38)</f>
        <v>0</v>
      </c>
      <c r="M39" s="4">
        <f>SUM(M38:M38)</f>
        <v>0</v>
      </c>
      <c r="N39" s="4">
        <f>SUM(N38:N38)</f>
        <v>0</v>
      </c>
      <c r="O39" s="4">
        <f>SUM(O38:O38)</f>
        <v>0</v>
      </c>
    </row>
    <row r="40" spans="1:15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404</v>
      </c>
      <c r="I40" s="53" t="s">
        <v>512</v>
      </c>
      <c r="J40" s="13" t="s">
        <v>509</v>
      </c>
      <c r="K40" s="60" t="s">
        <v>437</v>
      </c>
      <c r="L40" s="13" t="s">
        <v>509</v>
      </c>
      <c r="M40" s="13" t="s">
        <v>487</v>
      </c>
      <c r="N40" s="13" t="s">
        <v>452</v>
      </c>
      <c r="O40" s="13" t="s">
        <v>431</v>
      </c>
    </row>
    <row r="41" spans="1:15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405</v>
      </c>
      <c r="I41" s="16" t="s">
        <v>432</v>
      </c>
      <c r="J41" s="16" t="s">
        <v>432</v>
      </c>
      <c r="K41" s="61" t="s">
        <v>511</v>
      </c>
      <c r="L41" s="16" t="s">
        <v>433</v>
      </c>
      <c r="M41" s="16" t="s">
        <v>433</v>
      </c>
      <c r="N41" s="16" t="s">
        <v>433</v>
      </c>
      <c r="O41" s="16" t="s">
        <v>433</v>
      </c>
    </row>
    <row r="42" spans="1:15" ht="15.75" thickBot="1" x14ac:dyDescent="0.3">
      <c r="A42" s="34" t="s">
        <v>65</v>
      </c>
      <c r="B42" s="34" t="s">
        <v>66</v>
      </c>
      <c r="C42" s="35"/>
      <c r="D42" s="35"/>
      <c r="E42" s="5">
        <v>53211.61</v>
      </c>
      <c r="F42" s="5">
        <v>45387.46</v>
      </c>
      <c r="G42" s="2"/>
      <c r="H42" s="2">
        <v>42377.43</v>
      </c>
      <c r="I42" s="2">
        <f>SUM(E42:H42)</f>
        <v>140976.5</v>
      </c>
      <c r="J42" s="2">
        <v>224457.2</v>
      </c>
      <c r="K42" s="59">
        <f t="shared" ref="K42:K47" si="18">SUM(I42/J42)-1</f>
        <v>-0.37192257588529132</v>
      </c>
      <c r="L42" s="2">
        <v>224457.2</v>
      </c>
      <c r="M42" s="2">
        <v>248440.47</v>
      </c>
      <c r="N42" s="2">
        <v>241403.78</v>
      </c>
      <c r="O42" s="2">
        <v>333787.61</v>
      </c>
    </row>
    <row r="43" spans="1:15" ht="15.75" thickBot="1" x14ac:dyDescent="0.3">
      <c r="A43" s="34" t="s">
        <v>67</v>
      </c>
      <c r="B43" s="82" t="s">
        <v>68</v>
      </c>
      <c r="C43" s="83"/>
      <c r="D43" s="84"/>
      <c r="E43" s="3">
        <v>12942.85</v>
      </c>
      <c r="F43" s="3">
        <v>26877.43</v>
      </c>
      <c r="G43" s="2">
        <v>5597.33</v>
      </c>
      <c r="H43" s="2">
        <v>18825.990000000002</v>
      </c>
      <c r="I43" s="2">
        <f>SUM(E43:H43)</f>
        <v>64243.600000000006</v>
      </c>
      <c r="J43" s="2">
        <v>186487.32</v>
      </c>
      <c r="K43" s="59">
        <f t="shared" si="18"/>
        <v>-0.65550687306783106</v>
      </c>
      <c r="L43" s="2">
        <v>186487.32</v>
      </c>
      <c r="M43" s="2">
        <v>161284.14000000001</v>
      </c>
      <c r="N43" s="2">
        <v>181034.52</v>
      </c>
      <c r="O43" s="2">
        <v>222061.94</v>
      </c>
    </row>
    <row r="44" spans="1:15" ht="15.75" thickBot="1" x14ac:dyDescent="0.3">
      <c r="A44" s="34" t="s">
        <v>448</v>
      </c>
      <c r="B44" s="82" t="s">
        <v>415</v>
      </c>
      <c r="C44" s="83"/>
      <c r="D44" s="84"/>
      <c r="E44" s="3"/>
      <c r="F44" s="3"/>
      <c r="G44" s="2"/>
      <c r="H44" s="2"/>
      <c r="I44" s="2"/>
      <c r="J44" s="2"/>
      <c r="K44" s="59"/>
      <c r="L44" s="2"/>
      <c r="M44" s="2"/>
      <c r="N44" s="2">
        <v>95.23</v>
      </c>
      <c r="O44" s="2"/>
    </row>
    <row r="45" spans="1:15" ht="15.75" thickBot="1" x14ac:dyDescent="0.3">
      <c r="A45" s="34" t="s">
        <v>476</v>
      </c>
      <c r="B45" s="82" t="s">
        <v>477</v>
      </c>
      <c r="C45" s="83"/>
      <c r="D45" s="84"/>
      <c r="E45" s="3">
        <v>2084.38</v>
      </c>
      <c r="F45" s="3">
        <v>1500.22</v>
      </c>
      <c r="G45" s="2">
        <v>3625.53</v>
      </c>
      <c r="H45" s="2">
        <v>905</v>
      </c>
      <c r="I45" s="2">
        <f>SUM(E45:H45)</f>
        <v>8115.130000000001</v>
      </c>
      <c r="J45" s="2">
        <v>10644.29</v>
      </c>
      <c r="K45" s="59">
        <f t="shared" si="18"/>
        <v>-0.23760720536550584</v>
      </c>
      <c r="L45" s="2">
        <v>10644.29</v>
      </c>
      <c r="M45" s="2">
        <v>9775.0499999999993</v>
      </c>
      <c r="N45" s="2"/>
      <c r="O45" s="2"/>
    </row>
    <row r="46" spans="1:15" ht="15.75" thickBot="1" x14ac:dyDescent="0.3">
      <c r="A46" s="34" t="s">
        <v>501</v>
      </c>
      <c r="B46" s="82" t="s">
        <v>502</v>
      </c>
      <c r="C46" s="83"/>
      <c r="D46" s="84"/>
      <c r="E46" s="3">
        <v>2633.47</v>
      </c>
      <c r="F46" s="3">
        <v>3667.27</v>
      </c>
      <c r="G46" s="2"/>
      <c r="H46" s="2">
        <v>840</v>
      </c>
      <c r="I46" s="2">
        <f>SUM(E46:H46)</f>
        <v>7140.74</v>
      </c>
      <c r="J46" s="2">
        <v>11862.29</v>
      </c>
      <c r="K46" s="59">
        <f t="shared" si="18"/>
        <v>-0.39803022856463643</v>
      </c>
      <c r="L46" s="2">
        <v>11862.29</v>
      </c>
      <c r="M46" s="2"/>
      <c r="N46" s="2"/>
      <c r="O46" s="2"/>
    </row>
    <row r="47" spans="1:15" ht="15.75" thickBot="1" x14ac:dyDescent="0.3">
      <c r="A47" s="30" t="s">
        <v>9</v>
      </c>
      <c r="B47" s="46"/>
      <c r="C47" s="31"/>
      <c r="D47" s="31"/>
      <c r="E47" s="4">
        <f t="shared" ref="E47:J47" si="19">SUM(E42:E46)</f>
        <v>70872.310000000012</v>
      </c>
      <c r="F47" s="4">
        <f t="shared" si="19"/>
        <v>77432.38</v>
      </c>
      <c r="G47" s="4">
        <f t="shared" si="19"/>
        <v>9222.86</v>
      </c>
      <c r="H47" s="4">
        <f t="shared" si="19"/>
        <v>62948.42</v>
      </c>
      <c r="I47" s="4">
        <f t="shared" si="19"/>
        <v>220475.97</v>
      </c>
      <c r="J47" s="4">
        <f t="shared" si="19"/>
        <v>433451.1</v>
      </c>
      <c r="K47" s="65">
        <f t="shared" si="18"/>
        <v>-0.49134753608884596</v>
      </c>
      <c r="L47" s="4">
        <f t="shared" ref="L47:N47" si="20">SUM(L42:L46)</f>
        <v>433451.1</v>
      </c>
      <c r="M47" s="4">
        <f t="shared" ref="M47" si="21">SUM(M42:M46)</f>
        <v>419499.66</v>
      </c>
      <c r="N47" s="4">
        <f t="shared" si="20"/>
        <v>422533.52999999997</v>
      </c>
      <c r="O47" s="4">
        <f t="shared" ref="O47" si="22">SUM(O42:O46)</f>
        <v>555849.55000000005</v>
      </c>
    </row>
    <row r="48" spans="1:15" ht="15.75" thickBot="1" x14ac:dyDescent="0.3">
      <c r="A48" s="93" t="s">
        <v>330</v>
      </c>
      <c r="B48" s="93"/>
      <c r="C48" s="93"/>
      <c r="D48" s="93"/>
      <c r="E48" s="18"/>
      <c r="F48" s="18"/>
      <c r="G48" s="19"/>
      <c r="H48" s="19"/>
      <c r="I48" s="18"/>
      <c r="J48" s="18"/>
      <c r="K48" s="18"/>
      <c r="L48" s="19"/>
      <c r="M48" s="19"/>
      <c r="N48" s="19"/>
    </row>
    <row r="49" spans="1:15" x14ac:dyDescent="0.25">
      <c r="A49" s="37"/>
      <c r="B49" s="45" t="s">
        <v>52</v>
      </c>
      <c r="C49" s="32"/>
      <c r="D49" s="32"/>
      <c r="E49" s="13" t="s">
        <v>2</v>
      </c>
      <c r="F49" s="14" t="s">
        <v>3</v>
      </c>
      <c r="G49" s="15" t="s">
        <v>4</v>
      </c>
      <c r="H49" s="42" t="s">
        <v>404</v>
      </c>
      <c r="I49" s="53" t="s">
        <v>512</v>
      </c>
      <c r="J49" s="13" t="s">
        <v>509</v>
      </c>
      <c r="K49" s="60" t="s">
        <v>437</v>
      </c>
      <c r="L49" s="13" t="s">
        <v>509</v>
      </c>
      <c r="M49" s="13" t="s">
        <v>487</v>
      </c>
      <c r="N49" s="13" t="s">
        <v>452</v>
      </c>
      <c r="O49" s="13" t="s">
        <v>431</v>
      </c>
    </row>
    <row r="50" spans="1:15" ht="15.75" thickBot="1" x14ac:dyDescent="0.3">
      <c r="A50" s="38" t="s">
        <v>52</v>
      </c>
      <c r="B50" s="38" t="s">
        <v>53</v>
      </c>
      <c r="C50" s="33"/>
      <c r="D50" s="33"/>
      <c r="E50" s="16" t="s">
        <v>5</v>
      </c>
      <c r="F50" s="16" t="s">
        <v>5</v>
      </c>
      <c r="G50" s="16" t="s">
        <v>5</v>
      </c>
      <c r="H50" s="43" t="s">
        <v>405</v>
      </c>
      <c r="I50" s="16" t="s">
        <v>432</v>
      </c>
      <c r="J50" s="16" t="s">
        <v>432</v>
      </c>
      <c r="K50" s="61" t="s">
        <v>511</v>
      </c>
      <c r="L50" s="16" t="s">
        <v>433</v>
      </c>
      <c r="M50" s="16" t="s">
        <v>433</v>
      </c>
      <c r="N50" s="16" t="s">
        <v>433</v>
      </c>
      <c r="O50" s="16" t="s">
        <v>433</v>
      </c>
    </row>
    <row r="51" spans="1:15" ht="15.75" thickBot="1" x14ac:dyDescent="0.3">
      <c r="A51" s="34" t="s">
        <v>350</v>
      </c>
      <c r="B51" s="85" t="s">
        <v>351</v>
      </c>
      <c r="C51" s="86"/>
      <c r="D51" s="87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>
        <v>93.24</v>
      </c>
      <c r="N51" s="2">
        <v>11239.71</v>
      </c>
      <c r="O51" s="2">
        <v>15290.62</v>
      </c>
    </row>
    <row r="52" spans="1:15" ht="15.75" thickBot="1" x14ac:dyDescent="0.3">
      <c r="A52" s="34" t="s">
        <v>467</v>
      </c>
      <c r="B52" s="82" t="s">
        <v>468</v>
      </c>
      <c r="C52" s="83"/>
      <c r="D52" s="84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2">
        <v>5565.48</v>
      </c>
      <c r="N52" s="2"/>
      <c r="O52" s="2"/>
    </row>
    <row r="53" spans="1:15" ht="15.75" thickBot="1" x14ac:dyDescent="0.3">
      <c r="A53" s="34" t="s">
        <v>70</v>
      </c>
      <c r="B53" s="76" t="s">
        <v>331</v>
      </c>
      <c r="C53" s="77"/>
      <c r="D53" s="78"/>
      <c r="E53" s="3">
        <v>2974.26</v>
      </c>
      <c r="F53" s="5">
        <v>30883.86</v>
      </c>
      <c r="G53" s="2">
        <v>3805.21</v>
      </c>
      <c r="H53" s="2">
        <v>52146.5</v>
      </c>
      <c r="I53" s="2">
        <f>SUM(E53:H53)</f>
        <v>89809.83</v>
      </c>
      <c r="J53" s="2">
        <v>97892.43</v>
      </c>
      <c r="K53" s="59">
        <f t="shared" ref="K53:K56" si="23">SUM(I53/J53)-1</f>
        <v>-8.2566139179505393E-2</v>
      </c>
      <c r="L53" s="2">
        <v>97892.43</v>
      </c>
      <c r="M53" s="2">
        <v>140550.03</v>
      </c>
      <c r="N53" s="2">
        <v>187386.14</v>
      </c>
      <c r="O53" s="2">
        <v>165696.98000000001</v>
      </c>
    </row>
    <row r="54" spans="1:15" ht="15.75" thickBot="1" x14ac:dyDescent="0.3">
      <c r="A54" s="34" t="s">
        <v>438</v>
      </c>
      <c r="B54" s="82" t="s">
        <v>439</v>
      </c>
      <c r="C54" s="83"/>
      <c r="D54" s="84"/>
      <c r="E54" s="3"/>
      <c r="F54" s="3"/>
      <c r="G54" s="2"/>
      <c r="H54" s="2"/>
      <c r="I54" s="2">
        <f>SUM(E54:H54)</f>
        <v>0</v>
      </c>
      <c r="J54" s="2"/>
      <c r="K54" s="59"/>
      <c r="L54" s="2"/>
      <c r="M54" s="2">
        <v>7460.17</v>
      </c>
      <c r="N54" s="2">
        <v>6668.28</v>
      </c>
      <c r="O54" s="2">
        <v>0</v>
      </c>
    </row>
    <row r="55" spans="1:15" ht="15.75" thickBot="1" x14ac:dyDescent="0.3">
      <c r="A55" s="34" t="s">
        <v>449</v>
      </c>
      <c r="B55" s="82" t="s">
        <v>513</v>
      </c>
      <c r="C55" s="83"/>
      <c r="D55" s="84"/>
      <c r="E55" s="3">
        <v>23117.78</v>
      </c>
      <c r="F55" s="3">
        <v>39655.660000000003</v>
      </c>
      <c r="G55" s="2"/>
      <c r="H55" s="2">
        <v>25672.62</v>
      </c>
      <c r="I55" s="2">
        <f>SUM(E55:H55)</f>
        <v>88446.06</v>
      </c>
      <c r="J55" s="2">
        <v>116580.29</v>
      </c>
      <c r="K55" s="59">
        <f t="shared" si="23"/>
        <v>-0.24132921611363289</v>
      </c>
      <c r="L55" s="2">
        <v>116580.29</v>
      </c>
      <c r="M55" s="2">
        <v>61495.64</v>
      </c>
      <c r="N55" s="2">
        <v>2489.34</v>
      </c>
      <c r="O55" s="2">
        <v>0</v>
      </c>
    </row>
    <row r="56" spans="1:15" ht="15.75" thickBot="1" x14ac:dyDescent="0.3">
      <c r="A56" s="25" t="s">
        <v>332</v>
      </c>
      <c r="B56" s="48"/>
      <c r="C56" s="26"/>
      <c r="D56" s="26"/>
      <c r="E56" s="27">
        <f>SUM(E51:E55)</f>
        <v>26092.04</v>
      </c>
      <c r="F56" s="27">
        <f t="shared" ref="F56:I56" si="24">SUM(F51:F55)</f>
        <v>70539.520000000004</v>
      </c>
      <c r="G56" s="27">
        <f t="shared" si="24"/>
        <v>3805.21</v>
      </c>
      <c r="H56" s="27">
        <f>SUM(H51:H55)</f>
        <v>77819.12</v>
      </c>
      <c r="I56" s="27">
        <f t="shared" si="24"/>
        <v>178255.89</v>
      </c>
      <c r="J56" s="27">
        <f>SUM(J51:J55)</f>
        <v>214472.71999999997</v>
      </c>
      <c r="K56" s="65">
        <f t="shared" si="23"/>
        <v>-0.16886450640435746</v>
      </c>
      <c r="L56" s="27">
        <f>SUM(L51:L55)</f>
        <v>214472.71999999997</v>
      </c>
      <c r="M56" s="27">
        <f>SUM(M51:M55)</f>
        <v>215164.56</v>
      </c>
      <c r="N56" s="27">
        <f>SUM(N51:N55)</f>
        <v>207783.47</v>
      </c>
      <c r="O56" s="27">
        <f>SUM(O51:O55)</f>
        <v>180987.6</v>
      </c>
    </row>
    <row r="57" spans="1:15" ht="15.75" thickBot="1" x14ac:dyDescent="0.3">
      <c r="A57" s="36" t="s">
        <v>10</v>
      </c>
      <c r="B57" s="10"/>
      <c r="C57" s="28"/>
      <c r="D57" s="28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5" x14ac:dyDescent="0.25">
      <c r="A58" s="37"/>
      <c r="B58" s="45" t="s">
        <v>52</v>
      </c>
      <c r="C58" s="32"/>
      <c r="D58" s="32"/>
      <c r="E58" s="13" t="s">
        <v>2</v>
      </c>
      <c r="F58" s="14" t="s">
        <v>3</v>
      </c>
      <c r="G58" s="15" t="s">
        <v>4</v>
      </c>
      <c r="H58" s="42" t="s">
        <v>404</v>
      </c>
      <c r="I58" s="53" t="s">
        <v>512</v>
      </c>
      <c r="J58" s="13" t="s">
        <v>509</v>
      </c>
      <c r="K58" s="60" t="s">
        <v>437</v>
      </c>
      <c r="L58" s="13" t="s">
        <v>509</v>
      </c>
      <c r="M58" s="13" t="s">
        <v>487</v>
      </c>
      <c r="N58" s="13" t="s">
        <v>452</v>
      </c>
      <c r="O58" s="13" t="s">
        <v>431</v>
      </c>
    </row>
    <row r="59" spans="1:15" ht="15.75" thickBot="1" x14ac:dyDescent="0.3">
      <c r="A59" s="38" t="s">
        <v>52</v>
      </c>
      <c r="B59" s="38" t="s">
        <v>53</v>
      </c>
      <c r="C59" s="33"/>
      <c r="D59" s="33"/>
      <c r="E59" s="16" t="s">
        <v>5</v>
      </c>
      <c r="F59" s="16" t="s">
        <v>5</v>
      </c>
      <c r="G59" s="16" t="s">
        <v>5</v>
      </c>
      <c r="H59" s="43" t="s">
        <v>405</v>
      </c>
      <c r="I59" s="16" t="s">
        <v>432</v>
      </c>
      <c r="J59" s="16" t="s">
        <v>432</v>
      </c>
      <c r="K59" s="61" t="s">
        <v>511</v>
      </c>
      <c r="L59" s="16" t="s">
        <v>433</v>
      </c>
      <c r="M59" s="16" t="s">
        <v>433</v>
      </c>
      <c r="N59" s="16" t="s">
        <v>433</v>
      </c>
      <c r="O59" s="16" t="s">
        <v>433</v>
      </c>
    </row>
    <row r="60" spans="1:15" ht="15.75" thickBot="1" x14ac:dyDescent="0.3">
      <c r="A60" s="34" t="s">
        <v>71</v>
      </c>
      <c r="B60" s="85" t="s">
        <v>72</v>
      </c>
      <c r="C60" s="86"/>
      <c r="D60" s="87"/>
      <c r="E60" s="3">
        <v>21351</v>
      </c>
      <c r="F60" s="3">
        <v>22136.89</v>
      </c>
      <c r="G60" s="2">
        <v>60137.57</v>
      </c>
      <c r="H60" s="2">
        <v>400234.09</v>
      </c>
      <c r="I60" s="2">
        <f>SUM(E60:H60)</f>
        <v>503859.55000000005</v>
      </c>
      <c r="J60" s="2">
        <v>2453759.56</v>
      </c>
      <c r="K60" s="59">
        <f t="shared" ref="K60:K63" si="25">SUM(I60/J60)-1</f>
        <v>-0.79465814083267394</v>
      </c>
      <c r="L60" s="2">
        <v>2453759.56</v>
      </c>
      <c r="M60" s="2">
        <v>2626616.11</v>
      </c>
      <c r="N60" s="2">
        <v>2569816.2599999998</v>
      </c>
      <c r="O60" s="2">
        <v>2450979.12</v>
      </c>
    </row>
    <row r="61" spans="1:15" ht="15.75" thickBot="1" x14ac:dyDescent="0.3">
      <c r="A61" s="34" t="s">
        <v>356</v>
      </c>
      <c r="B61" s="82" t="s">
        <v>357</v>
      </c>
      <c r="C61" s="83"/>
      <c r="D61" s="84"/>
      <c r="E61" s="3">
        <v>1253.72</v>
      </c>
      <c r="F61" s="3">
        <v>4464.6499999999996</v>
      </c>
      <c r="G61" s="2">
        <v>11752.47</v>
      </c>
      <c r="H61" s="2">
        <v>169.24</v>
      </c>
      <c r="I61" s="2">
        <f t="shared" ref="I61:I62" si="26">SUM(E61:H61)</f>
        <v>17640.080000000002</v>
      </c>
      <c r="J61" s="2">
        <v>27170.42</v>
      </c>
      <c r="K61" s="59">
        <f t="shared" si="25"/>
        <v>-0.35076160029914871</v>
      </c>
      <c r="L61" s="2">
        <v>27170.42</v>
      </c>
      <c r="M61" s="2">
        <v>9919.99</v>
      </c>
      <c r="N61" s="2">
        <v>5064</v>
      </c>
      <c r="O61" s="2">
        <v>10117.77</v>
      </c>
    </row>
    <row r="62" spans="1:15" ht="15.75" thickBot="1" x14ac:dyDescent="0.3">
      <c r="A62" s="34" t="s">
        <v>73</v>
      </c>
      <c r="B62" s="82" t="s">
        <v>74</v>
      </c>
      <c r="C62" s="83"/>
      <c r="D62" s="84"/>
      <c r="E62" s="3"/>
      <c r="F62" s="3"/>
      <c r="G62" s="2"/>
      <c r="H62" s="2"/>
      <c r="I62" s="2">
        <f t="shared" si="26"/>
        <v>0</v>
      </c>
      <c r="J62" s="2"/>
      <c r="K62" s="59"/>
      <c r="L62" s="2"/>
      <c r="M62" s="2"/>
      <c r="N62" s="2">
        <v>9603.44</v>
      </c>
      <c r="O62" s="2">
        <v>44810.28</v>
      </c>
    </row>
    <row r="63" spans="1:15" ht="15.75" thickBot="1" x14ac:dyDescent="0.3">
      <c r="A63" s="30" t="s">
        <v>11</v>
      </c>
      <c r="B63" s="46"/>
      <c r="C63" s="31"/>
      <c r="D63" s="31"/>
      <c r="E63" s="4">
        <f>SUM(E60:E62)</f>
        <v>22604.720000000001</v>
      </c>
      <c r="F63" s="4">
        <f t="shared" ref="F63:I63" si="27">SUM(F60:F62)</f>
        <v>26601.54</v>
      </c>
      <c r="G63" s="4">
        <f t="shared" si="27"/>
        <v>71890.039999999994</v>
      </c>
      <c r="H63" s="4">
        <f>SUM(H60:H62)</f>
        <v>400403.33</v>
      </c>
      <c r="I63" s="4">
        <f t="shared" si="27"/>
        <v>521499.63000000006</v>
      </c>
      <c r="J63" s="4">
        <f>SUM(J60:J62)</f>
        <v>2480929.98</v>
      </c>
      <c r="K63" s="65">
        <f t="shared" si="25"/>
        <v>-0.78979671566546994</v>
      </c>
      <c r="L63" s="4">
        <f>SUM(L60:L62)</f>
        <v>2480929.98</v>
      </c>
      <c r="M63" s="4">
        <f>SUM(M60:M62)</f>
        <v>2636536.1</v>
      </c>
      <c r="N63" s="4">
        <f>SUM(N60:N62)</f>
        <v>2584483.6999999997</v>
      </c>
      <c r="O63" s="4">
        <f>SUM(O60:O62)</f>
        <v>2505907.17</v>
      </c>
    </row>
    <row r="64" spans="1:15" ht="15.75" thickBot="1" x14ac:dyDescent="0.3">
      <c r="A64" s="39" t="s">
        <v>12</v>
      </c>
      <c r="B64" s="47"/>
      <c r="C64" s="29"/>
      <c r="D64" s="29"/>
      <c r="E64" s="18"/>
      <c r="F64" s="18"/>
      <c r="G64" s="19"/>
      <c r="H64" s="19"/>
      <c r="I64" s="18"/>
      <c r="J64" s="18"/>
      <c r="K64" s="18"/>
      <c r="L64" s="19"/>
      <c r="M64" s="19"/>
      <c r="N64" s="19"/>
    </row>
    <row r="65" spans="1:15" x14ac:dyDescent="0.25">
      <c r="A65" s="37"/>
      <c r="B65" s="45" t="s">
        <v>52</v>
      </c>
      <c r="C65" s="32"/>
      <c r="D65" s="32"/>
      <c r="E65" s="13" t="s">
        <v>2</v>
      </c>
      <c r="F65" s="14" t="s">
        <v>3</v>
      </c>
      <c r="G65" s="15" t="s">
        <v>4</v>
      </c>
      <c r="H65" s="42" t="s">
        <v>404</v>
      </c>
      <c r="I65" s="53" t="s">
        <v>512</v>
      </c>
      <c r="J65" s="13" t="s">
        <v>509</v>
      </c>
      <c r="K65" s="60" t="s">
        <v>437</v>
      </c>
      <c r="L65" s="13" t="s">
        <v>509</v>
      </c>
      <c r="M65" s="13" t="s">
        <v>487</v>
      </c>
      <c r="N65" s="13" t="s">
        <v>452</v>
      </c>
      <c r="O65" s="13" t="s">
        <v>431</v>
      </c>
    </row>
    <row r="66" spans="1:15" ht="15.75" thickBot="1" x14ac:dyDescent="0.3">
      <c r="A66" s="38" t="s">
        <v>52</v>
      </c>
      <c r="B66" s="38" t="s">
        <v>53</v>
      </c>
      <c r="C66" s="33"/>
      <c r="D66" s="33"/>
      <c r="E66" s="16" t="s">
        <v>5</v>
      </c>
      <c r="F66" s="16" t="s">
        <v>5</v>
      </c>
      <c r="G66" s="16" t="s">
        <v>5</v>
      </c>
      <c r="H66" s="43" t="s">
        <v>405</v>
      </c>
      <c r="I66" s="16" t="s">
        <v>432</v>
      </c>
      <c r="J66" s="16" t="s">
        <v>432</v>
      </c>
      <c r="K66" s="61" t="s">
        <v>511</v>
      </c>
      <c r="L66" s="16" t="s">
        <v>433</v>
      </c>
      <c r="M66" s="16" t="s">
        <v>433</v>
      </c>
      <c r="N66" s="16" t="s">
        <v>433</v>
      </c>
      <c r="O66" s="16" t="s">
        <v>433</v>
      </c>
    </row>
    <row r="67" spans="1:15" ht="15.75" thickBot="1" x14ac:dyDescent="0.3">
      <c r="A67" s="34" t="s">
        <v>75</v>
      </c>
      <c r="B67" s="85" t="s">
        <v>76</v>
      </c>
      <c r="C67" s="86"/>
      <c r="D67" s="87"/>
      <c r="E67" s="3">
        <v>10412.879999999999</v>
      </c>
      <c r="F67" s="3">
        <v>23610.42</v>
      </c>
      <c r="G67" s="2"/>
      <c r="H67" s="2">
        <v>7838.11</v>
      </c>
      <c r="I67" s="2">
        <f>SUM(E67:H67)</f>
        <v>41861.409999999996</v>
      </c>
      <c r="J67" s="2">
        <v>61009.56</v>
      </c>
      <c r="K67" s="59">
        <f t="shared" ref="K67:K74" si="28">SUM(I67/J67)-1</f>
        <v>-0.31385491060745241</v>
      </c>
      <c r="L67" s="2">
        <v>61009.56</v>
      </c>
      <c r="M67" s="2">
        <v>53149.97</v>
      </c>
      <c r="N67" s="2">
        <v>60945.99</v>
      </c>
      <c r="O67" s="2">
        <v>53061.760000000002</v>
      </c>
    </row>
    <row r="68" spans="1:15" ht="15.75" thickBot="1" x14ac:dyDescent="0.3">
      <c r="A68" s="34" t="s">
        <v>273</v>
      </c>
      <c r="B68" s="82" t="s">
        <v>274</v>
      </c>
      <c r="C68" s="83"/>
      <c r="D68" s="84"/>
      <c r="E68" s="3">
        <v>5394.41</v>
      </c>
      <c r="F68" s="57">
        <v>8328.51</v>
      </c>
      <c r="G68" s="2"/>
      <c r="H68" s="2">
        <v>3659</v>
      </c>
      <c r="I68" s="2">
        <f t="shared" ref="I68:I73" si="29">SUM(E68:H68)</f>
        <v>17381.919999999998</v>
      </c>
      <c r="J68" s="2">
        <v>25069.54</v>
      </c>
      <c r="K68" s="59">
        <f t="shared" si="28"/>
        <v>-0.30665181730498459</v>
      </c>
      <c r="L68" s="2">
        <v>25069.54</v>
      </c>
      <c r="M68" s="2">
        <v>57967.37</v>
      </c>
      <c r="N68" s="2">
        <v>51843.69</v>
      </c>
      <c r="O68" s="2">
        <v>54643.87</v>
      </c>
    </row>
    <row r="69" spans="1:15" ht="15.75" thickBot="1" x14ac:dyDescent="0.3">
      <c r="A69" s="34" t="s">
        <v>358</v>
      </c>
      <c r="B69" s="82" t="s">
        <v>359</v>
      </c>
      <c r="C69" s="83"/>
      <c r="D69" s="84"/>
      <c r="E69" s="3">
        <v>1211.68</v>
      </c>
      <c r="F69" s="3">
        <v>7093.04</v>
      </c>
      <c r="G69" s="2"/>
      <c r="H69" s="2">
        <v>3427</v>
      </c>
      <c r="I69" s="2">
        <f t="shared" si="29"/>
        <v>11731.72</v>
      </c>
      <c r="J69" s="2">
        <v>21502.27</v>
      </c>
      <c r="K69" s="59">
        <f t="shared" si="28"/>
        <v>-0.45439621026059118</v>
      </c>
      <c r="L69" s="2">
        <v>21502.27</v>
      </c>
      <c r="M69" s="2">
        <v>25321.200000000001</v>
      </c>
      <c r="N69" s="2">
        <v>25908.73</v>
      </c>
      <c r="O69" s="2">
        <v>30855.82</v>
      </c>
    </row>
    <row r="70" spans="1:15" ht="15.75" thickBot="1" x14ac:dyDescent="0.3">
      <c r="A70" s="34" t="s">
        <v>77</v>
      </c>
      <c r="B70" s="82" t="s">
        <v>78</v>
      </c>
      <c r="C70" s="83"/>
      <c r="D70" s="84"/>
      <c r="E70" s="3">
        <v>958.02</v>
      </c>
      <c r="F70" s="3">
        <v>6115.99</v>
      </c>
      <c r="G70" s="2">
        <v>1986.53</v>
      </c>
      <c r="H70" s="2">
        <v>11165.4</v>
      </c>
      <c r="I70" s="2">
        <f t="shared" si="29"/>
        <v>20225.940000000002</v>
      </c>
      <c r="J70" s="2">
        <v>36176.449999999997</v>
      </c>
      <c r="K70" s="59">
        <f t="shared" si="28"/>
        <v>-0.44090865742769114</v>
      </c>
      <c r="L70" s="2">
        <v>36176.449999999997</v>
      </c>
      <c r="M70" s="2">
        <v>33450.379999999997</v>
      </c>
      <c r="N70" s="2">
        <v>40669.65</v>
      </c>
      <c r="O70" s="2">
        <v>40861.519999999997</v>
      </c>
    </row>
    <row r="71" spans="1:15" ht="15.75" thickBot="1" x14ac:dyDescent="0.3">
      <c r="A71" s="34" t="s">
        <v>79</v>
      </c>
      <c r="B71" s="82" t="s">
        <v>80</v>
      </c>
      <c r="C71" s="83"/>
      <c r="D71" s="84"/>
      <c r="E71" s="3">
        <v>2690.25</v>
      </c>
      <c r="F71" s="3">
        <v>7631.72</v>
      </c>
      <c r="G71" s="2"/>
      <c r="H71" s="2">
        <v>2996</v>
      </c>
      <c r="I71" s="2">
        <f t="shared" si="29"/>
        <v>13317.970000000001</v>
      </c>
      <c r="J71" s="2">
        <v>30523.81</v>
      </c>
      <c r="K71" s="59">
        <f t="shared" si="28"/>
        <v>-0.56368585704078222</v>
      </c>
      <c r="L71" s="2">
        <v>30523.81</v>
      </c>
      <c r="M71" s="2">
        <v>35651.870000000003</v>
      </c>
      <c r="N71" s="2">
        <v>32084.17</v>
      </c>
      <c r="O71" s="2">
        <v>29907.97</v>
      </c>
    </row>
    <row r="72" spans="1:15" ht="15.75" thickBot="1" x14ac:dyDescent="0.3">
      <c r="A72" s="34" t="s">
        <v>81</v>
      </c>
      <c r="B72" s="82" t="s">
        <v>82</v>
      </c>
      <c r="C72" s="83"/>
      <c r="D72" s="84"/>
      <c r="E72" s="3">
        <v>3876.14</v>
      </c>
      <c r="F72" s="3">
        <v>2483.4299999999998</v>
      </c>
      <c r="G72" s="2"/>
      <c r="H72" s="2">
        <v>2145</v>
      </c>
      <c r="I72" s="2">
        <f t="shared" si="29"/>
        <v>8504.57</v>
      </c>
      <c r="J72" s="2">
        <v>10781.24</v>
      </c>
      <c r="K72" s="59">
        <f t="shared" si="28"/>
        <v>-0.21116958717179102</v>
      </c>
      <c r="L72" s="2">
        <v>10781.24</v>
      </c>
      <c r="M72" s="2">
        <v>14824.32</v>
      </c>
      <c r="N72" s="2">
        <v>15518.41</v>
      </c>
      <c r="O72" s="2">
        <v>16945.900000000001</v>
      </c>
    </row>
    <row r="73" spans="1:15" ht="15.75" thickBot="1" x14ac:dyDescent="0.3">
      <c r="A73" s="34" t="s">
        <v>375</v>
      </c>
      <c r="B73" s="34" t="s">
        <v>376</v>
      </c>
      <c r="C73" s="35"/>
      <c r="D73" s="35"/>
      <c r="E73" s="3">
        <v>1209.3900000000001</v>
      </c>
      <c r="F73" s="3"/>
      <c r="G73" s="2"/>
      <c r="H73" s="2">
        <v>2100</v>
      </c>
      <c r="I73" s="2">
        <f t="shared" si="29"/>
        <v>3309.3900000000003</v>
      </c>
      <c r="J73" s="2"/>
      <c r="K73" s="59"/>
      <c r="L73" s="2"/>
      <c r="M73" s="2"/>
      <c r="N73" s="2">
        <v>886.75</v>
      </c>
      <c r="O73" s="2">
        <v>4847.6000000000004</v>
      </c>
    </row>
    <row r="74" spans="1:15" ht="15.75" thickBot="1" x14ac:dyDescent="0.3">
      <c r="A74" s="25" t="s">
        <v>13</v>
      </c>
      <c r="B74" s="48"/>
      <c r="C74" s="26"/>
      <c r="D74" s="26"/>
      <c r="E74" s="27">
        <f>SUM(E67:E73)</f>
        <v>25752.769999999997</v>
      </c>
      <c r="F74" s="27">
        <f t="shared" ref="F74:I74" si="30">SUM(F67:F73)</f>
        <v>55263.11</v>
      </c>
      <c r="G74" s="27">
        <f t="shared" si="30"/>
        <v>1986.53</v>
      </c>
      <c r="H74" s="27">
        <f>SUM(H67:H73)</f>
        <v>33330.51</v>
      </c>
      <c r="I74" s="27">
        <f t="shared" si="30"/>
        <v>116332.92</v>
      </c>
      <c r="J74" s="27">
        <f>SUM(J67:J73)</f>
        <v>185062.87</v>
      </c>
      <c r="K74" s="65">
        <f t="shared" si="28"/>
        <v>-0.37138703187732902</v>
      </c>
      <c r="L74" s="27">
        <f>SUM(L67:L73)</f>
        <v>185062.87</v>
      </c>
      <c r="M74" s="27">
        <f>SUM(M67:M73)</f>
        <v>220365.11000000002</v>
      </c>
      <c r="N74" s="27">
        <f>SUM(N67:N73)</f>
        <v>227857.38999999998</v>
      </c>
      <c r="O74" s="27">
        <f>SUM(O67:O73)</f>
        <v>231124.44</v>
      </c>
    </row>
    <row r="75" spans="1:15" ht="15.75" thickBot="1" x14ac:dyDescent="0.3">
      <c r="A75" s="39" t="s">
        <v>258</v>
      </c>
      <c r="B75" s="47"/>
      <c r="C75" s="29"/>
      <c r="D75" s="29"/>
      <c r="E75" s="18"/>
      <c r="F75" s="18"/>
      <c r="G75" s="19"/>
      <c r="H75" s="19"/>
      <c r="I75" s="18"/>
      <c r="J75" s="18"/>
      <c r="K75" s="18"/>
      <c r="L75" s="19"/>
      <c r="M75" s="19"/>
      <c r="N75" s="19"/>
    </row>
    <row r="76" spans="1:15" x14ac:dyDescent="0.25">
      <c r="A76" s="37"/>
      <c r="B76" s="45" t="s">
        <v>52</v>
      </c>
      <c r="C76" s="32"/>
      <c r="D76" s="32"/>
      <c r="E76" s="13" t="s">
        <v>2</v>
      </c>
      <c r="F76" s="14" t="s">
        <v>3</v>
      </c>
      <c r="G76" s="15" t="s">
        <v>4</v>
      </c>
      <c r="H76" s="42" t="s">
        <v>404</v>
      </c>
      <c r="I76" s="53" t="s">
        <v>512</v>
      </c>
      <c r="J76" s="13" t="s">
        <v>509</v>
      </c>
      <c r="K76" s="60" t="s">
        <v>437</v>
      </c>
      <c r="L76" s="13" t="s">
        <v>509</v>
      </c>
      <c r="M76" s="13" t="s">
        <v>487</v>
      </c>
      <c r="N76" s="13" t="s">
        <v>452</v>
      </c>
      <c r="O76" s="13" t="s">
        <v>431</v>
      </c>
    </row>
    <row r="77" spans="1:15" ht="15.75" thickBot="1" x14ac:dyDescent="0.3">
      <c r="A77" s="38" t="s">
        <v>52</v>
      </c>
      <c r="B77" s="38" t="s">
        <v>53</v>
      </c>
      <c r="C77" s="33"/>
      <c r="D77" s="33"/>
      <c r="E77" s="16" t="s">
        <v>5</v>
      </c>
      <c r="F77" s="16" t="s">
        <v>5</v>
      </c>
      <c r="G77" s="16" t="s">
        <v>5</v>
      </c>
      <c r="H77" s="43" t="s">
        <v>405</v>
      </c>
      <c r="I77" s="16" t="s">
        <v>432</v>
      </c>
      <c r="J77" s="16" t="s">
        <v>432</v>
      </c>
      <c r="K77" s="61" t="s">
        <v>511</v>
      </c>
      <c r="L77" s="16" t="s">
        <v>433</v>
      </c>
      <c r="M77" s="16" t="s">
        <v>433</v>
      </c>
      <c r="N77" s="16" t="s">
        <v>433</v>
      </c>
      <c r="O77" s="16" t="s">
        <v>433</v>
      </c>
    </row>
    <row r="78" spans="1:15" ht="15.75" thickBot="1" x14ac:dyDescent="0.3">
      <c r="A78" s="34" t="s">
        <v>83</v>
      </c>
      <c r="B78" s="85" t="s">
        <v>84</v>
      </c>
      <c r="C78" s="86"/>
      <c r="D78" s="87"/>
      <c r="E78" s="5">
        <v>1837.73</v>
      </c>
      <c r="F78" s="3">
        <v>8703.84</v>
      </c>
      <c r="G78" s="2"/>
      <c r="H78" s="2">
        <v>5675.7</v>
      </c>
      <c r="I78" s="2">
        <f>SUM(E78:H78)</f>
        <v>16217.27</v>
      </c>
      <c r="J78" s="2">
        <v>47622.73</v>
      </c>
      <c r="K78" s="59">
        <f>SUM(I78/J78)-1</f>
        <v>-0.65946366367488807</v>
      </c>
      <c r="L78" s="2">
        <v>47622.73</v>
      </c>
      <c r="M78" s="2">
        <v>47208.27</v>
      </c>
      <c r="N78" s="2">
        <v>52425.36</v>
      </c>
      <c r="O78" s="2">
        <v>65676.929999999993</v>
      </c>
    </row>
    <row r="79" spans="1:15" ht="15.75" thickBot="1" x14ac:dyDescent="0.3">
      <c r="A79" s="34" t="s">
        <v>445</v>
      </c>
      <c r="B79" s="34" t="s">
        <v>446</v>
      </c>
      <c r="C79" s="35"/>
      <c r="D79" s="35"/>
      <c r="E79" s="3"/>
      <c r="F79" s="3"/>
      <c r="G79" s="2"/>
      <c r="H79" s="2"/>
      <c r="I79" s="2">
        <f>SUM(E79:H79)</f>
        <v>0</v>
      </c>
      <c r="J79" s="2">
        <v>854.3</v>
      </c>
      <c r="K79" s="59">
        <f>SUM(I79/J79)-1</f>
        <v>-1</v>
      </c>
      <c r="L79" s="2">
        <v>854.3</v>
      </c>
      <c r="M79" s="2">
        <v>3947.54</v>
      </c>
      <c r="N79" s="2">
        <v>2845.01</v>
      </c>
      <c r="O79" s="2">
        <v>0</v>
      </c>
    </row>
    <row r="80" spans="1:15" ht="15.75" thickBot="1" x14ac:dyDescent="0.3">
      <c r="A80" s="25" t="s">
        <v>259</v>
      </c>
      <c r="B80" s="48"/>
      <c r="C80" s="26"/>
      <c r="D80" s="26"/>
      <c r="E80" s="27">
        <f>SUM(E78:E79)</f>
        <v>1837.73</v>
      </c>
      <c r="F80" s="27">
        <f t="shared" ref="F80:H80" si="31">SUM(F78:F79)</f>
        <v>8703.84</v>
      </c>
      <c r="G80" s="27">
        <f t="shared" si="31"/>
        <v>0</v>
      </c>
      <c r="H80" s="27">
        <f t="shared" si="31"/>
        <v>5675.7</v>
      </c>
      <c r="I80" s="27">
        <f>SUM(I78:I79)</f>
        <v>16217.27</v>
      </c>
      <c r="J80" s="27">
        <f>SUM(J78:J79)</f>
        <v>48477.030000000006</v>
      </c>
      <c r="K80" s="65">
        <f t="shared" ref="K80" si="32">SUM(I80/J80)-1</f>
        <v>-0.66546486036788965</v>
      </c>
      <c r="L80" s="27">
        <f>SUM(L78:L79)</f>
        <v>48477.030000000006</v>
      </c>
      <c r="M80" s="27">
        <f>SUM(M78:M79)</f>
        <v>51155.81</v>
      </c>
      <c r="N80" s="27">
        <f>SUM(N78:N79)</f>
        <v>55270.37</v>
      </c>
      <c r="O80" s="27">
        <f>SUM(O78:O79)</f>
        <v>65676.929999999993</v>
      </c>
    </row>
    <row r="81" spans="1:15" ht="15.75" thickBot="1" x14ac:dyDescent="0.3">
      <c r="A81" s="36" t="s">
        <v>260</v>
      </c>
      <c r="B81" s="10"/>
      <c r="C81" s="28"/>
      <c r="D81" s="28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5" x14ac:dyDescent="0.25">
      <c r="A82" s="37"/>
      <c r="B82" s="45" t="s">
        <v>52</v>
      </c>
      <c r="C82" s="32"/>
      <c r="D82" s="32"/>
      <c r="E82" s="13" t="s">
        <v>2</v>
      </c>
      <c r="F82" s="14" t="s">
        <v>3</v>
      </c>
      <c r="G82" s="15" t="s">
        <v>4</v>
      </c>
      <c r="H82" s="42" t="s">
        <v>404</v>
      </c>
      <c r="I82" s="53" t="s">
        <v>512</v>
      </c>
      <c r="J82" s="13" t="s">
        <v>509</v>
      </c>
      <c r="K82" s="60" t="s">
        <v>437</v>
      </c>
      <c r="L82" s="13" t="s">
        <v>509</v>
      </c>
      <c r="M82" s="13" t="s">
        <v>487</v>
      </c>
      <c r="N82" s="13" t="s">
        <v>452</v>
      </c>
      <c r="O82" s="13" t="s">
        <v>431</v>
      </c>
    </row>
    <row r="83" spans="1:15" ht="15.75" thickBot="1" x14ac:dyDescent="0.3">
      <c r="A83" s="38" t="s">
        <v>52</v>
      </c>
      <c r="B83" s="38" t="s">
        <v>53</v>
      </c>
      <c r="C83" s="33"/>
      <c r="D83" s="33"/>
      <c r="E83" s="16" t="s">
        <v>5</v>
      </c>
      <c r="F83" s="16" t="s">
        <v>5</v>
      </c>
      <c r="G83" s="16" t="s">
        <v>5</v>
      </c>
      <c r="H83" s="43" t="s">
        <v>405</v>
      </c>
      <c r="I83" s="16" t="s">
        <v>432</v>
      </c>
      <c r="J83" s="16" t="s">
        <v>432</v>
      </c>
      <c r="K83" s="61" t="s">
        <v>511</v>
      </c>
      <c r="L83" s="16" t="s">
        <v>433</v>
      </c>
      <c r="M83" s="16" t="s">
        <v>433</v>
      </c>
      <c r="N83" s="16" t="s">
        <v>433</v>
      </c>
      <c r="O83" s="16" t="s">
        <v>433</v>
      </c>
    </row>
    <row r="84" spans="1:15" ht="15.75" thickBot="1" x14ac:dyDescent="0.3">
      <c r="A84" s="34" t="s">
        <v>85</v>
      </c>
      <c r="B84" s="34" t="s">
        <v>86</v>
      </c>
      <c r="C84" s="35"/>
      <c r="D84" s="35"/>
      <c r="E84" s="3">
        <v>37897.74</v>
      </c>
      <c r="F84" s="3">
        <v>28984.61</v>
      </c>
      <c r="G84" s="2">
        <v>2621.84</v>
      </c>
      <c r="H84" s="2">
        <v>28943.83</v>
      </c>
      <c r="I84" s="2">
        <f>SUM(E84:H84)</f>
        <v>98448.02</v>
      </c>
      <c r="J84" s="2">
        <v>158440.95000000001</v>
      </c>
      <c r="K84" s="59">
        <f t="shared" ref="K84:K94" si="33">SUM(I84/J84)-1</f>
        <v>-0.37864535651925846</v>
      </c>
      <c r="L84" s="2">
        <v>158440.95000000001</v>
      </c>
      <c r="M84" s="2">
        <v>150611.19</v>
      </c>
      <c r="N84" s="2">
        <v>147025.35999999999</v>
      </c>
      <c r="O84" s="2">
        <v>153532.76</v>
      </c>
    </row>
    <row r="85" spans="1:15" ht="15.75" thickBot="1" x14ac:dyDescent="0.3">
      <c r="A85" s="34" t="s">
        <v>87</v>
      </c>
      <c r="B85" s="34" t="s">
        <v>88</v>
      </c>
      <c r="C85" s="35"/>
      <c r="D85" s="35"/>
      <c r="E85" s="3">
        <v>1310.46</v>
      </c>
      <c r="F85" s="3">
        <v>24769.25</v>
      </c>
      <c r="G85" s="2">
        <v>1482.47</v>
      </c>
      <c r="H85" s="2">
        <v>12332.26</v>
      </c>
      <c r="I85" s="2">
        <f t="shared" ref="I85:I93" si="34">SUM(E85:H85)</f>
        <v>39894.44</v>
      </c>
      <c r="J85" s="2">
        <v>109065.09</v>
      </c>
      <c r="K85" s="59">
        <f t="shared" si="33"/>
        <v>-0.63421439435845139</v>
      </c>
      <c r="L85" s="2">
        <v>109065.09</v>
      </c>
      <c r="M85" s="2">
        <v>148833.35999999999</v>
      </c>
      <c r="N85" s="2">
        <v>111270.97</v>
      </c>
      <c r="O85" s="2">
        <v>125621.57</v>
      </c>
    </row>
    <row r="86" spans="1:15" ht="15.75" thickBot="1" x14ac:dyDescent="0.3">
      <c r="A86" s="34" t="s">
        <v>89</v>
      </c>
      <c r="B86" s="34" t="s">
        <v>90</v>
      </c>
      <c r="C86" s="35"/>
      <c r="D86" s="35"/>
      <c r="E86" s="3">
        <v>5067.76</v>
      </c>
      <c r="F86" s="3">
        <v>31953.119999999999</v>
      </c>
      <c r="G86" s="2">
        <v>158</v>
      </c>
      <c r="H86" s="2">
        <v>11337.96</v>
      </c>
      <c r="I86" s="2">
        <f t="shared" si="34"/>
        <v>48516.84</v>
      </c>
      <c r="J86" s="2">
        <v>154106.70000000001</v>
      </c>
      <c r="K86" s="59">
        <f t="shared" si="33"/>
        <v>-0.68517371405655958</v>
      </c>
      <c r="L86" s="2">
        <v>154106.70000000001</v>
      </c>
      <c r="M86" s="2">
        <v>106173.94</v>
      </c>
      <c r="N86" s="2">
        <v>142566.45000000001</v>
      </c>
      <c r="O86" s="2">
        <v>86507.02</v>
      </c>
    </row>
    <row r="87" spans="1:15" ht="15.75" thickBot="1" x14ac:dyDescent="0.3">
      <c r="A87" s="34" t="s">
        <v>91</v>
      </c>
      <c r="B87" s="82" t="s">
        <v>92</v>
      </c>
      <c r="C87" s="83"/>
      <c r="D87" s="84"/>
      <c r="E87" s="3">
        <v>29293.95</v>
      </c>
      <c r="F87" s="3">
        <v>64436.03</v>
      </c>
      <c r="G87" s="2">
        <v>11702.31</v>
      </c>
      <c r="H87" s="2">
        <v>89767.14</v>
      </c>
      <c r="I87" s="2">
        <f t="shared" si="34"/>
        <v>195199.43</v>
      </c>
      <c r="J87" s="2">
        <v>541609.93999999994</v>
      </c>
      <c r="K87" s="59">
        <f t="shared" si="33"/>
        <v>-0.63959407761238651</v>
      </c>
      <c r="L87" s="2">
        <v>541609.93999999994</v>
      </c>
      <c r="M87" s="2">
        <v>665098.77</v>
      </c>
      <c r="N87" s="2">
        <v>499707.29</v>
      </c>
      <c r="O87" s="2">
        <v>420224.4</v>
      </c>
    </row>
    <row r="88" spans="1:15" ht="15.75" thickBot="1" x14ac:dyDescent="0.3">
      <c r="A88" s="34" t="s">
        <v>93</v>
      </c>
      <c r="B88" s="82" t="s">
        <v>94</v>
      </c>
      <c r="C88" s="83"/>
      <c r="D88" s="84"/>
      <c r="E88" s="3">
        <v>10909.44</v>
      </c>
      <c r="F88" s="3">
        <v>4814.6499999999996</v>
      </c>
      <c r="G88" s="2"/>
      <c r="H88" s="2">
        <v>10369.879999999999</v>
      </c>
      <c r="I88" s="2">
        <f t="shared" si="34"/>
        <v>26093.97</v>
      </c>
      <c r="J88" s="2">
        <v>61034.25</v>
      </c>
      <c r="K88" s="59">
        <f t="shared" si="33"/>
        <v>-0.57247004755526609</v>
      </c>
      <c r="L88" s="2">
        <v>61034.25</v>
      </c>
      <c r="M88" s="2">
        <v>46894.25</v>
      </c>
      <c r="N88" s="2">
        <v>34744.74</v>
      </c>
      <c r="O88" s="2">
        <v>41678.31</v>
      </c>
    </row>
    <row r="89" spans="1:15" ht="15.75" thickBot="1" x14ac:dyDescent="0.3">
      <c r="A89" s="34" t="s">
        <v>95</v>
      </c>
      <c r="B89" s="34" t="s">
        <v>257</v>
      </c>
      <c r="C89" s="35"/>
      <c r="D89" s="35"/>
      <c r="E89" s="3">
        <v>33337.14</v>
      </c>
      <c r="F89" s="3">
        <v>27389.41</v>
      </c>
      <c r="G89" s="2">
        <v>5726.51</v>
      </c>
      <c r="H89" s="2">
        <v>52942.16</v>
      </c>
      <c r="I89" s="2">
        <f t="shared" si="34"/>
        <v>119395.22</v>
      </c>
      <c r="J89" s="2">
        <v>174560.26</v>
      </c>
      <c r="K89" s="59">
        <f t="shared" si="33"/>
        <v>-0.31602290234902264</v>
      </c>
      <c r="L89" s="2">
        <v>174560.26</v>
      </c>
      <c r="M89" s="2">
        <v>195939.36</v>
      </c>
      <c r="N89" s="2">
        <v>202680.03</v>
      </c>
      <c r="O89" s="2">
        <v>188184.89</v>
      </c>
    </row>
    <row r="90" spans="1:15" ht="15.75" thickBot="1" x14ac:dyDescent="0.3">
      <c r="A90" s="34" t="s">
        <v>96</v>
      </c>
      <c r="B90" s="82" t="s">
        <v>97</v>
      </c>
      <c r="C90" s="83"/>
      <c r="D90" s="84"/>
      <c r="E90" s="3">
        <v>55854.27</v>
      </c>
      <c r="F90" s="3">
        <v>57460.61</v>
      </c>
      <c r="G90" s="2">
        <v>15942.84</v>
      </c>
      <c r="H90" s="2">
        <v>47561.3</v>
      </c>
      <c r="I90" s="2">
        <f t="shared" si="34"/>
        <v>176819.02000000002</v>
      </c>
      <c r="J90" s="2">
        <v>328377.78000000003</v>
      </c>
      <c r="K90" s="59">
        <f t="shared" si="33"/>
        <v>-0.46153780563349933</v>
      </c>
      <c r="L90" s="2">
        <v>328377.78000000003</v>
      </c>
      <c r="M90" s="2">
        <v>312369.21999999997</v>
      </c>
      <c r="N90" s="2">
        <v>287436.56</v>
      </c>
      <c r="O90" s="2">
        <v>272122.38</v>
      </c>
    </row>
    <row r="91" spans="1:15" ht="15.75" thickBot="1" x14ac:dyDescent="0.3">
      <c r="A91" s="34" t="s">
        <v>98</v>
      </c>
      <c r="B91" s="34" t="s">
        <v>261</v>
      </c>
      <c r="C91" s="35"/>
      <c r="D91" s="35"/>
      <c r="E91" s="3">
        <v>7325.08</v>
      </c>
      <c r="F91" s="3">
        <v>5044.96</v>
      </c>
      <c r="G91" s="2"/>
      <c r="H91" s="2">
        <v>3362.13</v>
      </c>
      <c r="I91" s="2">
        <f t="shared" ref="I91:I92" si="35">SUM(E91:H91)</f>
        <v>15732.170000000002</v>
      </c>
      <c r="J91" s="2">
        <v>29055.27</v>
      </c>
      <c r="K91" s="59">
        <f t="shared" si="33"/>
        <v>-0.45854332105673079</v>
      </c>
      <c r="L91" s="2">
        <v>29055.27</v>
      </c>
      <c r="M91" s="2">
        <v>34497.339999999997</v>
      </c>
      <c r="N91" s="2">
        <v>45637.07</v>
      </c>
      <c r="O91" s="2">
        <v>63285.9</v>
      </c>
    </row>
    <row r="92" spans="1:15" ht="15.75" thickBot="1" x14ac:dyDescent="0.3">
      <c r="A92" s="34" t="s">
        <v>99</v>
      </c>
      <c r="B92" s="82" t="s">
        <v>100</v>
      </c>
      <c r="C92" s="83"/>
      <c r="D92" s="84"/>
      <c r="E92" s="3">
        <v>9706.51</v>
      </c>
      <c r="F92" s="3">
        <v>16650.32</v>
      </c>
      <c r="G92" s="2">
        <v>13067.44</v>
      </c>
      <c r="H92" s="2">
        <v>47292.57</v>
      </c>
      <c r="I92" s="2">
        <f t="shared" si="35"/>
        <v>86716.84</v>
      </c>
      <c r="J92" s="2">
        <v>143877.6</v>
      </c>
      <c r="K92" s="59">
        <f t="shared" ref="K92:K93" si="36">SUM(I92/J92)-1</f>
        <v>-0.39728741652626964</v>
      </c>
      <c r="L92" s="2">
        <v>143877.6</v>
      </c>
      <c r="M92" s="2">
        <v>201052.27</v>
      </c>
      <c r="N92" s="2">
        <v>319499.59999999998</v>
      </c>
      <c r="O92" s="2">
        <v>178438.36</v>
      </c>
    </row>
    <row r="93" spans="1:15" ht="15.75" thickBot="1" x14ac:dyDescent="0.3">
      <c r="A93" s="34" t="s">
        <v>482</v>
      </c>
      <c r="B93" s="82" t="s">
        <v>483</v>
      </c>
      <c r="C93" s="83"/>
      <c r="D93" s="84"/>
      <c r="E93" s="3">
        <v>653.75</v>
      </c>
      <c r="F93" s="3">
        <v>2529.58</v>
      </c>
      <c r="G93" s="2"/>
      <c r="H93" s="2">
        <v>0</v>
      </c>
      <c r="I93" s="2">
        <f t="shared" si="34"/>
        <v>3183.33</v>
      </c>
      <c r="J93" s="2">
        <v>1555.48</v>
      </c>
      <c r="K93" s="59">
        <f t="shared" si="36"/>
        <v>1.046525831254661</v>
      </c>
      <c r="L93" s="2">
        <v>1555.48</v>
      </c>
      <c r="M93" s="2">
        <v>1850.24</v>
      </c>
      <c r="N93" s="2">
        <v>0</v>
      </c>
      <c r="O93" s="2">
        <v>0</v>
      </c>
    </row>
    <row r="94" spans="1:15" ht="15.75" thickBot="1" x14ac:dyDescent="0.3">
      <c r="A94" s="30" t="s">
        <v>14</v>
      </c>
      <c r="B94" s="46"/>
      <c r="C94" s="31"/>
      <c r="D94" s="31"/>
      <c r="E94" s="4">
        <f t="shared" ref="E94:J94" si="37">SUM(E84:E93)</f>
        <v>191356.1</v>
      </c>
      <c r="F94" s="4">
        <f t="shared" si="37"/>
        <v>264032.53999999998</v>
      </c>
      <c r="G94" s="4">
        <f t="shared" si="37"/>
        <v>50701.41</v>
      </c>
      <c r="H94" s="4">
        <f t="shared" si="37"/>
        <v>303909.23000000004</v>
      </c>
      <c r="I94" s="4">
        <f t="shared" si="37"/>
        <v>809999.27999999991</v>
      </c>
      <c r="J94" s="4">
        <f t="shared" si="37"/>
        <v>1701683.32</v>
      </c>
      <c r="K94" s="65">
        <f t="shared" si="33"/>
        <v>-0.52400116374179428</v>
      </c>
      <c r="L94" s="4">
        <f t="shared" ref="L94:N94" si="38">SUM(L84:L93)</f>
        <v>1701683.32</v>
      </c>
      <c r="M94" s="4">
        <f t="shared" ref="M94" si="39">SUM(M84:M93)</f>
        <v>1863319.9400000002</v>
      </c>
      <c r="N94" s="4">
        <f t="shared" si="38"/>
        <v>1790568.0700000003</v>
      </c>
      <c r="O94" s="4">
        <f t="shared" ref="O94" si="40">SUM(O84:O93)</f>
        <v>1529595.5899999999</v>
      </c>
    </row>
    <row r="95" spans="1:15" ht="15.75" thickBot="1" x14ac:dyDescent="0.3">
      <c r="A95" s="36" t="s">
        <v>15</v>
      </c>
      <c r="B95" s="10"/>
      <c r="C95" s="28"/>
      <c r="D95" s="28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5" x14ac:dyDescent="0.25">
      <c r="A96" s="37"/>
      <c r="B96" s="45" t="s">
        <v>52</v>
      </c>
      <c r="C96" s="32"/>
      <c r="D96" s="32"/>
      <c r="E96" s="13" t="s">
        <v>2</v>
      </c>
      <c r="F96" s="14" t="s">
        <v>3</v>
      </c>
      <c r="G96" s="15" t="s">
        <v>4</v>
      </c>
      <c r="H96" s="42" t="s">
        <v>404</v>
      </c>
      <c r="I96" s="53" t="s">
        <v>512</v>
      </c>
      <c r="J96" s="13" t="s">
        <v>509</v>
      </c>
      <c r="K96" s="60" t="s">
        <v>437</v>
      </c>
      <c r="L96" s="13" t="s">
        <v>509</v>
      </c>
      <c r="M96" s="13" t="s">
        <v>487</v>
      </c>
      <c r="N96" s="13" t="s">
        <v>452</v>
      </c>
      <c r="O96" s="13" t="s">
        <v>431</v>
      </c>
    </row>
    <row r="97" spans="1:15" ht="15.75" thickBot="1" x14ac:dyDescent="0.3">
      <c r="A97" s="38" t="s">
        <v>52</v>
      </c>
      <c r="B97" s="38" t="s">
        <v>53</v>
      </c>
      <c r="C97" s="33"/>
      <c r="D97" s="33"/>
      <c r="E97" s="16" t="s">
        <v>5</v>
      </c>
      <c r="F97" s="16" t="s">
        <v>5</v>
      </c>
      <c r="G97" s="16" t="s">
        <v>5</v>
      </c>
      <c r="H97" s="43" t="s">
        <v>405</v>
      </c>
      <c r="I97" s="16" t="s">
        <v>432</v>
      </c>
      <c r="J97" s="16" t="s">
        <v>432</v>
      </c>
      <c r="K97" s="61" t="s">
        <v>511</v>
      </c>
      <c r="L97" s="16" t="s">
        <v>433</v>
      </c>
      <c r="M97" s="16" t="s">
        <v>433</v>
      </c>
      <c r="N97" s="16" t="s">
        <v>433</v>
      </c>
      <c r="O97" s="16" t="s">
        <v>433</v>
      </c>
    </row>
    <row r="98" spans="1:15" ht="15.75" thickBot="1" x14ac:dyDescent="0.3">
      <c r="A98" s="34" t="s">
        <v>101</v>
      </c>
      <c r="B98" s="85" t="s">
        <v>102</v>
      </c>
      <c r="C98" s="86"/>
      <c r="D98" s="87"/>
      <c r="E98" s="5">
        <v>36597.660000000003</v>
      </c>
      <c r="F98" s="3">
        <v>59730.74</v>
      </c>
      <c r="G98" s="2">
        <v>36533.910000000003</v>
      </c>
      <c r="H98" s="2">
        <v>250620.98</v>
      </c>
      <c r="I98" s="2">
        <f>SUM(E98:H98)</f>
        <v>383483.29000000004</v>
      </c>
      <c r="J98" s="2">
        <v>472498.77</v>
      </c>
      <c r="K98" s="59">
        <f t="shared" ref="K98:K99" si="41">SUM(I98/J98)-1</f>
        <v>-0.18839304068452911</v>
      </c>
      <c r="L98" s="2">
        <v>472498.77</v>
      </c>
      <c r="M98" s="2">
        <v>349625.61</v>
      </c>
      <c r="N98" s="2">
        <v>317787.88</v>
      </c>
      <c r="O98" s="2">
        <v>320218.65999999997</v>
      </c>
    </row>
    <row r="99" spans="1:15" ht="15.75" thickBot="1" x14ac:dyDescent="0.3">
      <c r="A99" s="30" t="s">
        <v>16</v>
      </c>
      <c r="B99" s="46"/>
      <c r="C99" s="31"/>
      <c r="D99" s="31"/>
      <c r="E99" s="4">
        <f>SUM(E98)</f>
        <v>36597.660000000003</v>
      </c>
      <c r="F99" s="4">
        <f t="shared" ref="F99:I99" si="42">SUM(F98)</f>
        <v>59730.74</v>
      </c>
      <c r="G99" s="4">
        <f t="shared" si="42"/>
        <v>36533.910000000003</v>
      </c>
      <c r="H99" s="4">
        <f>SUM(H98)</f>
        <v>250620.98</v>
      </c>
      <c r="I99" s="4">
        <f t="shared" si="42"/>
        <v>383483.29000000004</v>
      </c>
      <c r="J99" s="4">
        <f>SUM(J98)</f>
        <v>472498.77</v>
      </c>
      <c r="K99" s="65">
        <f t="shared" si="41"/>
        <v>-0.18839304068452911</v>
      </c>
      <c r="L99" s="4">
        <f>SUM(L98)</f>
        <v>472498.77</v>
      </c>
      <c r="M99" s="4">
        <f>SUM(M98)</f>
        <v>349625.61</v>
      </c>
      <c r="N99" s="4">
        <f>SUM(N98)</f>
        <v>317787.88</v>
      </c>
      <c r="O99" s="4">
        <f>SUM(O98)</f>
        <v>320218.65999999997</v>
      </c>
    </row>
    <row r="100" spans="1:15" ht="15.75" thickBot="1" x14ac:dyDescent="0.3">
      <c r="A100" s="36" t="s">
        <v>17</v>
      </c>
      <c r="B100" s="10"/>
      <c r="C100" s="28"/>
      <c r="D100" s="28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5" x14ac:dyDescent="0.25">
      <c r="A101" s="37"/>
      <c r="B101" s="45" t="s">
        <v>52</v>
      </c>
      <c r="C101" s="32"/>
      <c r="D101" s="32"/>
      <c r="E101" s="13" t="s">
        <v>2</v>
      </c>
      <c r="F101" s="14" t="s">
        <v>3</v>
      </c>
      <c r="G101" s="15" t="s">
        <v>4</v>
      </c>
      <c r="H101" s="42" t="s">
        <v>404</v>
      </c>
      <c r="I101" s="53" t="s">
        <v>512</v>
      </c>
      <c r="J101" s="13" t="s">
        <v>509</v>
      </c>
      <c r="K101" s="60" t="s">
        <v>437</v>
      </c>
      <c r="L101" s="13" t="s">
        <v>509</v>
      </c>
      <c r="M101" s="13" t="s">
        <v>487</v>
      </c>
      <c r="N101" s="13" t="s">
        <v>452</v>
      </c>
      <c r="O101" s="13" t="s">
        <v>431</v>
      </c>
    </row>
    <row r="102" spans="1:15" ht="15.75" thickBot="1" x14ac:dyDescent="0.3">
      <c r="A102" s="38" t="s">
        <v>52</v>
      </c>
      <c r="B102" s="38" t="s">
        <v>53</v>
      </c>
      <c r="C102" s="33"/>
      <c r="D102" s="33"/>
      <c r="E102" s="16" t="s">
        <v>5</v>
      </c>
      <c r="F102" s="16" t="s">
        <v>5</v>
      </c>
      <c r="G102" s="16" t="s">
        <v>5</v>
      </c>
      <c r="H102" s="43" t="s">
        <v>405</v>
      </c>
      <c r="I102" s="16" t="s">
        <v>432</v>
      </c>
      <c r="J102" s="16" t="s">
        <v>432</v>
      </c>
      <c r="K102" s="61" t="s">
        <v>511</v>
      </c>
      <c r="L102" s="16" t="s">
        <v>433</v>
      </c>
      <c r="M102" s="16" t="s">
        <v>433</v>
      </c>
      <c r="N102" s="16" t="s">
        <v>433</v>
      </c>
      <c r="O102" s="16" t="s">
        <v>433</v>
      </c>
    </row>
    <row r="103" spans="1:15" ht="15.75" thickBot="1" x14ac:dyDescent="0.3">
      <c r="A103" s="34" t="s">
        <v>103</v>
      </c>
      <c r="B103" s="85" t="s">
        <v>104</v>
      </c>
      <c r="C103" s="86"/>
      <c r="D103" s="87"/>
      <c r="E103" s="3">
        <v>25289.54</v>
      </c>
      <c r="F103" s="3">
        <v>26940.53</v>
      </c>
      <c r="G103" s="2"/>
      <c r="H103" s="2">
        <v>8075.4</v>
      </c>
      <c r="I103" s="2">
        <f>SUM(E103:H103)</f>
        <v>60305.47</v>
      </c>
      <c r="J103" s="41">
        <v>130439.87</v>
      </c>
      <c r="K103" s="59">
        <f t="shared" ref="K103:K124" si="43">SUM(I103/J103)-1</f>
        <v>-0.53767609550668816</v>
      </c>
      <c r="L103" s="41">
        <v>130439.87</v>
      </c>
      <c r="M103" s="41">
        <v>135989.17000000001</v>
      </c>
      <c r="N103" s="41">
        <v>96663.11</v>
      </c>
      <c r="O103" s="41">
        <v>118112.68</v>
      </c>
    </row>
    <row r="104" spans="1:15" ht="15.75" thickBot="1" x14ac:dyDescent="0.3">
      <c r="A104" s="34" t="s">
        <v>412</v>
      </c>
      <c r="B104" s="82" t="s">
        <v>413</v>
      </c>
      <c r="C104" s="83"/>
      <c r="D104" s="84"/>
      <c r="E104" s="3"/>
      <c r="F104" s="3"/>
      <c r="G104" s="2"/>
      <c r="H104" s="2"/>
      <c r="I104" s="2"/>
      <c r="J104" s="2"/>
      <c r="K104" s="59"/>
      <c r="L104" s="2"/>
      <c r="M104" s="2"/>
      <c r="N104" s="2"/>
      <c r="O104" s="2">
        <v>912.8</v>
      </c>
    </row>
    <row r="105" spans="1:15" ht="15.75" thickBot="1" x14ac:dyDescent="0.3">
      <c r="A105" s="34" t="s">
        <v>105</v>
      </c>
      <c r="B105" s="82" t="s">
        <v>106</v>
      </c>
      <c r="C105" s="83"/>
      <c r="D105" s="84"/>
      <c r="E105" s="5">
        <v>15415.4</v>
      </c>
      <c r="F105" s="3">
        <v>39826.43</v>
      </c>
      <c r="G105" s="2">
        <v>43504.29</v>
      </c>
      <c r="H105" s="2">
        <v>34650.129999999997</v>
      </c>
      <c r="I105" s="2">
        <f t="shared" ref="I105:I123" si="44">SUM(E105:H105)</f>
        <v>133396.25</v>
      </c>
      <c r="J105" s="2">
        <v>246844.83</v>
      </c>
      <c r="K105" s="59">
        <f t="shared" si="43"/>
        <v>-0.45959471786384987</v>
      </c>
      <c r="L105" s="2">
        <v>246844.83</v>
      </c>
      <c r="M105" s="2">
        <v>222905.49</v>
      </c>
      <c r="N105" s="2">
        <v>270691.37</v>
      </c>
      <c r="O105" s="2">
        <v>169559.87</v>
      </c>
    </row>
    <row r="106" spans="1:15" ht="15.75" thickBot="1" x14ac:dyDescent="0.3">
      <c r="A106" s="34" t="s">
        <v>107</v>
      </c>
      <c r="B106" s="82" t="s">
        <v>108</v>
      </c>
      <c r="C106" s="83"/>
      <c r="D106" s="84"/>
      <c r="E106" s="3">
        <v>10667.69</v>
      </c>
      <c r="F106" s="3">
        <v>34327.58</v>
      </c>
      <c r="G106" s="2">
        <v>24572.23</v>
      </c>
      <c r="H106" s="2">
        <v>31800.27</v>
      </c>
      <c r="I106" s="2">
        <f t="shared" si="44"/>
        <v>101367.77</v>
      </c>
      <c r="J106" s="2">
        <v>203749.51</v>
      </c>
      <c r="K106" s="59">
        <f t="shared" si="43"/>
        <v>-0.50248827592272494</v>
      </c>
      <c r="L106" s="2">
        <v>203749.51</v>
      </c>
      <c r="M106" s="2">
        <v>148170.92000000001</v>
      </c>
      <c r="N106" s="2">
        <v>148792.99</v>
      </c>
      <c r="O106" s="2">
        <v>155411.10999999999</v>
      </c>
    </row>
    <row r="107" spans="1:15" ht="15.75" thickBot="1" x14ac:dyDescent="0.3">
      <c r="A107" s="34" t="s">
        <v>109</v>
      </c>
      <c r="B107" s="34" t="s">
        <v>110</v>
      </c>
      <c r="C107" s="35"/>
      <c r="D107" s="35"/>
      <c r="E107" s="3">
        <v>4229.13</v>
      </c>
      <c r="F107" s="3">
        <v>28781.62</v>
      </c>
      <c r="G107" s="2">
        <v>33713.31</v>
      </c>
      <c r="H107" s="2">
        <v>39731.449999999997</v>
      </c>
      <c r="I107" s="2">
        <f t="shared" si="44"/>
        <v>106455.51</v>
      </c>
      <c r="J107" s="2">
        <v>206946.82</v>
      </c>
      <c r="K107" s="59">
        <f t="shared" si="43"/>
        <v>-0.48559001776398403</v>
      </c>
      <c r="L107" s="2">
        <v>206946.82</v>
      </c>
      <c r="M107" s="2">
        <v>143721.04</v>
      </c>
      <c r="N107" s="2">
        <v>151983.09</v>
      </c>
      <c r="O107" s="2">
        <v>139228.35999999999</v>
      </c>
    </row>
    <row r="108" spans="1:15" ht="15.75" thickBot="1" x14ac:dyDescent="0.3">
      <c r="A108" s="34" t="s">
        <v>360</v>
      </c>
      <c r="B108" s="82" t="s">
        <v>361</v>
      </c>
      <c r="C108" s="83"/>
      <c r="D108" s="84"/>
      <c r="E108" s="3"/>
      <c r="F108" s="3">
        <v>13965.64</v>
      </c>
      <c r="G108" s="2">
        <v>3259.36</v>
      </c>
      <c r="H108" s="2">
        <v>7054.14</v>
      </c>
      <c r="I108" s="2">
        <f t="shared" si="44"/>
        <v>24279.14</v>
      </c>
      <c r="J108" s="2">
        <v>53793.16</v>
      </c>
      <c r="K108" s="59">
        <f t="shared" si="43"/>
        <v>-0.54865748730879549</v>
      </c>
      <c r="L108" s="2">
        <v>53793.16</v>
      </c>
      <c r="M108" s="2">
        <v>31171.74</v>
      </c>
      <c r="N108" s="2">
        <v>39439.360000000001</v>
      </c>
      <c r="O108" s="2">
        <v>36847.449999999997</v>
      </c>
    </row>
    <row r="109" spans="1:15" ht="15.75" thickBot="1" x14ac:dyDescent="0.3">
      <c r="A109" s="34" t="s">
        <v>111</v>
      </c>
      <c r="B109" s="82" t="s">
        <v>112</v>
      </c>
      <c r="C109" s="83"/>
      <c r="D109" s="84"/>
      <c r="E109" s="3">
        <v>11897.35</v>
      </c>
      <c r="F109" s="3">
        <v>43562.8</v>
      </c>
      <c r="G109" s="2">
        <v>13289.18</v>
      </c>
      <c r="H109" s="2">
        <v>41669.06</v>
      </c>
      <c r="I109" s="2">
        <f t="shared" si="44"/>
        <v>110418.39</v>
      </c>
      <c r="J109" s="2">
        <v>194640.33</v>
      </c>
      <c r="K109" s="59">
        <f t="shared" si="43"/>
        <v>-0.43270549325517482</v>
      </c>
      <c r="L109" s="2">
        <v>194640.33</v>
      </c>
      <c r="M109" s="2">
        <v>175376.64000000001</v>
      </c>
      <c r="N109" s="2">
        <v>121587.67</v>
      </c>
      <c r="O109" s="2">
        <v>120483.08</v>
      </c>
    </row>
    <row r="110" spans="1:15" ht="15.75" thickBot="1" x14ac:dyDescent="0.3">
      <c r="A110" s="34" t="s">
        <v>113</v>
      </c>
      <c r="B110" s="82" t="s">
        <v>114</v>
      </c>
      <c r="C110" s="83"/>
      <c r="D110" s="84"/>
      <c r="E110" s="3">
        <v>6258.27</v>
      </c>
      <c r="F110" s="3">
        <v>88267.04</v>
      </c>
      <c r="G110" s="2">
        <v>14358.16</v>
      </c>
      <c r="H110" s="2">
        <v>49706.01</v>
      </c>
      <c r="I110" s="2">
        <f t="shared" si="44"/>
        <v>158589.48000000001</v>
      </c>
      <c r="J110" s="2">
        <v>403189.98</v>
      </c>
      <c r="K110" s="59">
        <f t="shared" si="43"/>
        <v>-0.60666314177748171</v>
      </c>
      <c r="L110" s="2">
        <v>403189.98</v>
      </c>
      <c r="M110" s="2">
        <v>302763.40000000002</v>
      </c>
      <c r="N110" s="2">
        <v>351408.06</v>
      </c>
      <c r="O110" s="2">
        <v>237951.94</v>
      </c>
    </row>
    <row r="111" spans="1:15" ht="15.75" thickBot="1" x14ac:dyDescent="0.3">
      <c r="A111" s="34" t="s">
        <v>115</v>
      </c>
      <c r="B111" s="82" t="s">
        <v>116</v>
      </c>
      <c r="C111" s="83"/>
      <c r="D111" s="84"/>
      <c r="E111" s="3">
        <v>4188.03</v>
      </c>
      <c r="F111" s="3">
        <v>16028.97</v>
      </c>
      <c r="G111" s="2">
        <v>13061.69</v>
      </c>
      <c r="H111" s="2">
        <v>8356.02</v>
      </c>
      <c r="I111" s="2">
        <f t="shared" si="44"/>
        <v>41634.710000000006</v>
      </c>
      <c r="J111" s="2">
        <v>126187.15</v>
      </c>
      <c r="K111" s="59">
        <f t="shared" si="43"/>
        <v>-0.67005586543479256</v>
      </c>
      <c r="L111" s="2">
        <v>126187.15</v>
      </c>
      <c r="M111" s="2">
        <v>121857.97</v>
      </c>
      <c r="N111" s="2">
        <v>93811.839999999997</v>
      </c>
      <c r="O111" s="2">
        <v>115158.6</v>
      </c>
    </row>
    <row r="112" spans="1:15" ht="15.75" thickBot="1" x14ac:dyDescent="0.3">
      <c r="A112" s="34" t="s">
        <v>117</v>
      </c>
      <c r="B112" s="34" t="s">
        <v>381</v>
      </c>
      <c r="C112" s="35"/>
      <c r="D112" s="35"/>
      <c r="E112" s="3">
        <v>9639.23</v>
      </c>
      <c r="F112" s="3">
        <v>17011.060000000001</v>
      </c>
      <c r="G112" s="2">
        <v>13964.65</v>
      </c>
      <c r="H112" s="2">
        <v>11951.1</v>
      </c>
      <c r="I112" s="2">
        <f t="shared" si="44"/>
        <v>52566.04</v>
      </c>
      <c r="J112" s="2">
        <v>65623</v>
      </c>
      <c r="K112" s="59">
        <f t="shared" si="43"/>
        <v>-0.19896926382518321</v>
      </c>
      <c r="L112" s="2">
        <v>65623</v>
      </c>
      <c r="M112" s="2">
        <v>82889.37</v>
      </c>
      <c r="N112" s="2">
        <v>71559.37</v>
      </c>
      <c r="O112" s="2">
        <v>57198.79</v>
      </c>
    </row>
    <row r="113" spans="1:15" ht="15.75" thickBot="1" x14ac:dyDescent="0.3">
      <c r="A113" s="34" t="s">
        <v>118</v>
      </c>
      <c r="B113" s="82" t="s">
        <v>119</v>
      </c>
      <c r="C113" s="83"/>
      <c r="D113" s="84"/>
      <c r="E113" s="3">
        <v>4243.0600000000004</v>
      </c>
      <c r="F113" s="3">
        <v>47634.04</v>
      </c>
      <c r="G113" s="2">
        <v>10134.77</v>
      </c>
      <c r="H113" s="2">
        <v>47545.279999999999</v>
      </c>
      <c r="I113" s="2">
        <f t="shared" si="44"/>
        <v>109557.15</v>
      </c>
      <c r="J113" s="2">
        <v>130432.13</v>
      </c>
      <c r="K113" s="59">
        <f t="shared" si="43"/>
        <v>-0.16004476811043422</v>
      </c>
      <c r="L113" s="2">
        <v>130432.13</v>
      </c>
      <c r="M113" s="2">
        <v>161807.42000000001</v>
      </c>
      <c r="N113" s="2">
        <v>108678.67</v>
      </c>
      <c r="O113" s="2">
        <v>131471.9</v>
      </c>
    </row>
    <row r="114" spans="1:15" ht="15.75" thickBot="1" x14ac:dyDescent="0.3">
      <c r="A114" s="34" t="s">
        <v>414</v>
      </c>
      <c r="B114" s="82" t="s">
        <v>415</v>
      </c>
      <c r="C114" s="83"/>
      <c r="D114" s="84"/>
      <c r="E114" s="3"/>
      <c r="F114" s="3"/>
      <c r="G114" s="2"/>
      <c r="H114" s="2"/>
      <c r="I114" s="2"/>
      <c r="J114" s="2"/>
      <c r="K114" s="59"/>
      <c r="L114" s="2"/>
      <c r="M114" s="2"/>
      <c r="N114" s="2"/>
      <c r="O114" s="2">
        <v>4084.48</v>
      </c>
    </row>
    <row r="115" spans="1:15" ht="15.75" thickBot="1" x14ac:dyDescent="0.3">
      <c r="A115" s="34" t="s">
        <v>306</v>
      </c>
      <c r="B115" s="82" t="s">
        <v>307</v>
      </c>
      <c r="C115" s="83"/>
      <c r="D115" s="84"/>
      <c r="E115" s="3">
        <v>286.8</v>
      </c>
      <c r="F115" s="3">
        <v>5987.36</v>
      </c>
      <c r="G115" s="2">
        <v>5916.25</v>
      </c>
      <c r="H115" s="67">
        <v>4508.58</v>
      </c>
      <c r="I115" s="2">
        <f t="shared" si="44"/>
        <v>16698.989999999998</v>
      </c>
      <c r="J115" s="2">
        <v>22611.93</v>
      </c>
      <c r="K115" s="59">
        <f t="shared" si="43"/>
        <v>-0.26149647553304833</v>
      </c>
      <c r="L115" s="2">
        <v>22611.93</v>
      </c>
      <c r="M115" s="2">
        <v>24681.73</v>
      </c>
      <c r="N115" s="2">
        <v>27385.4</v>
      </c>
      <c r="O115" s="2">
        <v>28562.45</v>
      </c>
    </row>
    <row r="116" spans="1:15" ht="15.75" thickBot="1" x14ac:dyDescent="0.3">
      <c r="A116" s="34" t="s">
        <v>120</v>
      </c>
      <c r="B116" s="82" t="s">
        <v>121</v>
      </c>
      <c r="C116" s="83"/>
      <c r="D116" s="84"/>
      <c r="E116" s="3">
        <v>10005.19</v>
      </c>
      <c r="F116" s="3">
        <v>22183.83</v>
      </c>
      <c r="G116" s="2">
        <v>52601.03</v>
      </c>
      <c r="H116" s="2">
        <v>34552.58</v>
      </c>
      <c r="I116" s="2">
        <f t="shared" si="44"/>
        <v>119342.63</v>
      </c>
      <c r="J116" s="2">
        <v>220107.6</v>
      </c>
      <c r="K116" s="59">
        <f t="shared" si="43"/>
        <v>-0.45779868573370475</v>
      </c>
      <c r="L116" s="2">
        <v>220107.6</v>
      </c>
      <c r="M116" s="2">
        <v>241311.35999999999</v>
      </c>
      <c r="N116" s="2">
        <v>246519.84</v>
      </c>
      <c r="O116" s="2">
        <v>304028.24</v>
      </c>
    </row>
    <row r="117" spans="1:15" ht="15.75" thickBot="1" x14ac:dyDescent="0.3">
      <c r="A117" s="34" t="s">
        <v>122</v>
      </c>
      <c r="B117" s="82" t="s">
        <v>123</v>
      </c>
      <c r="C117" s="83"/>
      <c r="D117" s="84"/>
      <c r="E117" s="3">
        <v>6015.59</v>
      </c>
      <c r="F117" s="3">
        <v>40212.949999999997</v>
      </c>
      <c r="G117" s="2">
        <v>3644.99</v>
      </c>
      <c r="H117" s="2">
        <v>15530.54</v>
      </c>
      <c r="I117" s="2">
        <f t="shared" si="44"/>
        <v>65404.069999999992</v>
      </c>
      <c r="J117" s="2">
        <v>190888.45</v>
      </c>
      <c r="K117" s="59">
        <f t="shared" si="43"/>
        <v>-0.65737020757410947</v>
      </c>
      <c r="L117" s="2">
        <v>190888.45</v>
      </c>
      <c r="M117" s="2">
        <v>163371.38</v>
      </c>
      <c r="N117" s="2">
        <v>185446.65</v>
      </c>
      <c r="O117" s="2">
        <v>190008.55</v>
      </c>
    </row>
    <row r="118" spans="1:15" ht="15.75" thickBot="1" x14ac:dyDescent="0.3">
      <c r="A118" s="34" t="s">
        <v>124</v>
      </c>
      <c r="B118" s="82" t="s">
        <v>262</v>
      </c>
      <c r="C118" s="83"/>
      <c r="D118" s="84"/>
      <c r="E118" s="3">
        <v>17906.009999999998</v>
      </c>
      <c r="F118" s="3">
        <v>42944.82</v>
      </c>
      <c r="G118" s="2">
        <v>6824.32</v>
      </c>
      <c r="H118" s="2">
        <v>28175.53</v>
      </c>
      <c r="I118" s="2">
        <f t="shared" si="44"/>
        <v>95850.68</v>
      </c>
      <c r="J118" s="2">
        <v>162133.70000000001</v>
      </c>
      <c r="K118" s="59">
        <f t="shared" si="43"/>
        <v>-0.40881704420487541</v>
      </c>
      <c r="L118" s="2">
        <v>162133.70000000001</v>
      </c>
      <c r="M118" s="2">
        <v>153547.96</v>
      </c>
      <c r="N118" s="2">
        <v>114327.69</v>
      </c>
      <c r="O118" s="2">
        <v>143482.95000000001</v>
      </c>
    </row>
    <row r="119" spans="1:15" ht="15.75" thickBot="1" x14ac:dyDescent="0.3">
      <c r="A119" s="34" t="s">
        <v>125</v>
      </c>
      <c r="B119" s="34" t="s">
        <v>126</v>
      </c>
      <c r="C119" s="35"/>
      <c r="D119" s="35"/>
      <c r="E119" s="3">
        <v>3866.72</v>
      </c>
      <c r="F119" s="3">
        <v>26411.07</v>
      </c>
      <c r="G119" s="2">
        <v>2703.74</v>
      </c>
      <c r="H119" s="2">
        <v>22731.78</v>
      </c>
      <c r="I119" s="2">
        <f t="shared" si="44"/>
        <v>55713.31</v>
      </c>
      <c r="J119" s="2">
        <v>166891.84</v>
      </c>
      <c r="K119" s="59">
        <f t="shared" si="43"/>
        <v>-0.66617115612123401</v>
      </c>
      <c r="L119" s="2">
        <v>166891.84</v>
      </c>
      <c r="M119" s="2">
        <v>138614.74</v>
      </c>
      <c r="N119" s="2">
        <v>133496.99</v>
      </c>
      <c r="O119" s="2">
        <v>102611.78</v>
      </c>
    </row>
    <row r="120" spans="1:15" ht="15.75" thickBot="1" x14ac:dyDescent="0.3">
      <c r="A120" s="34" t="s">
        <v>378</v>
      </c>
      <c r="B120" s="34" t="s">
        <v>377</v>
      </c>
      <c r="C120" s="35"/>
      <c r="D120" s="35"/>
      <c r="E120" s="3"/>
      <c r="F120" s="3"/>
      <c r="G120" s="2"/>
      <c r="H120" s="2"/>
      <c r="I120" s="2"/>
      <c r="J120" s="2"/>
      <c r="K120" s="59"/>
      <c r="L120" s="2"/>
      <c r="M120" s="2"/>
      <c r="N120" s="2">
        <v>2589.54</v>
      </c>
      <c r="O120" s="2">
        <v>2790.53</v>
      </c>
    </row>
    <row r="121" spans="1:15" ht="15.75" thickBot="1" x14ac:dyDescent="0.3">
      <c r="A121" s="34" t="s">
        <v>275</v>
      </c>
      <c r="B121" s="34" t="s">
        <v>276</v>
      </c>
      <c r="C121" s="35"/>
      <c r="D121" s="35"/>
      <c r="E121" s="3"/>
      <c r="F121" s="3"/>
      <c r="G121" s="2"/>
      <c r="H121" s="2"/>
      <c r="I121" s="2">
        <f t="shared" si="44"/>
        <v>0</v>
      </c>
      <c r="J121" s="2">
        <v>2877.33</v>
      </c>
      <c r="K121" s="59">
        <f t="shared" si="43"/>
        <v>-1</v>
      </c>
      <c r="L121" s="2">
        <v>2877.33</v>
      </c>
      <c r="M121" s="2">
        <v>2257.21</v>
      </c>
      <c r="N121" s="2"/>
      <c r="O121" s="2">
        <v>23.5</v>
      </c>
    </row>
    <row r="122" spans="1:15" ht="15.75" thickBot="1" x14ac:dyDescent="0.3">
      <c r="A122" s="34" t="s">
        <v>127</v>
      </c>
      <c r="B122" s="34" t="s">
        <v>69</v>
      </c>
      <c r="C122" s="35"/>
      <c r="D122" s="35"/>
      <c r="E122" s="3">
        <v>5334.83</v>
      </c>
      <c r="F122" s="3">
        <v>20329.14</v>
      </c>
      <c r="G122" s="2">
        <v>6231.74</v>
      </c>
      <c r="H122" s="2">
        <v>8019.92</v>
      </c>
      <c r="I122" s="2">
        <f t="shared" ref="I122" si="45">SUM(E122:H122)</f>
        <v>39915.629999999997</v>
      </c>
      <c r="J122" s="2">
        <v>77582.67</v>
      </c>
      <c r="K122" s="59">
        <f t="shared" ref="K122:K123" si="46">SUM(I122/J122)-1</f>
        <v>-0.48550842604411526</v>
      </c>
      <c r="L122" s="2">
        <v>77582.67</v>
      </c>
      <c r="M122" s="2">
        <v>155359.96</v>
      </c>
      <c r="N122" s="2">
        <v>94378.17</v>
      </c>
      <c r="O122" s="2">
        <v>105654.59</v>
      </c>
    </row>
    <row r="123" spans="1:15" ht="15.75" thickBot="1" x14ac:dyDescent="0.3">
      <c r="A123" s="34" t="s">
        <v>447</v>
      </c>
      <c r="B123" s="82" t="s">
        <v>74</v>
      </c>
      <c r="C123" s="83"/>
      <c r="D123" s="84"/>
      <c r="E123" s="3"/>
      <c r="F123" s="3">
        <v>7015.2</v>
      </c>
      <c r="G123" s="2">
        <v>3397.67</v>
      </c>
      <c r="H123" s="2">
        <v>120</v>
      </c>
      <c r="I123" s="2">
        <f t="shared" si="44"/>
        <v>10532.869999999999</v>
      </c>
      <c r="J123" s="2">
        <v>25335.89</v>
      </c>
      <c r="K123" s="59">
        <f t="shared" si="46"/>
        <v>-0.58427077162081154</v>
      </c>
      <c r="L123" s="2">
        <v>25335.89</v>
      </c>
      <c r="M123" s="2">
        <v>18432.740000000002</v>
      </c>
      <c r="N123" s="2">
        <v>22054.06</v>
      </c>
      <c r="O123" s="2">
        <v>0</v>
      </c>
    </row>
    <row r="124" spans="1:15" ht="15.75" thickBot="1" x14ac:dyDescent="0.3">
      <c r="A124" s="30" t="s">
        <v>18</v>
      </c>
      <c r="B124" s="46"/>
      <c r="C124" s="31"/>
      <c r="D124" s="31"/>
      <c r="E124" s="4">
        <f t="shared" ref="E124:J124" si="47">SUM(E103:E123)</f>
        <v>135242.84</v>
      </c>
      <c r="F124" s="4">
        <f t="shared" si="47"/>
        <v>521430.07999999996</v>
      </c>
      <c r="G124" s="4">
        <f t="shared" si="47"/>
        <v>251177.37999999998</v>
      </c>
      <c r="H124" s="4">
        <f t="shared" si="47"/>
        <v>394177.79</v>
      </c>
      <c r="I124" s="4">
        <f t="shared" si="47"/>
        <v>1302028.0900000001</v>
      </c>
      <c r="J124" s="4">
        <f t="shared" si="47"/>
        <v>2630276.19</v>
      </c>
      <c r="K124" s="65">
        <f t="shared" si="43"/>
        <v>-0.50498426935157714</v>
      </c>
      <c r="L124" s="4">
        <f t="shared" ref="L124:N124" si="48">SUM(L103:L123)</f>
        <v>2630276.19</v>
      </c>
      <c r="M124" s="4">
        <f t="shared" ref="M124" si="49">SUM(M103:M123)</f>
        <v>2424230.2400000002</v>
      </c>
      <c r="N124" s="4">
        <f t="shared" si="48"/>
        <v>2280813.8699999996</v>
      </c>
      <c r="O124" s="4">
        <f t="shared" ref="O124" si="50">SUM(O103:O123)</f>
        <v>2163583.65</v>
      </c>
    </row>
    <row r="125" spans="1:15" ht="15.75" thickBot="1" x14ac:dyDescent="0.3">
      <c r="A125" s="36" t="s">
        <v>19</v>
      </c>
      <c r="B125" s="10"/>
      <c r="C125" s="28"/>
      <c r="D125" s="28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5" x14ac:dyDescent="0.25">
      <c r="A126" s="37"/>
      <c r="B126" s="45" t="s">
        <v>52</v>
      </c>
      <c r="C126" s="32"/>
      <c r="D126" s="32"/>
      <c r="E126" s="13" t="s">
        <v>2</v>
      </c>
      <c r="F126" s="14" t="s">
        <v>3</v>
      </c>
      <c r="G126" s="15" t="s">
        <v>4</v>
      </c>
      <c r="H126" s="42" t="s">
        <v>404</v>
      </c>
      <c r="I126" s="53" t="s">
        <v>512</v>
      </c>
      <c r="J126" s="13" t="s">
        <v>509</v>
      </c>
      <c r="K126" s="60" t="s">
        <v>437</v>
      </c>
      <c r="L126" s="13" t="s">
        <v>509</v>
      </c>
      <c r="M126" s="13" t="s">
        <v>487</v>
      </c>
      <c r="N126" s="13" t="s">
        <v>452</v>
      </c>
      <c r="O126" s="13" t="s">
        <v>431</v>
      </c>
    </row>
    <row r="127" spans="1:15" ht="15.75" thickBot="1" x14ac:dyDescent="0.3">
      <c r="A127" s="38" t="s">
        <v>52</v>
      </c>
      <c r="B127" s="38" t="s">
        <v>53</v>
      </c>
      <c r="C127" s="33"/>
      <c r="D127" s="33"/>
      <c r="E127" s="16" t="s">
        <v>5</v>
      </c>
      <c r="F127" s="16" t="s">
        <v>5</v>
      </c>
      <c r="G127" s="16" t="s">
        <v>5</v>
      </c>
      <c r="H127" s="43" t="s">
        <v>405</v>
      </c>
      <c r="I127" s="16" t="s">
        <v>432</v>
      </c>
      <c r="J127" s="16" t="s">
        <v>432</v>
      </c>
      <c r="K127" s="61" t="s">
        <v>511</v>
      </c>
      <c r="L127" s="16" t="s">
        <v>433</v>
      </c>
      <c r="M127" s="16" t="s">
        <v>433</v>
      </c>
      <c r="N127" s="16" t="s">
        <v>433</v>
      </c>
      <c r="O127" s="16" t="s">
        <v>433</v>
      </c>
    </row>
    <row r="128" spans="1:15" ht="15.75" thickBot="1" x14ac:dyDescent="0.3">
      <c r="A128" s="34" t="s">
        <v>128</v>
      </c>
      <c r="B128" s="85" t="s">
        <v>129</v>
      </c>
      <c r="C128" s="86"/>
      <c r="D128" s="87"/>
      <c r="E128" s="3">
        <v>68004.27</v>
      </c>
      <c r="F128" s="3">
        <v>55773.08</v>
      </c>
      <c r="G128" s="2">
        <v>11958.34</v>
      </c>
      <c r="H128" s="2">
        <v>152598.51999999999</v>
      </c>
      <c r="I128" s="2">
        <f>SUM(E128:H128)</f>
        <v>288334.20999999996</v>
      </c>
      <c r="J128" s="2">
        <v>688889.06</v>
      </c>
      <c r="K128" s="59">
        <f t="shared" ref="K128:K137" si="51">SUM(I128/J128)-1</f>
        <v>-0.58145044428488979</v>
      </c>
      <c r="L128" s="2">
        <v>688889.06</v>
      </c>
      <c r="M128" s="2">
        <v>745894.24</v>
      </c>
      <c r="N128" s="2">
        <v>784524.1</v>
      </c>
      <c r="O128" s="2">
        <v>1056051.32</v>
      </c>
    </row>
    <row r="129" spans="1:15" ht="15.75" thickBot="1" x14ac:dyDescent="0.3">
      <c r="A129" s="34" t="s">
        <v>130</v>
      </c>
      <c r="B129" s="82" t="s">
        <v>131</v>
      </c>
      <c r="C129" s="83"/>
      <c r="D129" s="84"/>
      <c r="E129" s="3">
        <v>5597.72</v>
      </c>
      <c r="F129" s="3">
        <v>14486.3</v>
      </c>
      <c r="G129" s="2">
        <v>10023.790000000001</v>
      </c>
      <c r="H129" s="2">
        <v>15029.15</v>
      </c>
      <c r="I129" s="2">
        <f t="shared" ref="I129:I136" si="52">SUM(E129:H129)</f>
        <v>45136.959999999999</v>
      </c>
      <c r="J129" s="2">
        <v>118535.61</v>
      </c>
      <c r="K129" s="59">
        <f t="shared" si="51"/>
        <v>-0.61921181322642194</v>
      </c>
      <c r="L129" s="2">
        <v>118535.61</v>
      </c>
      <c r="M129" s="2">
        <v>115299.93</v>
      </c>
      <c r="N129" s="2">
        <v>138931.49</v>
      </c>
      <c r="O129" s="2">
        <v>98751.86</v>
      </c>
    </row>
    <row r="130" spans="1:15" ht="15.75" thickBot="1" x14ac:dyDescent="0.3">
      <c r="A130" s="34" t="s">
        <v>369</v>
      </c>
      <c r="B130" s="34" t="s">
        <v>370</v>
      </c>
      <c r="C130" s="35"/>
      <c r="D130" s="35"/>
      <c r="E130" s="3"/>
      <c r="F130" s="3"/>
      <c r="G130" s="2"/>
      <c r="H130" s="2"/>
      <c r="I130" s="2">
        <f t="shared" si="52"/>
        <v>0</v>
      </c>
      <c r="J130" s="2"/>
      <c r="K130" s="59"/>
      <c r="L130" s="2"/>
      <c r="M130" s="2">
        <v>26248.44</v>
      </c>
      <c r="N130" s="2">
        <v>22821.66</v>
      </c>
      <c r="O130" s="2">
        <v>8770.6299999999992</v>
      </c>
    </row>
    <row r="131" spans="1:15" ht="15.75" thickBot="1" x14ac:dyDescent="0.3">
      <c r="A131" s="34" t="s">
        <v>132</v>
      </c>
      <c r="B131" s="82" t="s">
        <v>133</v>
      </c>
      <c r="C131" s="83"/>
      <c r="D131" s="84"/>
      <c r="E131" s="3">
        <v>9684.01</v>
      </c>
      <c r="F131" s="3">
        <v>6409.71</v>
      </c>
      <c r="G131" s="2"/>
      <c r="H131" s="2">
        <v>12168.94</v>
      </c>
      <c r="I131" s="2">
        <f t="shared" si="52"/>
        <v>28262.660000000003</v>
      </c>
      <c r="J131" s="2">
        <v>58675.53</v>
      </c>
      <c r="K131" s="59">
        <f t="shared" si="51"/>
        <v>-0.51832288519592407</v>
      </c>
      <c r="L131" s="2">
        <v>58675.53</v>
      </c>
      <c r="M131" s="2">
        <v>79031.149999999994</v>
      </c>
      <c r="N131" s="2">
        <v>123215.78</v>
      </c>
      <c r="O131" s="2">
        <v>71185.600000000006</v>
      </c>
    </row>
    <row r="132" spans="1:15" ht="15.75" thickBot="1" x14ac:dyDescent="0.3">
      <c r="A132" s="34" t="s">
        <v>134</v>
      </c>
      <c r="B132" s="82" t="s">
        <v>135</v>
      </c>
      <c r="C132" s="83"/>
      <c r="D132" s="84"/>
      <c r="E132" s="3">
        <v>9655.6200000000008</v>
      </c>
      <c r="F132" s="3">
        <v>20945.189999999999</v>
      </c>
      <c r="G132" s="2"/>
      <c r="H132" s="2">
        <v>21447.759999999998</v>
      </c>
      <c r="I132" s="2">
        <f t="shared" si="52"/>
        <v>52048.569999999992</v>
      </c>
      <c r="J132" s="2">
        <v>76809.78</v>
      </c>
      <c r="K132" s="59">
        <f t="shared" si="51"/>
        <v>-0.32237053666863791</v>
      </c>
      <c r="L132" s="2">
        <v>76809.78</v>
      </c>
      <c r="M132" s="2">
        <v>71416.56</v>
      </c>
      <c r="N132" s="2">
        <v>62039.06</v>
      </c>
      <c r="O132" s="2">
        <v>42996.44</v>
      </c>
    </row>
    <row r="133" spans="1:15" ht="15.75" thickBot="1" x14ac:dyDescent="0.3">
      <c r="A133" s="34" t="s">
        <v>316</v>
      </c>
      <c r="B133" s="82" t="s">
        <v>317</v>
      </c>
      <c r="C133" s="83"/>
      <c r="D133" s="84"/>
      <c r="E133" s="3">
        <v>2773.47</v>
      </c>
      <c r="F133" s="3">
        <v>26603.57</v>
      </c>
      <c r="G133" s="2">
        <v>14426.96</v>
      </c>
      <c r="H133" s="2">
        <v>8436.65</v>
      </c>
      <c r="I133" s="2">
        <f t="shared" si="52"/>
        <v>52240.65</v>
      </c>
      <c r="J133" s="2">
        <v>95893.56</v>
      </c>
      <c r="K133" s="59">
        <f t="shared" si="51"/>
        <v>-0.45522254049177024</v>
      </c>
      <c r="L133" s="2">
        <v>95893.56</v>
      </c>
      <c r="M133" s="2">
        <v>77255.16</v>
      </c>
      <c r="N133" s="2">
        <v>54211.85</v>
      </c>
      <c r="O133" s="2">
        <v>42567.22</v>
      </c>
    </row>
    <row r="134" spans="1:15" ht="15.75" thickBot="1" x14ac:dyDescent="0.3">
      <c r="A134" s="34" t="s">
        <v>352</v>
      </c>
      <c r="B134" s="82" t="s">
        <v>353</v>
      </c>
      <c r="C134" s="83"/>
      <c r="D134" s="84"/>
      <c r="E134" s="3"/>
      <c r="F134" s="3">
        <v>13737.58</v>
      </c>
      <c r="G134" s="2"/>
      <c r="H134" s="2">
        <v>2327.84</v>
      </c>
      <c r="I134" s="2">
        <f t="shared" si="52"/>
        <v>16065.42</v>
      </c>
      <c r="J134" s="2">
        <v>87152.82</v>
      </c>
      <c r="K134" s="59">
        <f t="shared" si="51"/>
        <v>-0.81566379607682227</v>
      </c>
      <c r="L134" s="2">
        <v>87152.82</v>
      </c>
      <c r="M134" s="2">
        <v>100881.67</v>
      </c>
      <c r="N134" s="2">
        <v>116315.7</v>
      </c>
      <c r="O134" s="2">
        <v>81361.570000000007</v>
      </c>
    </row>
    <row r="135" spans="1:15" ht="15.75" thickBot="1" x14ac:dyDescent="0.3">
      <c r="A135" s="34" t="s">
        <v>277</v>
      </c>
      <c r="B135" s="82" t="s">
        <v>278</v>
      </c>
      <c r="C135" s="83"/>
      <c r="D135" s="84"/>
      <c r="E135" s="3"/>
      <c r="F135" s="3">
        <v>22858.76</v>
      </c>
      <c r="G135" s="2">
        <v>9050.85</v>
      </c>
      <c r="H135" s="2">
        <v>16493.509999999998</v>
      </c>
      <c r="I135" s="2">
        <f t="shared" si="52"/>
        <v>48403.119999999995</v>
      </c>
      <c r="J135" s="2">
        <v>78177.429999999993</v>
      </c>
      <c r="K135" s="59">
        <f t="shared" si="51"/>
        <v>-0.38085557430066452</v>
      </c>
      <c r="L135" s="2">
        <v>78177.429999999993</v>
      </c>
      <c r="M135" s="2">
        <v>69702.679999999993</v>
      </c>
      <c r="N135" s="2">
        <v>80479.679999999993</v>
      </c>
      <c r="O135" s="2">
        <v>38460.300000000003</v>
      </c>
    </row>
    <row r="136" spans="1:15" ht="15.75" thickBot="1" x14ac:dyDescent="0.3">
      <c r="A136" s="34" t="s">
        <v>318</v>
      </c>
      <c r="B136" s="82" t="s">
        <v>319</v>
      </c>
      <c r="C136" s="83"/>
      <c r="D136" s="84"/>
      <c r="E136" s="3">
        <v>1587.42</v>
      </c>
      <c r="F136" s="3">
        <v>3665.71</v>
      </c>
      <c r="G136" s="2"/>
      <c r="H136" s="2">
        <v>2390</v>
      </c>
      <c r="I136" s="2">
        <f t="shared" si="52"/>
        <v>7643.13</v>
      </c>
      <c r="J136" s="2">
        <v>89115.41</v>
      </c>
      <c r="K136" s="59">
        <f t="shared" si="51"/>
        <v>-0.91423335200948974</v>
      </c>
      <c r="L136" s="2">
        <v>89115.41</v>
      </c>
      <c r="M136" s="2">
        <v>100639.69</v>
      </c>
      <c r="N136" s="2">
        <v>56933.99</v>
      </c>
      <c r="O136" s="2">
        <v>44783.02</v>
      </c>
    </row>
    <row r="137" spans="1:15" ht="15.75" thickBot="1" x14ac:dyDescent="0.3">
      <c r="A137" s="30" t="s">
        <v>20</v>
      </c>
      <c r="B137" s="46"/>
      <c r="C137" s="31"/>
      <c r="D137" s="31"/>
      <c r="E137" s="4">
        <f t="shared" ref="E137:J137" si="53">SUM(E128:E136)</f>
        <v>97302.51</v>
      </c>
      <c r="F137" s="4">
        <f t="shared" si="53"/>
        <v>164479.9</v>
      </c>
      <c r="G137" s="4">
        <f t="shared" si="53"/>
        <v>45459.939999999995</v>
      </c>
      <c r="H137" s="4">
        <f t="shared" si="53"/>
        <v>230892.37</v>
      </c>
      <c r="I137" s="4">
        <f t="shared" si="53"/>
        <v>538134.72</v>
      </c>
      <c r="J137" s="4">
        <f t="shared" si="53"/>
        <v>1293249.2</v>
      </c>
      <c r="K137" s="65">
        <f t="shared" si="51"/>
        <v>-0.58388938496926968</v>
      </c>
      <c r="L137" s="4">
        <f t="shared" ref="L137:N137" si="54">SUM(L128:L136)</f>
        <v>1293249.2</v>
      </c>
      <c r="M137" s="4">
        <f t="shared" ref="M137" si="55">SUM(M128:M136)</f>
        <v>1386369.5199999996</v>
      </c>
      <c r="N137" s="4">
        <f t="shared" si="54"/>
        <v>1439473.31</v>
      </c>
      <c r="O137" s="4">
        <f t="shared" ref="O137" si="56">SUM(O128:O136)</f>
        <v>1484927.9600000002</v>
      </c>
    </row>
    <row r="138" spans="1:15" ht="15.75" thickBot="1" x14ac:dyDescent="0.3">
      <c r="A138" s="94" t="s">
        <v>21</v>
      </c>
      <c r="B138" s="94"/>
      <c r="C138" s="94"/>
      <c r="D138" s="94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5" x14ac:dyDescent="0.25">
      <c r="A139" s="37"/>
      <c r="B139" s="45" t="s">
        <v>52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404</v>
      </c>
      <c r="I139" s="53" t="s">
        <v>512</v>
      </c>
      <c r="J139" s="13" t="s">
        <v>509</v>
      </c>
      <c r="K139" s="60" t="s">
        <v>437</v>
      </c>
      <c r="L139" s="13" t="s">
        <v>509</v>
      </c>
      <c r="M139" s="13" t="s">
        <v>487</v>
      </c>
      <c r="N139" s="13" t="s">
        <v>452</v>
      </c>
      <c r="O139" s="13" t="s">
        <v>431</v>
      </c>
    </row>
    <row r="140" spans="1:15" ht="15.75" thickBot="1" x14ac:dyDescent="0.3">
      <c r="A140" s="38" t="s">
        <v>52</v>
      </c>
      <c r="B140" s="38" t="s">
        <v>53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405</v>
      </c>
      <c r="I140" s="16" t="s">
        <v>432</v>
      </c>
      <c r="J140" s="16" t="s">
        <v>432</v>
      </c>
      <c r="K140" s="61" t="s">
        <v>511</v>
      </c>
      <c r="L140" s="16" t="s">
        <v>433</v>
      </c>
      <c r="M140" s="16" t="s">
        <v>433</v>
      </c>
      <c r="N140" s="16" t="s">
        <v>433</v>
      </c>
      <c r="O140" s="16" t="s">
        <v>433</v>
      </c>
    </row>
    <row r="141" spans="1:15" ht="15.75" thickBot="1" x14ac:dyDescent="0.3">
      <c r="A141" s="34" t="s">
        <v>136</v>
      </c>
      <c r="B141" s="85" t="s">
        <v>137</v>
      </c>
      <c r="C141" s="86"/>
      <c r="D141" s="87"/>
      <c r="E141" s="5">
        <v>116277.8</v>
      </c>
      <c r="F141" s="3">
        <v>121743.25</v>
      </c>
      <c r="G141" s="2">
        <v>800</v>
      </c>
      <c r="H141" s="2">
        <v>136276.66</v>
      </c>
      <c r="I141" s="2">
        <f t="shared" ref="I141:I144" si="57">SUM(E141:H141)</f>
        <v>375097.70999999996</v>
      </c>
      <c r="J141" s="41">
        <v>675317.34</v>
      </c>
      <c r="K141" s="59">
        <f t="shared" ref="K141:K145" si="58">SUM(I141/J141)-1</f>
        <v>-0.44456081936234604</v>
      </c>
      <c r="L141" s="41">
        <v>675317.34</v>
      </c>
      <c r="M141" s="41">
        <v>665567.48</v>
      </c>
      <c r="N141" s="41">
        <v>642101.30000000005</v>
      </c>
      <c r="O141" s="2">
        <v>457950.12</v>
      </c>
    </row>
    <row r="142" spans="1:15" ht="15.75" thickBot="1" x14ac:dyDescent="0.3">
      <c r="A142" s="34" t="s">
        <v>138</v>
      </c>
      <c r="B142" s="82" t="s">
        <v>139</v>
      </c>
      <c r="C142" s="83"/>
      <c r="D142" s="84"/>
      <c r="E142" s="3">
        <v>81096.240000000005</v>
      </c>
      <c r="F142" s="3">
        <v>90397.08</v>
      </c>
      <c r="G142" s="2">
        <v>18515.689999999999</v>
      </c>
      <c r="H142" s="2">
        <v>75683.649999999994</v>
      </c>
      <c r="I142" s="2">
        <f t="shared" si="57"/>
        <v>265692.66000000003</v>
      </c>
      <c r="J142" s="2">
        <v>465238.7</v>
      </c>
      <c r="K142" s="59">
        <f t="shared" si="58"/>
        <v>-0.42891109445538378</v>
      </c>
      <c r="L142" s="2">
        <v>465238.7</v>
      </c>
      <c r="M142" s="2">
        <v>356506.05</v>
      </c>
      <c r="N142" s="2">
        <v>310630.92</v>
      </c>
      <c r="O142" s="2">
        <v>303445.84999999998</v>
      </c>
    </row>
    <row r="143" spans="1:15" ht="15.75" thickBot="1" x14ac:dyDescent="0.3">
      <c r="A143" s="34" t="s">
        <v>140</v>
      </c>
      <c r="B143" s="82" t="s">
        <v>141</v>
      </c>
      <c r="C143" s="83"/>
      <c r="D143" s="84"/>
      <c r="E143" s="3">
        <v>84966.2</v>
      </c>
      <c r="F143" s="3">
        <v>30441.87</v>
      </c>
      <c r="G143" s="2"/>
      <c r="H143" s="2">
        <v>15966.55</v>
      </c>
      <c r="I143" s="2">
        <f t="shared" si="57"/>
        <v>131374.62</v>
      </c>
      <c r="J143" s="2">
        <v>229685.19</v>
      </c>
      <c r="K143" s="59">
        <f t="shared" si="58"/>
        <v>-0.42802311285285743</v>
      </c>
      <c r="L143" s="2">
        <v>229685.19</v>
      </c>
      <c r="M143" s="2">
        <v>153437.13</v>
      </c>
      <c r="N143" s="2">
        <v>117689.71</v>
      </c>
      <c r="O143" s="2">
        <v>68174.149999999994</v>
      </c>
    </row>
    <row r="144" spans="1:15" ht="15.75" thickBot="1" x14ac:dyDescent="0.3">
      <c r="A144" s="34" t="s">
        <v>142</v>
      </c>
      <c r="B144" s="34" t="s">
        <v>143</v>
      </c>
      <c r="C144" s="35"/>
      <c r="D144" s="35"/>
      <c r="E144" s="3">
        <v>23645.34</v>
      </c>
      <c r="F144" s="3">
        <v>48098.96</v>
      </c>
      <c r="G144" s="2"/>
      <c r="H144" s="2">
        <v>25554.33</v>
      </c>
      <c r="I144" s="2">
        <f t="shared" si="57"/>
        <v>97298.63</v>
      </c>
      <c r="J144" s="2">
        <v>79571.38</v>
      </c>
      <c r="K144" s="59">
        <f t="shared" si="58"/>
        <v>0.2227842473009769</v>
      </c>
      <c r="L144" s="2">
        <v>79571.38</v>
      </c>
      <c r="M144" s="2">
        <v>77161.05</v>
      </c>
      <c r="N144" s="2">
        <v>71905.919999999998</v>
      </c>
      <c r="O144" s="2">
        <v>72301.62</v>
      </c>
    </row>
    <row r="145" spans="1:15" ht="15.75" thickBot="1" x14ac:dyDescent="0.3">
      <c r="A145" s="30" t="s">
        <v>22</v>
      </c>
      <c r="B145" s="46"/>
      <c r="C145" s="31"/>
      <c r="D145" s="31"/>
      <c r="E145" s="4">
        <f>SUM(E141:E144)</f>
        <v>305985.58</v>
      </c>
      <c r="F145" s="4">
        <f t="shared" ref="F145:I145" si="59">SUM(F141:F144)</f>
        <v>290681.16000000003</v>
      </c>
      <c r="G145" s="4">
        <f t="shared" si="59"/>
        <v>19315.689999999999</v>
      </c>
      <c r="H145" s="4">
        <f>SUM(H141:H144)</f>
        <v>253481.19</v>
      </c>
      <c r="I145" s="4">
        <f t="shared" si="59"/>
        <v>869463.62</v>
      </c>
      <c r="J145" s="4">
        <f>SUM(J141:J144)</f>
        <v>1449812.6099999999</v>
      </c>
      <c r="K145" s="65">
        <f t="shared" si="58"/>
        <v>-0.40029241434174034</v>
      </c>
      <c r="L145" s="4">
        <f>SUM(L141:L144)</f>
        <v>1449812.6099999999</v>
      </c>
      <c r="M145" s="4">
        <f>SUM(M141:M144)</f>
        <v>1252671.7100000002</v>
      </c>
      <c r="N145" s="4">
        <f>SUM(N141:N144)</f>
        <v>1142327.8499999999</v>
      </c>
      <c r="O145" s="4">
        <f>SUM(O141:O144)</f>
        <v>901871.74</v>
      </c>
    </row>
    <row r="146" spans="1:15" ht="15.75" thickBot="1" x14ac:dyDescent="0.3">
      <c r="A146" s="94" t="s">
        <v>23</v>
      </c>
      <c r="B146" s="94"/>
      <c r="C146" s="94"/>
      <c r="D146" s="94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5" x14ac:dyDescent="0.25">
      <c r="A147" s="37"/>
      <c r="B147" s="45" t="s">
        <v>52</v>
      </c>
      <c r="C147" s="32"/>
      <c r="D147" s="32"/>
      <c r="E147" s="13" t="s">
        <v>2</v>
      </c>
      <c r="F147" s="14" t="s">
        <v>3</v>
      </c>
      <c r="G147" s="15" t="s">
        <v>4</v>
      </c>
      <c r="H147" s="42" t="s">
        <v>404</v>
      </c>
      <c r="I147" s="53" t="s">
        <v>512</v>
      </c>
      <c r="J147" s="13" t="s">
        <v>509</v>
      </c>
      <c r="K147" s="60" t="s">
        <v>437</v>
      </c>
      <c r="L147" s="13" t="s">
        <v>509</v>
      </c>
      <c r="M147" s="13" t="s">
        <v>487</v>
      </c>
      <c r="N147" s="13" t="s">
        <v>452</v>
      </c>
      <c r="O147" s="13" t="s">
        <v>431</v>
      </c>
    </row>
    <row r="148" spans="1:15" ht="15.75" thickBot="1" x14ac:dyDescent="0.3">
      <c r="A148" s="38" t="s">
        <v>52</v>
      </c>
      <c r="B148" s="38" t="s">
        <v>53</v>
      </c>
      <c r="C148" s="33"/>
      <c r="D148" s="33"/>
      <c r="E148" s="16" t="s">
        <v>5</v>
      </c>
      <c r="F148" s="16" t="s">
        <v>5</v>
      </c>
      <c r="G148" s="16" t="s">
        <v>5</v>
      </c>
      <c r="H148" s="43" t="s">
        <v>405</v>
      </c>
      <c r="I148" s="16" t="s">
        <v>432</v>
      </c>
      <c r="J148" s="16" t="s">
        <v>432</v>
      </c>
      <c r="K148" s="61" t="s">
        <v>511</v>
      </c>
      <c r="L148" s="16" t="s">
        <v>433</v>
      </c>
      <c r="M148" s="16" t="s">
        <v>433</v>
      </c>
      <c r="N148" s="16" t="s">
        <v>433</v>
      </c>
      <c r="O148" s="16" t="s">
        <v>433</v>
      </c>
    </row>
    <row r="149" spans="1:15" ht="15.75" thickBot="1" x14ac:dyDescent="0.3">
      <c r="A149" s="34" t="s">
        <v>144</v>
      </c>
      <c r="B149" s="85" t="s">
        <v>145</v>
      </c>
      <c r="C149" s="86"/>
      <c r="D149" s="87"/>
      <c r="E149" s="3">
        <v>68683.839999999997</v>
      </c>
      <c r="F149" s="3">
        <v>98847.96</v>
      </c>
      <c r="G149" s="2">
        <v>44911.26</v>
      </c>
      <c r="H149" s="2">
        <v>94550.41</v>
      </c>
      <c r="I149" s="2">
        <f>SUM(E149:H149)</f>
        <v>306993.46999999997</v>
      </c>
      <c r="J149" s="2">
        <v>639827.48</v>
      </c>
      <c r="K149" s="59">
        <f t="shared" ref="K149:K159" si="60">SUM(I149/J149)-1</f>
        <v>-0.52019336524902005</v>
      </c>
      <c r="L149" s="2">
        <v>639827.48</v>
      </c>
      <c r="M149" s="2">
        <v>551689.23</v>
      </c>
      <c r="N149" s="2">
        <v>620301.1</v>
      </c>
      <c r="O149" s="2">
        <v>724089.31</v>
      </c>
    </row>
    <row r="150" spans="1:15" ht="15.75" thickBot="1" x14ac:dyDescent="0.3">
      <c r="A150" s="34" t="s">
        <v>146</v>
      </c>
      <c r="B150" s="82" t="s">
        <v>147</v>
      </c>
      <c r="C150" s="83"/>
      <c r="D150" s="84"/>
      <c r="E150" s="3">
        <v>9087.32</v>
      </c>
      <c r="F150" s="3">
        <v>82680.73</v>
      </c>
      <c r="G150" s="2">
        <v>3480.45</v>
      </c>
      <c r="H150" s="2">
        <v>45551.34</v>
      </c>
      <c r="I150" s="2">
        <f t="shared" ref="I150:I158" si="61">SUM(E150:H150)</f>
        <v>140799.83999999997</v>
      </c>
      <c r="J150" s="2">
        <v>213949.91</v>
      </c>
      <c r="K150" s="59">
        <f t="shared" si="60"/>
        <v>-0.34190278462842094</v>
      </c>
      <c r="L150" s="2">
        <v>213949.91</v>
      </c>
      <c r="M150" s="2">
        <v>182399.89</v>
      </c>
      <c r="N150" s="2">
        <v>204320.81</v>
      </c>
      <c r="O150" s="2">
        <v>249889.54</v>
      </c>
    </row>
    <row r="151" spans="1:15" ht="15.75" thickBot="1" x14ac:dyDescent="0.3">
      <c r="A151" s="34" t="s">
        <v>148</v>
      </c>
      <c r="B151" s="82" t="s">
        <v>149</v>
      </c>
      <c r="C151" s="83"/>
      <c r="D151" s="84"/>
      <c r="E151" s="3">
        <v>5017.4399999999996</v>
      </c>
      <c r="F151" s="3">
        <v>32044.65</v>
      </c>
      <c r="G151" s="2">
        <v>13528.84</v>
      </c>
      <c r="H151" s="2">
        <v>11322</v>
      </c>
      <c r="I151" s="2">
        <f t="shared" si="61"/>
        <v>61912.930000000008</v>
      </c>
      <c r="J151" s="2">
        <v>73127.11</v>
      </c>
      <c r="K151" s="59">
        <f t="shared" si="60"/>
        <v>-0.15335188276960476</v>
      </c>
      <c r="L151" s="2">
        <v>73127.11</v>
      </c>
      <c r="M151" s="2">
        <v>91362.96</v>
      </c>
      <c r="N151" s="2">
        <v>95092.65</v>
      </c>
      <c r="O151" s="2">
        <v>96526.99</v>
      </c>
    </row>
    <row r="152" spans="1:15" ht="15.75" thickBot="1" x14ac:dyDescent="0.3">
      <c r="A152" s="34" t="s">
        <v>150</v>
      </c>
      <c r="B152" s="82" t="s">
        <v>151</v>
      </c>
      <c r="C152" s="83"/>
      <c r="D152" s="84"/>
      <c r="E152" s="3">
        <v>3509.23</v>
      </c>
      <c r="F152" s="3">
        <v>32816.019999999997</v>
      </c>
      <c r="G152" s="2">
        <v>12242.89</v>
      </c>
      <c r="H152" s="2">
        <v>28510.27</v>
      </c>
      <c r="I152" s="2">
        <f t="shared" si="61"/>
        <v>77078.41</v>
      </c>
      <c r="J152" s="2">
        <v>116843.59</v>
      </c>
      <c r="K152" s="59">
        <f t="shared" si="60"/>
        <v>-0.34032829699943312</v>
      </c>
      <c r="L152" s="2">
        <v>116843.59</v>
      </c>
      <c r="M152" s="2">
        <v>98793.87</v>
      </c>
      <c r="N152" s="2">
        <v>92357.86</v>
      </c>
      <c r="O152" s="2">
        <v>69479.98</v>
      </c>
    </row>
    <row r="153" spans="1:15" ht="15.75" thickBot="1" x14ac:dyDescent="0.3">
      <c r="A153" s="34" t="s">
        <v>152</v>
      </c>
      <c r="B153" s="34" t="s">
        <v>153</v>
      </c>
      <c r="C153" s="35"/>
      <c r="D153" s="35"/>
      <c r="E153" s="3">
        <v>11778.54</v>
      </c>
      <c r="F153" s="3">
        <v>29042.49</v>
      </c>
      <c r="G153" s="2">
        <v>51145.81</v>
      </c>
      <c r="H153" s="2">
        <v>47863.33</v>
      </c>
      <c r="I153" s="2">
        <f t="shared" si="61"/>
        <v>139830.16999999998</v>
      </c>
      <c r="J153" s="2">
        <v>239279.05</v>
      </c>
      <c r="K153" s="59">
        <f t="shared" si="60"/>
        <v>-0.41561883499621055</v>
      </c>
      <c r="L153" s="2">
        <v>239279.05</v>
      </c>
      <c r="M153" s="2">
        <v>253455.71</v>
      </c>
      <c r="N153" s="2">
        <v>266705.76</v>
      </c>
      <c r="O153" s="2">
        <v>210535.89</v>
      </c>
    </row>
    <row r="154" spans="1:15" ht="15.75" thickBot="1" x14ac:dyDescent="0.3">
      <c r="A154" s="34" t="s">
        <v>154</v>
      </c>
      <c r="B154" s="82" t="s">
        <v>155</v>
      </c>
      <c r="C154" s="83"/>
      <c r="D154" s="84"/>
      <c r="E154" s="3">
        <v>1166.1500000000001</v>
      </c>
      <c r="F154" s="3">
        <v>31927.08</v>
      </c>
      <c r="G154" s="2"/>
      <c r="H154" s="2">
        <v>10587.74</v>
      </c>
      <c r="I154" s="2">
        <f t="shared" si="61"/>
        <v>43680.97</v>
      </c>
      <c r="J154" s="2">
        <v>74424.899999999994</v>
      </c>
      <c r="K154" s="59">
        <f t="shared" si="60"/>
        <v>-0.41308661482917675</v>
      </c>
      <c r="L154" s="2">
        <v>74424.899999999994</v>
      </c>
      <c r="M154" s="2">
        <v>72001.009999999995</v>
      </c>
      <c r="N154" s="2">
        <v>68996.710000000006</v>
      </c>
      <c r="O154" s="2">
        <v>53334.32</v>
      </c>
    </row>
    <row r="155" spans="1:15" ht="15.75" thickBot="1" x14ac:dyDescent="0.3">
      <c r="A155" s="34" t="s">
        <v>156</v>
      </c>
      <c r="B155" s="82" t="s">
        <v>157</v>
      </c>
      <c r="C155" s="83"/>
      <c r="D155" s="84"/>
      <c r="E155" s="3">
        <v>11023.36</v>
      </c>
      <c r="F155" s="3">
        <v>55216.81</v>
      </c>
      <c r="G155" s="2">
        <v>52345.31</v>
      </c>
      <c r="H155" s="2">
        <v>34655.4</v>
      </c>
      <c r="I155" s="2">
        <f t="shared" si="61"/>
        <v>153240.88</v>
      </c>
      <c r="J155" s="2">
        <v>308812.57</v>
      </c>
      <c r="K155" s="59">
        <f t="shared" si="60"/>
        <v>-0.50377382630506262</v>
      </c>
      <c r="L155" s="2">
        <v>308812.57</v>
      </c>
      <c r="M155" s="2">
        <v>386624.44</v>
      </c>
      <c r="N155" s="2">
        <v>356912.05</v>
      </c>
      <c r="O155" s="2">
        <v>270408.01</v>
      </c>
    </row>
    <row r="156" spans="1:15" ht="15.75" thickBot="1" x14ac:dyDescent="0.3">
      <c r="A156" s="34" t="s">
        <v>158</v>
      </c>
      <c r="B156" s="82" t="s">
        <v>159</v>
      </c>
      <c r="C156" s="83"/>
      <c r="D156" s="84"/>
      <c r="E156" s="3">
        <v>19763.13</v>
      </c>
      <c r="F156" s="3">
        <v>27492.74</v>
      </c>
      <c r="G156" s="2">
        <v>13409.97</v>
      </c>
      <c r="H156" s="2">
        <v>15989.88</v>
      </c>
      <c r="I156" s="2">
        <f t="shared" si="61"/>
        <v>76655.72</v>
      </c>
      <c r="J156" s="2">
        <v>105101.2</v>
      </c>
      <c r="K156" s="59">
        <f t="shared" si="60"/>
        <v>-0.27064847975094475</v>
      </c>
      <c r="L156" s="2">
        <v>105101.2</v>
      </c>
      <c r="M156" s="2">
        <v>86998.81</v>
      </c>
      <c r="N156" s="2">
        <v>62468.02</v>
      </c>
      <c r="O156" s="2">
        <v>113332.02</v>
      </c>
    </row>
    <row r="157" spans="1:15" ht="15.75" thickBot="1" x14ac:dyDescent="0.3">
      <c r="A157" s="34" t="s">
        <v>160</v>
      </c>
      <c r="B157" s="34" t="s">
        <v>161</v>
      </c>
      <c r="C157" s="35"/>
      <c r="D157" s="35"/>
      <c r="E157" s="3">
        <v>4528.42</v>
      </c>
      <c r="F157" s="3">
        <v>3992.88</v>
      </c>
      <c r="G157" s="2">
        <v>6644.85</v>
      </c>
      <c r="H157" s="2">
        <v>13750.1</v>
      </c>
      <c r="I157" s="2">
        <f t="shared" si="61"/>
        <v>28916.25</v>
      </c>
      <c r="J157" s="2">
        <v>38077.949999999997</v>
      </c>
      <c r="K157" s="59">
        <f t="shared" si="60"/>
        <v>-0.24060381401834918</v>
      </c>
      <c r="L157" s="2">
        <v>38077.949999999997</v>
      </c>
      <c r="M157" s="2">
        <v>37649.839999999997</v>
      </c>
      <c r="N157" s="2">
        <v>8375.41</v>
      </c>
      <c r="O157" s="2">
        <v>20847</v>
      </c>
    </row>
    <row r="158" spans="1:15" ht="15.75" thickBot="1" x14ac:dyDescent="0.3">
      <c r="A158" s="34" t="s">
        <v>333</v>
      </c>
      <c r="B158" s="34" t="s">
        <v>334</v>
      </c>
      <c r="C158" s="35"/>
      <c r="D158" s="35"/>
      <c r="E158" s="5">
        <v>9150.2999999999993</v>
      </c>
      <c r="F158" s="3">
        <v>11184.86</v>
      </c>
      <c r="G158" s="2"/>
      <c r="H158" s="2">
        <v>9065.67</v>
      </c>
      <c r="I158" s="2">
        <f t="shared" si="61"/>
        <v>29400.83</v>
      </c>
      <c r="J158" s="2">
        <v>63040.42</v>
      </c>
      <c r="K158" s="59">
        <f t="shared" si="60"/>
        <v>-0.53361938261198127</v>
      </c>
      <c r="L158" s="2">
        <v>63040.42</v>
      </c>
      <c r="M158" s="2">
        <v>19934.509999999998</v>
      </c>
      <c r="N158" s="2">
        <v>18867.25</v>
      </c>
      <c r="O158" s="2">
        <v>21566.89</v>
      </c>
    </row>
    <row r="159" spans="1:15" ht="15.75" thickBot="1" x14ac:dyDescent="0.3">
      <c r="A159" s="30" t="s">
        <v>24</v>
      </c>
      <c r="B159" s="46"/>
      <c r="C159" s="31"/>
      <c r="D159" s="31"/>
      <c r="E159" s="4">
        <f t="shared" ref="E159:J159" si="62">SUM(E149:E158)</f>
        <v>143707.72999999998</v>
      </c>
      <c r="F159" s="4">
        <f t="shared" si="62"/>
        <v>405246.22</v>
      </c>
      <c r="G159" s="4">
        <f t="shared" si="62"/>
        <v>197709.38</v>
      </c>
      <c r="H159" s="4">
        <f t="shared" si="62"/>
        <v>311846.13999999996</v>
      </c>
      <c r="I159" s="4">
        <f t="shared" si="62"/>
        <v>1058509.4699999997</v>
      </c>
      <c r="J159" s="4">
        <f t="shared" si="62"/>
        <v>1872484.1799999997</v>
      </c>
      <c r="K159" s="65">
        <f t="shared" si="60"/>
        <v>-0.43470311722473409</v>
      </c>
      <c r="L159" s="4">
        <f t="shared" ref="L159:N159" si="63">SUM(L149:L158)</f>
        <v>1872484.1799999997</v>
      </c>
      <c r="M159" s="4">
        <f t="shared" ref="M159" si="64">SUM(M149:M158)</f>
        <v>1780910.27</v>
      </c>
      <c r="N159" s="4">
        <f t="shared" si="63"/>
        <v>1794397.6199999999</v>
      </c>
      <c r="O159" s="4">
        <f t="shared" ref="O159" si="65">SUM(O149:O158)</f>
        <v>1830009.95</v>
      </c>
    </row>
    <row r="160" spans="1:15" ht="15.75" thickBot="1" x14ac:dyDescent="0.3">
      <c r="A160" s="94" t="s">
        <v>25</v>
      </c>
      <c r="B160" s="94"/>
      <c r="C160" s="94"/>
      <c r="D160" s="94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5" x14ac:dyDescent="0.25">
      <c r="A161" s="37"/>
      <c r="B161" s="45" t="s">
        <v>52</v>
      </c>
      <c r="C161" s="32"/>
      <c r="D161" s="32"/>
      <c r="E161" s="13" t="s">
        <v>2</v>
      </c>
      <c r="F161" s="14" t="s">
        <v>3</v>
      </c>
      <c r="G161" s="15" t="s">
        <v>4</v>
      </c>
      <c r="H161" s="42" t="s">
        <v>404</v>
      </c>
      <c r="I161" s="53" t="s">
        <v>512</v>
      </c>
      <c r="J161" s="13" t="s">
        <v>509</v>
      </c>
      <c r="K161" s="60" t="s">
        <v>437</v>
      </c>
      <c r="L161" s="13" t="s">
        <v>509</v>
      </c>
      <c r="M161" s="13" t="s">
        <v>487</v>
      </c>
      <c r="N161" s="13" t="s">
        <v>452</v>
      </c>
      <c r="O161" s="13" t="s">
        <v>431</v>
      </c>
    </row>
    <row r="162" spans="1:15" ht="15.75" thickBot="1" x14ac:dyDescent="0.3">
      <c r="A162" s="38" t="s">
        <v>52</v>
      </c>
      <c r="B162" s="38" t="s">
        <v>53</v>
      </c>
      <c r="C162" s="33"/>
      <c r="D162" s="33"/>
      <c r="E162" s="16" t="s">
        <v>5</v>
      </c>
      <c r="F162" s="16" t="s">
        <v>5</v>
      </c>
      <c r="G162" s="16" t="s">
        <v>5</v>
      </c>
      <c r="H162" s="43" t="s">
        <v>405</v>
      </c>
      <c r="I162" s="16" t="s">
        <v>432</v>
      </c>
      <c r="J162" s="16" t="s">
        <v>432</v>
      </c>
      <c r="K162" s="61" t="s">
        <v>511</v>
      </c>
      <c r="L162" s="16" t="s">
        <v>433</v>
      </c>
      <c r="M162" s="16" t="s">
        <v>433</v>
      </c>
      <c r="N162" s="16" t="s">
        <v>433</v>
      </c>
      <c r="O162" s="16" t="s">
        <v>433</v>
      </c>
    </row>
    <row r="163" spans="1:15" ht="15.75" thickBot="1" x14ac:dyDescent="0.3">
      <c r="A163" s="34" t="s">
        <v>162</v>
      </c>
      <c r="B163" s="85" t="s">
        <v>163</v>
      </c>
      <c r="C163" s="86"/>
      <c r="D163" s="87"/>
      <c r="E163" s="5">
        <v>28918.47</v>
      </c>
      <c r="F163" s="5">
        <v>92275</v>
      </c>
      <c r="G163" s="2">
        <v>9049.7999999999993</v>
      </c>
      <c r="H163" s="2">
        <v>50348.14</v>
      </c>
      <c r="I163" s="2">
        <f>SUM(E163:H163)</f>
        <v>180591.41</v>
      </c>
      <c r="J163" s="2">
        <v>278464.59999999998</v>
      </c>
      <c r="K163" s="59">
        <f>SUM(I163/J163)-1</f>
        <v>-0.35147444235281611</v>
      </c>
      <c r="L163" s="2">
        <v>278464.59999999998</v>
      </c>
      <c r="M163" s="2">
        <v>308519.24</v>
      </c>
      <c r="N163" s="2">
        <v>227222.66</v>
      </c>
      <c r="O163" s="2">
        <v>326533.92</v>
      </c>
    </row>
    <row r="164" spans="1:15" ht="15.75" thickBot="1" x14ac:dyDescent="0.3">
      <c r="A164" s="30" t="s">
        <v>26</v>
      </c>
      <c r="B164" s="46"/>
      <c r="C164" s="31"/>
      <c r="D164" s="31"/>
      <c r="E164" s="4">
        <f>SUM(E163)</f>
        <v>28918.47</v>
      </c>
      <c r="F164" s="4">
        <f t="shared" ref="F164:I164" si="66">SUM(F163)</f>
        <v>92275</v>
      </c>
      <c r="G164" s="4">
        <f t="shared" si="66"/>
        <v>9049.7999999999993</v>
      </c>
      <c r="H164" s="4">
        <f>SUM(H163)</f>
        <v>50348.14</v>
      </c>
      <c r="I164" s="4">
        <f t="shared" si="66"/>
        <v>180591.41</v>
      </c>
      <c r="J164" s="4">
        <f>SUM(J163)</f>
        <v>278464.59999999998</v>
      </c>
      <c r="K164" s="65">
        <f t="shared" ref="K164" si="67">SUM(I164/J164)-1</f>
        <v>-0.35147444235281611</v>
      </c>
      <c r="L164" s="4">
        <f>SUM(L163)</f>
        <v>278464.59999999998</v>
      </c>
      <c r="M164" s="4">
        <f>SUM(M163)</f>
        <v>308519.24</v>
      </c>
      <c r="N164" s="4">
        <f>SUM(N163)</f>
        <v>227222.66</v>
      </c>
      <c r="O164" s="4">
        <f>SUM(O163)</f>
        <v>326533.92</v>
      </c>
    </row>
    <row r="165" spans="1:15" ht="15.75" thickBot="1" x14ac:dyDescent="0.3">
      <c r="A165" s="94" t="s">
        <v>263</v>
      </c>
      <c r="B165" s="94"/>
      <c r="C165" s="94"/>
      <c r="D165" s="94"/>
      <c r="E165" s="11"/>
      <c r="F165" s="11"/>
      <c r="G165" s="11"/>
      <c r="H165" s="11"/>
      <c r="I165" s="11"/>
      <c r="J165" s="70"/>
      <c r="K165" s="11"/>
      <c r="L165" s="11"/>
      <c r="M165" s="11"/>
      <c r="N165" s="11"/>
    </row>
    <row r="166" spans="1:15" x14ac:dyDescent="0.25">
      <c r="A166" s="37"/>
      <c r="B166" s="45" t="s">
        <v>52</v>
      </c>
      <c r="C166" s="32"/>
      <c r="D166" s="32"/>
      <c r="E166" s="13" t="s">
        <v>2</v>
      </c>
      <c r="F166" s="14" t="s">
        <v>3</v>
      </c>
      <c r="G166" s="15" t="s">
        <v>4</v>
      </c>
      <c r="H166" s="42" t="s">
        <v>404</v>
      </c>
      <c r="I166" s="53" t="s">
        <v>512</v>
      </c>
      <c r="J166" s="13" t="s">
        <v>509</v>
      </c>
      <c r="K166" s="60" t="s">
        <v>437</v>
      </c>
      <c r="L166" s="13" t="s">
        <v>509</v>
      </c>
      <c r="M166" s="13" t="s">
        <v>487</v>
      </c>
      <c r="N166" s="13" t="s">
        <v>452</v>
      </c>
      <c r="O166" s="13" t="s">
        <v>431</v>
      </c>
    </row>
    <row r="167" spans="1:15" ht="15.75" thickBot="1" x14ac:dyDescent="0.3">
      <c r="A167" s="38" t="s">
        <v>52</v>
      </c>
      <c r="B167" s="38" t="s">
        <v>53</v>
      </c>
      <c r="C167" s="33"/>
      <c r="D167" s="33"/>
      <c r="E167" s="16" t="s">
        <v>5</v>
      </c>
      <c r="F167" s="16" t="s">
        <v>5</v>
      </c>
      <c r="G167" s="16" t="s">
        <v>5</v>
      </c>
      <c r="H167" s="43" t="s">
        <v>405</v>
      </c>
      <c r="I167" s="16" t="s">
        <v>432</v>
      </c>
      <c r="J167" s="16" t="s">
        <v>432</v>
      </c>
      <c r="K167" s="61" t="s">
        <v>511</v>
      </c>
      <c r="L167" s="16" t="s">
        <v>433</v>
      </c>
      <c r="M167" s="16" t="s">
        <v>433</v>
      </c>
      <c r="N167" s="16" t="s">
        <v>433</v>
      </c>
      <c r="O167" s="16" t="s">
        <v>433</v>
      </c>
    </row>
    <row r="168" spans="1:15" ht="15.75" thickBot="1" x14ac:dyDescent="0.3">
      <c r="A168" s="34" t="s">
        <v>164</v>
      </c>
      <c r="B168" s="85" t="s">
        <v>165</v>
      </c>
      <c r="C168" s="86"/>
      <c r="D168" s="87"/>
      <c r="E168" s="3">
        <v>8487.61</v>
      </c>
      <c r="F168" s="3">
        <v>10738.15</v>
      </c>
      <c r="G168" s="2">
        <v>10092.69</v>
      </c>
      <c r="H168" s="2">
        <v>6651.08</v>
      </c>
      <c r="I168" s="2">
        <f>SUM(E168:H168)</f>
        <v>35969.530000000006</v>
      </c>
      <c r="J168" s="2">
        <v>62393.39</v>
      </c>
      <c r="K168" s="59">
        <f>SUM(I168/J168)-1</f>
        <v>-0.42350415644990591</v>
      </c>
      <c r="L168" s="2">
        <v>62393.39</v>
      </c>
      <c r="M168" s="2">
        <v>66526.5</v>
      </c>
      <c r="N168" s="2">
        <v>67728.240000000005</v>
      </c>
      <c r="O168" s="2">
        <v>47515.34</v>
      </c>
    </row>
    <row r="169" spans="1:15" ht="15.75" thickBot="1" x14ac:dyDescent="0.3">
      <c r="A169" s="30" t="s">
        <v>264</v>
      </c>
      <c r="B169" s="46"/>
      <c r="C169" s="31"/>
      <c r="D169" s="31"/>
      <c r="E169" s="4">
        <f>SUM(E168)</f>
        <v>8487.61</v>
      </c>
      <c r="F169" s="4">
        <f t="shared" ref="F169" si="68">SUM(F168)</f>
        <v>10738.15</v>
      </c>
      <c r="G169" s="4">
        <f t="shared" ref="G169" si="69">SUM(G168)</f>
        <v>10092.69</v>
      </c>
      <c r="H169" s="4">
        <f>SUM(H168)</f>
        <v>6651.08</v>
      </c>
      <c r="I169" s="4">
        <f t="shared" ref="I169" si="70">SUM(I168)</f>
        <v>35969.530000000006</v>
      </c>
      <c r="J169" s="4">
        <f>SUM(J168)</f>
        <v>62393.39</v>
      </c>
      <c r="K169" s="65">
        <f t="shared" ref="K169" si="71">SUM(I169/J169)-1</f>
        <v>-0.42350415644990591</v>
      </c>
      <c r="L169" s="4">
        <f>SUM(L168)</f>
        <v>62393.39</v>
      </c>
      <c r="M169" s="4">
        <f>SUM(M168)</f>
        <v>66526.5</v>
      </c>
      <c r="N169" s="4">
        <f>SUM(N168)</f>
        <v>67728.240000000005</v>
      </c>
      <c r="O169" s="4">
        <f>SUM(O168)</f>
        <v>47515.34</v>
      </c>
    </row>
    <row r="170" spans="1:15" ht="15.75" thickBot="1" x14ac:dyDescent="0.3">
      <c r="A170" s="94" t="s">
        <v>27</v>
      </c>
      <c r="B170" s="94"/>
      <c r="C170" s="94"/>
      <c r="D170" s="94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5" x14ac:dyDescent="0.25">
      <c r="A171" s="37"/>
      <c r="B171" s="45" t="s">
        <v>52</v>
      </c>
      <c r="C171" s="32"/>
      <c r="D171" s="32"/>
      <c r="E171" s="13" t="s">
        <v>2</v>
      </c>
      <c r="F171" s="14" t="s">
        <v>3</v>
      </c>
      <c r="G171" s="15" t="s">
        <v>4</v>
      </c>
      <c r="H171" s="42" t="s">
        <v>404</v>
      </c>
      <c r="I171" s="53" t="s">
        <v>512</v>
      </c>
      <c r="J171" s="13" t="s">
        <v>509</v>
      </c>
      <c r="K171" s="60" t="s">
        <v>437</v>
      </c>
      <c r="L171" s="13" t="s">
        <v>509</v>
      </c>
      <c r="M171" s="13" t="s">
        <v>487</v>
      </c>
      <c r="N171" s="13" t="s">
        <v>452</v>
      </c>
      <c r="O171" s="13" t="s">
        <v>431</v>
      </c>
    </row>
    <row r="172" spans="1:15" ht="15.75" thickBot="1" x14ac:dyDescent="0.3">
      <c r="A172" s="38" t="s">
        <v>52</v>
      </c>
      <c r="B172" s="38" t="s">
        <v>53</v>
      </c>
      <c r="C172" s="33"/>
      <c r="D172" s="33"/>
      <c r="E172" s="16" t="s">
        <v>5</v>
      </c>
      <c r="F172" s="16" t="s">
        <v>5</v>
      </c>
      <c r="G172" s="16" t="s">
        <v>5</v>
      </c>
      <c r="H172" s="43" t="s">
        <v>405</v>
      </c>
      <c r="I172" s="16" t="s">
        <v>432</v>
      </c>
      <c r="J172" s="16" t="s">
        <v>432</v>
      </c>
      <c r="K172" s="61" t="s">
        <v>511</v>
      </c>
      <c r="L172" s="16" t="s">
        <v>433</v>
      </c>
      <c r="M172" s="16" t="s">
        <v>433</v>
      </c>
      <c r="N172" s="16" t="s">
        <v>433</v>
      </c>
      <c r="O172" s="16" t="s">
        <v>433</v>
      </c>
    </row>
    <row r="173" spans="1:15" ht="15.75" thickBot="1" x14ac:dyDescent="0.3">
      <c r="A173" s="34" t="s">
        <v>166</v>
      </c>
      <c r="B173" s="85" t="s">
        <v>167</v>
      </c>
      <c r="C173" s="86"/>
      <c r="D173" s="87"/>
      <c r="E173" s="5">
        <v>33299.43</v>
      </c>
      <c r="F173" s="3">
        <v>19596.7</v>
      </c>
      <c r="G173" s="2">
        <v>2000</v>
      </c>
      <c r="H173" s="2">
        <v>12450.38</v>
      </c>
      <c r="I173" s="2">
        <f>SUM(E173:H173)</f>
        <v>67346.510000000009</v>
      </c>
      <c r="J173" s="2">
        <v>104349.69</v>
      </c>
      <c r="K173" s="59">
        <f t="shared" ref="K173:K181" si="72">SUM(I173/J173)-1</f>
        <v>-0.35460747415732607</v>
      </c>
      <c r="L173" s="2">
        <v>104349.69</v>
      </c>
      <c r="M173" s="2">
        <v>143237.99</v>
      </c>
      <c r="N173" s="2">
        <v>169844.84</v>
      </c>
      <c r="O173" s="2">
        <v>193923.51</v>
      </c>
    </row>
    <row r="174" spans="1:15" ht="15.75" thickBot="1" x14ac:dyDescent="0.3">
      <c r="A174" s="34" t="s">
        <v>335</v>
      </c>
      <c r="B174" s="82" t="s">
        <v>279</v>
      </c>
      <c r="C174" s="83"/>
      <c r="D174" s="84"/>
      <c r="E174" s="5">
        <v>24100.57</v>
      </c>
      <c r="F174" s="3">
        <v>54265.97</v>
      </c>
      <c r="G174" s="2">
        <v>8462.42</v>
      </c>
      <c r="H174" s="2">
        <v>33339.589999999997</v>
      </c>
      <c r="I174" s="2">
        <f t="shared" ref="I174:I180" si="73">SUM(E174:H174)</f>
        <v>120168.55</v>
      </c>
      <c r="J174" s="2">
        <v>216022.36</v>
      </c>
      <c r="K174" s="59">
        <f t="shared" si="72"/>
        <v>-0.44372170547530354</v>
      </c>
      <c r="L174" s="2">
        <v>216022.36</v>
      </c>
      <c r="M174" s="2">
        <v>140066.81</v>
      </c>
      <c r="N174" s="2">
        <v>113058.76</v>
      </c>
      <c r="O174" s="2">
        <v>114775.64</v>
      </c>
    </row>
    <row r="175" spans="1:15" ht="15.75" thickBot="1" x14ac:dyDescent="0.3">
      <c r="A175" s="34" t="s">
        <v>168</v>
      </c>
      <c r="B175" s="82" t="s">
        <v>169</v>
      </c>
      <c r="C175" s="83"/>
      <c r="D175" s="84"/>
      <c r="E175" s="3">
        <v>4482.7299999999996</v>
      </c>
      <c r="F175" s="3">
        <v>9080.69</v>
      </c>
      <c r="G175" s="2">
        <v>2880.51</v>
      </c>
      <c r="H175" s="2">
        <v>5127.34</v>
      </c>
      <c r="I175" s="2">
        <f t="shared" si="73"/>
        <v>21571.27</v>
      </c>
      <c r="J175" s="2">
        <v>81279.25</v>
      </c>
      <c r="K175" s="59">
        <f t="shared" si="72"/>
        <v>-0.7346029890777781</v>
      </c>
      <c r="L175" s="2">
        <v>81279.25</v>
      </c>
      <c r="M175" s="2">
        <v>136213.85999999999</v>
      </c>
      <c r="N175" s="2">
        <v>124195.72</v>
      </c>
      <c r="O175" s="2">
        <v>49436.05</v>
      </c>
    </row>
    <row r="176" spans="1:15" ht="15.75" thickBot="1" x14ac:dyDescent="0.3">
      <c r="A176" s="34" t="s">
        <v>170</v>
      </c>
      <c r="B176" s="82" t="s">
        <v>171</v>
      </c>
      <c r="C176" s="83"/>
      <c r="D176" s="84"/>
      <c r="E176" s="3">
        <v>30228.09</v>
      </c>
      <c r="F176" s="3">
        <v>32014.86</v>
      </c>
      <c r="G176" s="2">
        <v>7526.91</v>
      </c>
      <c r="H176" s="2">
        <v>40697.06</v>
      </c>
      <c r="I176" s="2">
        <f t="shared" si="73"/>
        <v>110466.92</v>
      </c>
      <c r="J176" s="2">
        <v>239930.83</v>
      </c>
      <c r="K176" s="59">
        <f t="shared" si="72"/>
        <v>-0.53958847222759987</v>
      </c>
      <c r="L176" s="2">
        <v>239930.83</v>
      </c>
      <c r="M176" s="2">
        <v>207535.24</v>
      </c>
      <c r="N176" s="2">
        <v>110840.51</v>
      </c>
      <c r="O176" s="2">
        <v>106091.1</v>
      </c>
    </row>
    <row r="177" spans="1:15" ht="15.75" thickBot="1" x14ac:dyDescent="0.3">
      <c r="A177" s="34" t="s">
        <v>440</v>
      </c>
      <c r="B177" s="82" t="s">
        <v>441</v>
      </c>
      <c r="C177" s="83"/>
      <c r="D177" s="84"/>
      <c r="E177" s="3"/>
      <c r="F177" s="3"/>
      <c r="G177" s="2"/>
      <c r="H177" s="2"/>
      <c r="I177" s="2">
        <f t="shared" si="73"/>
        <v>0</v>
      </c>
      <c r="J177" s="2">
        <v>1055.6400000000001</v>
      </c>
      <c r="K177" s="59">
        <f t="shared" si="72"/>
        <v>-1</v>
      </c>
      <c r="L177" s="2">
        <v>1055.6400000000001</v>
      </c>
      <c r="M177" s="2"/>
      <c r="N177" s="2">
        <v>482.56</v>
      </c>
      <c r="O177" s="2">
        <v>0</v>
      </c>
    </row>
    <row r="178" spans="1:15" ht="15.75" thickBot="1" x14ac:dyDescent="0.3">
      <c r="A178" s="34" t="s">
        <v>172</v>
      </c>
      <c r="B178" s="34" t="s">
        <v>173</v>
      </c>
      <c r="C178" s="35"/>
      <c r="D178" s="35"/>
      <c r="E178" s="3">
        <v>16891.939999999999</v>
      </c>
      <c r="F178" s="3">
        <v>16413.47</v>
      </c>
      <c r="G178" s="2">
        <v>2341.19</v>
      </c>
      <c r="H178" s="2">
        <v>60273.69</v>
      </c>
      <c r="I178" s="2">
        <f t="shared" si="73"/>
        <v>95920.290000000008</v>
      </c>
      <c r="J178" s="2">
        <v>150319.91</v>
      </c>
      <c r="K178" s="59">
        <f t="shared" si="72"/>
        <v>-0.36189231353318396</v>
      </c>
      <c r="L178" s="2">
        <v>150319.91</v>
      </c>
      <c r="M178" s="2">
        <v>107435.59</v>
      </c>
      <c r="N178" s="2">
        <v>91257.56</v>
      </c>
      <c r="O178" s="2">
        <v>68462.84</v>
      </c>
    </row>
    <row r="179" spans="1:15" ht="15.75" thickBot="1" x14ac:dyDescent="0.3">
      <c r="A179" s="34" t="s">
        <v>336</v>
      </c>
      <c r="B179" s="82" t="s">
        <v>337</v>
      </c>
      <c r="C179" s="83"/>
      <c r="D179" s="84"/>
      <c r="E179" s="3">
        <v>5678.49</v>
      </c>
      <c r="F179" s="3">
        <v>31602.38</v>
      </c>
      <c r="G179" s="2">
        <v>15771.91</v>
      </c>
      <c r="H179" s="2">
        <v>19739.36</v>
      </c>
      <c r="I179" s="2">
        <f t="shared" si="73"/>
        <v>72792.14</v>
      </c>
      <c r="J179" s="2">
        <v>129067.68</v>
      </c>
      <c r="K179" s="59">
        <f t="shared" si="72"/>
        <v>-0.4360157399590664</v>
      </c>
      <c r="L179" s="2">
        <v>129067.68</v>
      </c>
      <c r="M179" s="2">
        <v>112434.14</v>
      </c>
      <c r="N179" s="2">
        <v>142848.26999999999</v>
      </c>
      <c r="O179" s="2">
        <v>116723.48</v>
      </c>
    </row>
    <row r="180" spans="1:15" ht="15.75" thickBot="1" x14ac:dyDescent="0.3">
      <c r="A180" s="34" t="s">
        <v>174</v>
      </c>
      <c r="B180" s="34" t="s">
        <v>175</v>
      </c>
      <c r="C180" s="35"/>
      <c r="D180" s="35"/>
      <c r="E180" s="3">
        <v>12101.17</v>
      </c>
      <c r="F180" s="3">
        <v>25673.68</v>
      </c>
      <c r="G180" s="2">
        <v>5987.31</v>
      </c>
      <c r="H180" s="2">
        <v>15923.97</v>
      </c>
      <c r="I180" s="2">
        <f t="shared" si="73"/>
        <v>59686.13</v>
      </c>
      <c r="J180" s="2">
        <v>106125.12</v>
      </c>
      <c r="K180" s="59">
        <f t="shared" si="72"/>
        <v>-0.43758716126775643</v>
      </c>
      <c r="L180" s="2">
        <v>106125.12</v>
      </c>
      <c r="M180" s="2">
        <v>58376.71</v>
      </c>
      <c r="N180" s="2">
        <v>132126.84</v>
      </c>
      <c r="O180" s="2">
        <v>140034.06</v>
      </c>
    </row>
    <row r="181" spans="1:15" ht="15.75" thickBot="1" x14ac:dyDescent="0.3">
      <c r="A181" s="30" t="s">
        <v>28</v>
      </c>
      <c r="B181" s="46"/>
      <c r="C181" s="31"/>
      <c r="D181" s="31"/>
      <c r="E181" s="4">
        <f t="shared" ref="E181:J181" si="74">SUM(E173:E180)</f>
        <v>126782.42</v>
      </c>
      <c r="F181" s="4">
        <f t="shared" si="74"/>
        <v>188647.75</v>
      </c>
      <c r="G181" s="4">
        <f t="shared" si="74"/>
        <v>44970.25</v>
      </c>
      <c r="H181" s="4">
        <f t="shared" si="74"/>
        <v>187551.38999999998</v>
      </c>
      <c r="I181" s="4">
        <f t="shared" si="74"/>
        <v>547951.81000000006</v>
      </c>
      <c r="J181" s="4">
        <f t="shared" si="74"/>
        <v>1028150.4800000001</v>
      </c>
      <c r="K181" s="65">
        <f t="shared" si="72"/>
        <v>-0.46705096125617718</v>
      </c>
      <c r="L181" s="4">
        <f t="shared" ref="L181:N181" si="75">SUM(L173:L180)</f>
        <v>1028150.4800000001</v>
      </c>
      <c r="M181" s="4">
        <f t="shared" ref="M181" si="76">SUM(M173:M180)</f>
        <v>905300.33999999985</v>
      </c>
      <c r="N181" s="4">
        <f t="shared" si="75"/>
        <v>884655.05999999994</v>
      </c>
      <c r="O181" s="4">
        <f t="shared" ref="O181" si="77">SUM(O173:O180)</f>
        <v>789446.67999999993</v>
      </c>
    </row>
    <row r="182" spans="1:15" ht="15.75" thickBot="1" x14ac:dyDescent="0.3">
      <c r="A182" s="94" t="s">
        <v>29</v>
      </c>
      <c r="B182" s="94"/>
      <c r="C182" s="94"/>
      <c r="D182" s="94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5" x14ac:dyDescent="0.25">
      <c r="A183" s="37"/>
      <c r="B183" s="45" t="s">
        <v>52</v>
      </c>
      <c r="C183" s="32"/>
      <c r="D183" s="32"/>
      <c r="E183" s="13" t="s">
        <v>2</v>
      </c>
      <c r="F183" s="14" t="s">
        <v>3</v>
      </c>
      <c r="G183" s="15" t="s">
        <v>4</v>
      </c>
      <c r="H183" s="42" t="s">
        <v>404</v>
      </c>
      <c r="I183" s="53" t="s">
        <v>512</v>
      </c>
      <c r="J183" s="13" t="s">
        <v>509</v>
      </c>
      <c r="K183" s="60" t="s">
        <v>437</v>
      </c>
      <c r="L183" s="13" t="s">
        <v>509</v>
      </c>
      <c r="M183" s="13" t="s">
        <v>487</v>
      </c>
      <c r="N183" s="13" t="s">
        <v>452</v>
      </c>
      <c r="O183" s="13" t="s">
        <v>431</v>
      </c>
    </row>
    <row r="184" spans="1:15" ht="15.75" thickBot="1" x14ac:dyDescent="0.3">
      <c r="A184" s="38" t="s">
        <v>52</v>
      </c>
      <c r="B184" s="38" t="s">
        <v>53</v>
      </c>
      <c r="C184" s="33"/>
      <c r="D184" s="33"/>
      <c r="E184" s="16" t="s">
        <v>5</v>
      </c>
      <c r="F184" s="16" t="s">
        <v>5</v>
      </c>
      <c r="G184" s="16" t="s">
        <v>5</v>
      </c>
      <c r="H184" s="43" t="s">
        <v>405</v>
      </c>
      <c r="I184" s="16" t="s">
        <v>432</v>
      </c>
      <c r="J184" s="16" t="s">
        <v>432</v>
      </c>
      <c r="K184" s="61" t="s">
        <v>511</v>
      </c>
      <c r="L184" s="16" t="s">
        <v>433</v>
      </c>
      <c r="M184" s="16" t="s">
        <v>433</v>
      </c>
      <c r="N184" s="16" t="s">
        <v>433</v>
      </c>
      <c r="O184" s="16" t="s">
        <v>433</v>
      </c>
    </row>
    <row r="185" spans="1:15" ht="15.75" thickBot="1" x14ac:dyDescent="0.3">
      <c r="A185" s="34" t="s">
        <v>176</v>
      </c>
      <c r="B185" s="85" t="s">
        <v>177</v>
      </c>
      <c r="C185" s="86"/>
      <c r="D185" s="87"/>
      <c r="E185" s="57">
        <v>50198.5</v>
      </c>
      <c r="F185" s="5">
        <v>80206.759999999995</v>
      </c>
      <c r="G185" s="2"/>
      <c r="H185" s="23">
        <v>170319.17</v>
      </c>
      <c r="I185" s="2">
        <f>SUM(E185:H185)</f>
        <v>300724.43</v>
      </c>
      <c r="J185" s="2">
        <v>456861.76</v>
      </c>
      <c r="K185" s="59">
        <f t="shared" ref="K185:K187" si="78">SUM(I185/J185)-1</f>
        <v>-0.3417605579420786</v>
      </c>
      <c r="L185" s="2">
        <v>456861.76</v>
      </c>
      <c r="M185" s="2">
        <v>459470.55</v>
      </c>
      <c r="N185" s="2">
        <v>486940.48</v>
      </c>
      <c r="O185" s="2">
        <v>592898.13</v>
      </c>
    </row>
    <row r="186" spans="1:15" ht="15.75" thickBot="1" x14ac:dyDescent="0.3">
      <c r="A186" s="34" t="s">
        <v>178</v>
      </c>
      <c r="B186" s="82" t="s">
        <v>179</v>
      </c>
      <c r="C186" s="83"/>
      <c r="D186" s="84"/>
      <c r="E186" s="3">
        <v>367.97</v>
      </c>
      <c r="F186" s="3">
        <v>2315.94</v>
      </c>
      <c r="G186" s="2"/>
      <c r="H186" s="2">
        <v>7641.74</v>
      </c>
      <c r="I186" s="2">
        <f>SUM(E186:H186)</f>
        <v>10325.65</v>
      </c>
      <c r="J186" s="2">
        <v>18112.009999999998</v>
      </c>
      <c r="K186" s="59">
        <f t="shared" si="78"/>
        <v>-0.42990038101789918</v>
      </c>
      <c r="L186" s="2">
        <v>18112.009999999998</v>
      </c>
      <c r="M186" s="2">
        <v>16853.330000000002</v>
      </c>
      <c r="N186" s="2">
        <v>16424.650000000001</v>
      </c>
      <c r="O186" s="2">
        <v>19158.27</v>
      </c>
    </row>
    <row r="187" spans="1:15" ht="15.75" thickBot="1" x14ac:dyDescent="0.3">
      <c r="A187" s="30" t="s">
        <v>30</v>
      </c>
      <c r="B187" s="46"/>
      <c r="C187" s="31"/>
      <c r="D187" s="31"/>
      <c r="E187" s="4">
        <f>SUM(E185:E186)</f>
        <v>50566.47</v>
      </c>
      <c r="F187" s="4">
        <f t="shared" ref="F187:G187" si="79">SUM(F185:F186)</f>
        <v>82522.7</v>
      </c>
      <c r="G187" s="4">
        <f t="shared" si="79"/>
        <v>0</v>
      </c>
      <c r="H187" s="4">
        <f>SUM(H185:H186)</f>
        <v>177960.91</v>
      </c>
      <c r="I187" s="4">
        <f>SUM(I185:I186)</f>
        <v>311050.08</v>
      </c>
      <c r="J187" s="4">
        <f>SUM(J185:J186)</f>
        <v>474973.77</v>
      </c>
      <c r="K187" s="65">
        <f t="shared" si="78"/>
        <v>-0.34512156323916576</v>
      </c>
      <c r="L187" s="4">
        <f>SUM(L185:L186)</f>
        <v>474973.77</v>
      </c>
      <c r="M187" s="4">
        <f>SUM(M185:M186)</f>
        <v>476323.88</v>
      </c>
      <c r="N187" s="4">
        <f>SUM(N185:N186)</f>
        <v>503365.13</v>
      </c>
      <c r="O187" s="4">
        <f>SUM(O185:O186)</f>
        <v>612056.4</v>
      </c>
    </row>
    <row r="188" spans="1:15" ht="15.75" thickBot="1" x14ac:dyDescent="0.3">
      <c r="A188" s="36" t="s">
        <v>31</v>
      </c>
      <c r="B188" s="10"/>
      <c r="C188" s="28"/>
      <c r="D188" s="28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5" x14ac:dyDescent="0.25">
      <c r="A189" s="37"/>
      <c r="B189" s="45" t="s">
        <v>52</v>
      </c>
      <c r="C189" s="32"/>
      <c r="D189" s="32"/>
      <c r="E189" s="13" t="s">
        <v>2</v>
      </c>
      <c r="F189" s="14" t="s">
        <v>3</v>
      </c>
      <c r="G189" s="15" t="s">
        <v>4</v>
      </c>
      <c r="H189" s="42" t="s">
        <v>404</v>
      </c>
      <c r="I189" s="53" t="s">
        <v>512</v>
      </c>
      <c r="J189" s="13" t="s">
        <v>509</v>
      </c>
      <c r="K189" s="60" t="s">
        <v>437</v>
      </c>
      <c r="L189" s="13" t="s">
        <v>509</v>
      </c>
      <c r="M189" s="13" t="s">
        <v>487</v>
      </c>
      <c r="N189" s="13" t="s">
        <v>452</v>
      </c>
      <c r="O189" s="13" t="s">
        <v>431</v>
      </c>
    </row>
    <row r="190" spans="1:15" ht="15.75" thickBot="1" x14ac:dyDescent="0.3">
      <c r="A190" s="38" t="s">
        <v>52</v>
      </c>
      <c r="B190" s="38" t="s">
        <v>53</v>
      </c>
      <c r="C190" s="33"/>
      <c r="D190" s="33"/>
      <c r="E190" s="16" t="s">
        <v>5</v>
      </c>
      <c r="F190" s="16" t="s">
        <v>5</v>
      </c>
      <c r="G190" s="16" t="s">
        <v>5</v>
      </c>
      <c r="H190" s="43" t="s">
        <v>405</v>
      </c>
      <c r="I190" s="16" t="s">
        <v>432</v>
      </c>
      <c r="J190" s="16" t="s">
        <v>432</v>
      </c>
      <c r="K190" s="61" t="s">
        <v>511</v>
      </c>
      <c r="L190" s="16" t="s">
        <v>433</v>
      </c>
      <c r="M190" s="16" t="s">
        <v>433</v>
      </c>
      <c r="N190" s="16" t="s">
        <v>433</v>
      </c>
      <c r="O190" s="16" t="s">
        <v>433</v>
      </c>
    </row>
    <row r="191" spans="1:15" ht="15.75" thickBot="1" x14ac:dyDescent="0.3">
      <c r="A191" s="34" t="s">
        <v>180</v>
      </c>
      <c r="B191" s="85" t="s">
        <v>181</v>
      </c>
      <c r="C191" s="86"/>
      <c r="D191" s="87"/>
      <c r="E191" s="3">
        <v>30231.7</v>
      </c>
      <c r="F191" s="3">
        <v>26398.38</v>
      </c>
      <c r="G191" s="2">
        <v>5436.77</v>
      </c>
      <c r="H191" s="2">
        <v>23687.79</v>
      </c>
      <c r="I191" s="2">
        <f t="shared" ref="I191:I200" si="80">SUM(E191:H191)</f>
        <v>85754.640000000014</v>
      </c>
      <c r="J191" s="2">
        <v>295745.52</v>
      </c>
      <c r="K191" s="59">
        <f t="shared" ref="K191:K201" si="81">SUM(I191/J191)-1</f>
        <v>-0.71003909036390467</v>
      </c>
      <c r="L191" s="2">
        <v>295745.52</v>
      </c>
      <c r="M191" s="2">
        <v>241936.32</v>
      </c>
      <c r="N191" s="2">
        <v>286961.73</v>
      </c>
      <c r="O191" s="2">
        <v>302444.27</v>
      </c>
    </row>
    <row r="192" spans="1:15" ht="15.75" thickBot="1" x14ac:dyDescent="0.3">
      <c r="A192" s="34" t="s">
        <v>460</v>
      </c>
      <c r="B192" s="82" t="s">
        <v>363</v>
      </c>
      <c r="C192" s="83"/>
      <c r="D192" s="84"/>
      <c r="E192" s="3"/>
      <c r="F192" s="3">
        <v>2122.52</v>
      </c>
      <c r="G192" s="2"/>
      <c r="H192" s="2">
        <v>239.95</v>
      </c>
      <c r="I192" s="2">
        <f t="shared" si="80"/>
        <v>2362.4699999999998</v>
      </c>
      <c r="J192" s="2">
        <v>5370.15</v>
      </c>
      <c r="K192" s="59">
        <f t="shared" si="81"/>
        <v>-0.5600737409569565</v>
      </c>
      <c r="L192" s="2">
        <v>5370.15</v>
      </c>
      <c r="M192" s="2">
        <v>5010.07</v>
      </c>
      <c r="N192" s="2"/>
      <c r="O192" s="2"/>
    </row>
    <row r="193" spans="1:15" ht="15.75" thickBot="1" x14ac:dyDescent="0.3">
      <c r="A193" s="34" t="s">
        <v>338</v>
      </c>
      <c r="B193" s="82" t="s">
        <v>469</v>
      </c>
      <c r="C193" s="83"/>
      <c r="D193" s="84"/>
      <c r="E193" s="3">
        <v>1194.8</v>
      </c>
      <c r="F193" s="3">
        <v>15577.27</v>
      </c>
      <c r="G193" s="2"/>
      <c r="H193" s="2">
        <v>50940.1</v>
      </c>
      <c r="I193" s="2">
        <f t="shared" si="80"/>
        <v>67712.17</v>
      </c>
      <c r="J193" s="2">
        <v>90804.83</v>
      </c>
      <c r="K193" s="59">
        <f t="shared" si="81"/>
        <v>-0.25431092156661717</v>
      </c>
      <c r="L193" s="2">
        <v>90804.83</v>
      </c>
      <c r="M193" s="2">
        <v>91126.86</v>
      </c>
      <c r="N193" s="2">
        <v>61020.26</v>
      </c>
      <c r="O193" s="2">
        <v>65445.15</v>
      </c>
    </row>
    <row r="194" spans="1:15" ht="15.75" thickBot="1" x14ac:dyDescent="0.3">
      <c r="A194" s="34" t="s">
        <v>485</v>
      </c>
      <c r="B194" s="34" t="s">
        <v>486</v>
      </c>
      <c r="C194" s="35"/>
      <c r="D194" s="35"/>
      <c r="E194" s="3"/>
      <c r="F194" s="3"/>
      <c r="G194" s="2"/>
      <c r="H194" s="2"/>
      <c r="I194" s="2">
        <f t="shared" ref="I194" si="82">SUM(E194:H194)</f>
        <v>0</v>
      </c>
      <c r="J194" s="2">
        <v>4381.13</v>
      </c>
      <c r="K194" s="59">
        <f t="shared" si="81"/>
        <v>-1</v>
      </c>
      <c r="L194" s="2">
        <v>4381.13</v>
      </c>
      <c r="M194" s="2">
        <v>285</v>
      </c>
      <c r="N194" s="2"/>
      <c r="O194" s="2"/>
    </row>
    <row r="195" spans="1:15" ht="15.75" thickBot="1" x14ac:dyDescent="0.3">
      <c r="A195" s="34" t="s">
        <v>472</v>
      </c>
      <c r="B195" s="82" t="s">
        <v>473</v>
      </c>
      <c r="C195" s="83"/>
      <c r="D195" s="84"/>
      <c r="E195" s="3">
        <v>2193.02</v>
      </c>
      <c r="F195" s="3">
        <v>10300.61</v>
      </c>
      <c r="G195" s="2">
        <v>8534.2800000000007</v>
      </c>
      <c r="H195" s="2">
        <v>16173.48</v>
      </c>
      <c r="I195" s="2">
        <f t="shared" si="80"/>
        <v>37201.39</v>
      </c>
      <c r="J195" s="2">
        <v>16975.29</v>
      </c>
      <c r="K195" s="59">
        <f t="shared" si="81"/>
        <v>1.1915024721227145</v>
      </c>
      <c r="L195" s="2">
        <v>16975.29</v>
      </c>
      <c r="M195" s="2">
        <v>13131.21</v>
      </c>
      <c r="N195" s="2"/>
      <c r="O195" s="2"/>
    </row>
    <row r="196" spans="1:15" ht="15.75" thickBot="1" x14ac:dyDescent="0.3">
      <c r="A196" s="34" t="s">
        <v>474</v>
      </c>
      <c r="B196" s="34" t="s">
        <v>484</v>
      </c>
      <c r="C196" s="35"/>
      <c r="D196" s="35"/>
      <c r="E196" s="3">
        <v>1707.73</v>
      </c>
      <c r="F196" s="3">
        <v>13969.63</v>
      </c>
      <c r="G196" s="2">
        <v>7871.89</v>
      </c>
      <c r="H196" s="2">
        <v>7878.6</v>
      </c>
      <c r="I196" s="2">
        <f t="shared" ref="I196" si="83">SUM(E196:H196)</f>
        <v>31427.85</v>
      </c>
      <c r="J196" s="2">
        <v>22609.95</v>
      </c>
      <c r="K196" s="59">
        <f t="shared" si="81"/>
        <v>0.39000086245215049</v>
      </c>
      <c r="L196" s="2">
        <v>22609.95</v>
      </c>
      <c r="M196" s="2">
        <v>6895.23</v>
      </c>
      <c r="N196" s="2"/>
      <c r="O196" s="2"/>
    </row>
    <row r="197" spans="1:15" ht="15.75" thickBot="1" x14ac:dyDescent="0.3">
      <c r="A197" s="34" t="s">
        <v>470</v>
      </c>
      <c r="B197" s="82" t="s">
        <v>471</v>
      </c>
      <c r="C197" s="83"/>
      <c r="D197" s="84"/>
      <c r="E197" s="3"/>
      <c r="F197" s="3">
        <v>8191.6</v>
      </c>
      <c r="G197" s="2"/>
      <c r="H197" s="2">
        <v>10623.05</v>
      </c>
      <c r="I197" s="2">
        <f t="shared" ref="I197:I199" si="84">SUM(E197:H197)</f>
        <v>18814.650000000001</v>
      </c>
      <c r="J197" s="2">
        <v>24164.32</v>
      </c>
      <c r="K197" s="59">
        <f t="shared" si="81"/>
        <v>-0.22138715262833786</v>
      </c>
      <c r="L197" s="2">
        <v>24164.32</v>
      </c>
      <c r="M197" s="2">
        <v>13255.8</v>
      </c>
      <c r="N197" s="2"/>
      <c r="O197" s="2"/>
    </row>
    <row r="198" spans="1:15" ht="15.75" thickBot="1" x14ac:dyDescent="0.3">
      <c r="A198" s="34" t="s">
        <v>475</v>
      </c>
      <c r="B198" s="82" t="s">
        <v>493</v>
      </c>
      <c r="C198" s="83"/>
      <c r="D198" s="84"/>
      <c r="E198" s="3">
        <v>3061.7</v>
      </c>
      <c r="F198" s="3">
        <v>11959.84</v>
      </c>
      <c r="G198" s="2">
        <v>4253.13</v>
      </c>
      <c r="H198" s="2">
        <v>3773</v>
      </c>
      <c r="I198" s="2">
        <f t="shared" si="84"/>
        <v>23047.670000000002</v>
      </c>
      <c r="J198" s="2">
        <v>4761.57</v>
      </c>
      <c r="K198" s="59">
        <f t="shared" si="81"/>
        <v>3.840350976673661</v>
      </c>
      <c r="L198" s="2">
        <v>4761.57</v>
      </c>
      <c r="M198" s="2">
        <v>260.98</v>
      </c>
      <c r="N198" s="2"/>
      <c r="O198" s="2"/>
    </row>
    <row r="199" spans="1:15" ht="15.75" thickBot="1" x14ac:dyDescent="0.3">
      <c r="A199" s="34" t="s">
        <v>481</v>
      </c>
      <c r="B199" s="82" t="s">
        <v>518</v>
      </c>
      <c r="C199" s="83"/>
      <c r="D199" s="84"/>
      <c r="E199" s="3">
        <v>81.2</v>
      </c>
      <c r="F199" s="3">
        <v>435</v>
      </c>
      <c r="G199" s="2"/>
      <c r="H199" s="2">
        <v>660</v>
      </c>
      <c r="I199" s="2">
        <f t="shared" si="84"/>
        <v>1176.2</v>
      </c>
      <c r="J199" s="2">
        <v>1950</v>
      </c>
      <c r="K199" s="59">
        <f t="shared" si="81"/>
        <v>-0.39682051282051278</v>
      </c>
      <c r="L199" s="2">
        <v>1950</v>
      </c>
      <c r="M199" s="2">
        <v>5048.28</v>
      </c>
      <c r="N199" s="2"/>
      <c r="O199" s="2"/>
    </row>
    <row r="200" spans="1:15" ht="15.75" thickBot="1" x14ac:dyDescent="0.3">
      <c r="A200" s="34" t="s">
        <v>504</v>
      </c>
      <c r="B200" s="34" t="s">
        <v>505</v>
      </c>
      <c r="C200" s="35"/>
      <c r="D200" s="35"/>
      <c r="E200" s="3">
        <v>1553.87</v>
      </c>
      <c r="F200" s="3">
        <v>3287.37</v>
      </c>
      <c r="G200" s="2"/>
      <c r="H200" s="2">
        <v>5189.49</v>
      </c>
      <c r="I200" s="2">
        <f t="shared" si="80"/>
        <v>10030.73</v>
      </c>
      <c r="J200" s="2">
        <v>28672.82</v>
      </c>
      <c r="K200" s="59">
        <f t="shared" si="81"/>
        <v>-0.65016590624849591</v>
      </c>
      <c r="L200" s="2">
        <v>28672.82</v>
      </c>
      <c r="M200" s="2"/>
      <c r="N200" s="2"/>
      <c r="O200" s="2"/>
    </row>
    <row r="201" spans="1:15" ht="15.75" thickBot="1" x14ac:dyDescent="0.3">
      <c r="A201" s="30" t="s">
        <v>32</v>
      </c>
      <c r="B201" s="46"/>
      <c r="C201" s="31"/>
      <c r="D201" s="31"/>
      <c r="E201" s="4">
        <f>SUM(E191:E200)</f>
        <v>40024.019999999997</v>
      </c>
      <c r="F201" s="4">
        <f t="shared" ref="F201:I201" si="85">SUM(F191:F200)</f>
        <v>92242.22</v>
      </c>
      <c r="G201" s="4">
        <f t="shared" si="85"/>
        <v>26096.070000000003</v>
      </c>
      <c r="H201" s="4">
        <f>SUM(H191:H200)</f>
        <v>119165.46</v>
      </c>
      <c r="I201" s="4">
        <f t="shared" si="85"/>
        <v>277527.77</v>
      </c>
      <c r="J201" s="4">
        <f>SUM(J191:J200)</f>
        <v>495435.58000000007</v>
      </c>
      <c r="K201" s="65">
        <f t="shared" si="81"/>
        <v>-0.43983076467782156</v>
      </c>
      <c r="L201" s="4">
        <f>SUM(L191:L200)</f>
        <v>495435.58000000007</v>
      </c>
      <c r="M201" s="4">
        <f>SUM(M191:M200)</f>
        <v>376949.75</v>
      </c>
      <c r="N201" s="4">
        <f>SUM(N191:N200)</f>
        <v>347981.99</v>
      </c>
      <c r="O201" s="4">
        <f>SUM(O191:O200)</f>
        <v>367889.42000000004</v>
      </c>
    </row>
    <row r="202" spans="1:15" ht="15.75" thickBot="1" x14ac:dyDescent="0.3">
      <c r="A202" s="36" t="s">
        <v>33</v>
      </c>
      <c r="B202" s="10"/>
      <c r="C202" s="28"/>
      <c r="D202" s="28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5" x14ac:dyDescent="0.25">
      <c r="A203" s="37"/>
      <c r="B203" s="45" t="s">
        <v>52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404</v>
      </c>
      <c r="I203" s="53" t="s">
        <v>512</v>
      </c>
      <c r="J203" s="13" t="s">
        <v>509</v>
      </c>
      <c r="K203" s="60" t="s">
        <v>437</v>
      </c>
      <c r="L203" s="13" t="s">
        <v>509</v>
      </c>
      <c r="M203" s="13" t="s">
        <v>487</v>
      </c>
      <c r="N203" s="13" t="s">
        <v>452</v>
      </c>
      <c r="O203" s="13" t="s">
        <v>431</v>
      </c>
    </row>
    <row r="204" spans="1:15" ht="15.75" thickBot="1" x14ac:dyDescent="0.3">
      <c r="A204" s="38" t="s">
        <v>52</v>
      </c>
      <c r="B204" s="38" t="s">
        <v>53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405</v>
      </c>
      <c r="I204" s="16" t="s">
        <v>432</v>
      </c>
      <c r="J204" s="16" t="s">
        <v>432</v>
      </c>
      <c r="K204" s="61" t="s">
        <v>511</v>
      </c>
      <c r="L204" s="16" t="s">
        <v>433</v>
      </c>
      <c r="M204" s="16" t="s">
        <v>433</v>
      </c>
      <c r="N204" s="16" t="s">
        <v>433</v>
      </c>
      <c r="O204" s="16" t="s">
        <v>433</v>
      </c>
    </row>
    <row r="205" spans="1:15" ht="15.75" thickBot="1" x14ac:dyDescent="0.3">
      <c r="A205" s="34" t="s">
        <v>182</v>
      </c>
      <c r="B205" s="85" t="s">
        <v>183</v>
      </c>
      <c r="C205" s="86"/>
      <c r="D205" s="87"/>
      <c r="E205" s="3">
        <v>11492.77</v>
      </c>
      <c r="F205" s="3">
        <v>27208.37</v>
      </c>
      <c r="G205" s="2">
        <v>23623.06</v>
      </c>
      <c r="H205" s="2">
        <v>7863.47</v>
      </c>
      <c r="I205" s="2">
        <f>SUM(E205:H205)</f>
        <v>70187.67</v>
      </c>
      <c r="J205" s="2">
        <v>170283.22</v>
      </c>
      <c r="K205" s="59">
        <f t="shared" ref="K205:K209" si="86">SUM(I205/J205)-1</f>
        <v>-0.5878180480730868</v>
      </c>
      <c r="L205" s="2">
        <v>170283.22</v>
      </c>
      <c r="M205" s="2">
        <v>155016.62</v>
      </c>
      <c r="N205" s="2">
        <v>199927.23</v>
      </c>
      <c r="O205" s="2">
        <v>178374.47</v>
      </c>
    </row>
    <row r="206" spans="1:15" ht="15.75" thickBot="1" x14ac:dyDescent="0.3">
      <c r="A206" s="34" t="s">
        <v>184</v>
      </c>
      <c r="B206" s="82" t="s">
        <v>185</v>
      </c>
      <c r="C206" s="83"/>
      <c r="D206" s="84"/>
      <c r="E206" s="3">
        <v>11977.89</v>
      </c>
      <c r="F206" s="3">
        <v>21017.96</v>
      </c>
      <c r="G206" s="2">
        <v>6124.7</v>
      </c>
      <c r="H206" s="2">
        <v>20480.64</v>
      </c>
      <c r="I206" s="2">
        <f t="shared" ref="I206:I208" si="87">SUM(E206:H206)</f>
        <v>59601.189999999995</v>
      </c>
      <c r="J206" s="2">
        <v>79536.639999999999</v>
      </c>
      <c r="K206" s="59">
        <f t="shared" si="86"/>
        <v>-0.25064486002928965</v>
      </c>
      <c r="L206" s="2">
        <v>79536.639999999999</v>
      </c>
      <c r="M206" s="2">
        <v>81830.710000000006</v>
      </c>
      <c r="N206" s="2">
        <v>90665.95</v>
      </c>
      <c r="O206" s="2">
        <v>93816.61</v>
      </c>
    </row>
    <row r="207" spans="1:15" ht="15.75" thickBot="1" x14ac:dyDescent="0.3">
      <c r="A207" s="34" t="s">
        <v>186</v>
      </c>
      <c r="B207" s="82" t="s">
        <v>187</v>
      </c>
      <c r="C207" s="83"/>
      <c r="D207" s="84"/>
      <c r="E207" s="3">
        <v>36328.879999999997</v>
      </c>
      <c r="F207" s="3">
        <v>45312.6</v>
      </c>
      <c r="G207" s="2">
        <v>32195.62</v>
      </c>
      <c r="H207" s="2">
        <v>299319.77</v>
      </c>
      <c r="I207" s="2">
        <f t="shared" si="87"/>
        <v>413156.87</v>
      </c>
      <c r="J207" s="2">
        <v>729966.15</v>
      </c>
      <c r="K207" s="59">
        <f t="shared" si="86"/>
        <v>-0.43400543984128581</v>
      </c>
      <c r="L207" s="2">
        <v>729966.15</v>
      </c>
      <c r="M207" s="2">
        <v>633155.73</v>
      </c>
      <c r="N207" s="2">
        <v>544239.9</v>
      </c>
      <c r="O207" s="2">
        <v>627422.56999999995</v>
      </c>
    </row>
    <row r="208" spans="1:15" ht="15.75" thickBot="1" x14ac:dyDescent="0.3">
      <c r="A208" s="34" t="s">
        <v>188</v>
      </c>
      <c r="B208" s="82" t="s">
        <v>189</v>
      </c>
      <c r="C208" s="83"/>
      <c r="D208" s="84"/>
      <c r="E208" s="3">
        <v>13602.79</v>
      </c>
      <c r="F208" s="3">
        <v>49625.26</v>
      </c>
      <c r="G208" s="2">
        <v>10516.3</v>
      </c>
      <c r="H208" s="2">
        <v>56264.74</v>
      </c>
      <c r="I208" s="2">
        <f t="shared" si="87"/>
        <v>130009.09</v>
      </c>
      <c r="J208" s="2">
        <v>215515.8</v>
      </c>
      <c r="K208" s="59">
        <f t="shared" si="86"/>
        <v>-0.39675378788933335</v>
      </c>
      <c r="L208" s="2">
        <v>215515.8</v>
      </c>
      <c r="M208" s="2">
        <v>196304.7</v>
      </c>
      <c r="N208" s="2">
        <v>151919.56</v>
      </c>
      <c r="O208" s="2">
        <v>147701.67000000001</v>
      </c>
    </row>
    <row r="209" spans="1:15" ht="15.75" thickBot="1" x14ac:dyDescent="0.3">
      <c r="A209" s="30" t="s">
        <v>34</v>
      </c>
      <c r="B209" s="46"/>
      <c r="C209" s="31"/>
      <c r="D209" s="31"/>
      <c r="E209" s="4">
        <f t="shared" ref="E209:J209" si="88">SUM(E205:E208)</f>
        <v>73402.329999999987</v>
      </c>
      <c r="F209" s="4">
        <f t="shared" si="88"/>
        <v>143164.19</v>
      </c>
      <c r="G209" s="4">
        <f t="shared" si="88"/>
        <v>72459.680000000008</v>
      </c>
      <c r="H209" s="4">
        <f t="shared" si="88"/>
        <v>383928.62</v>
      </c>
      <c r="I209" s="4">
        <f t="shared" si="88"/>
        <v>672954.82</v>
      </c>
      <c r="J209" s="4">
        <f t="shared" si="88"/>
        <v>1195301.81</v>
      </c>
      <c r="K209" s="65">
        <f t="shared" si="86"/>
        <v>-0.43700008284936842</v>
      </c>
      <c r="L209" s="4">
        <f t="shared" ref="L209:N209" si="89">SUM(L205:L208)</f>
        <v>1195301.81</v>
      </c>
      <c r="M209" s="4">
        <f t="shared" ref="M209" si="90">SUM(M205:M208)</f>
        <v>1066307.76</v>
      </c>
      <c r="N209" s="4">
        <f t="shared" si="89"/>
        <v>986752.64000000013</v>
      </c>
      <c r="O209" s="4">
        <f t="shared" ref="O209" si="91">SUM(O205:O208)</f>
        <v>1047315.32</v>
      </c>
    </row>
    <row r="210" spans="1:15" ht="15.75" thickBot="1" x14ac:dyDescent="0.3">
      <c r="A210" s="94" t="s">
        <v>281</v>
      </c>
      <c r="B210" s="94"/>
      <c r="C210" s="94"/>
      <c r="D210" s="94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5" x14ac:dyDescent="0.25">
      <c r="A211" s="37"/>
      <c r="B211" s="45" t="s">
        <v>52</v>
      </c>
      <c r="C211" s="32"/>
      <c r="D211" s="32"/>
      <c r="E211" s="13" t="s">
        <v>2</v>
      </c>
      <c r="F211" s="14" t="s">
        <v>3</v>
      </c>
      <c r="G211" s="15" t="s">
        <v>4</v>
      </c>
      <c r="H211" s="42" t="s">
        <v>404</v>
      </c>
      <c r="I211" s="53" t="s">
        <v>512</v>
      </c>
      <c r="J211" s="13" t="s">
        <v>509</v>
      </c>
      <c r="K211" s="60" t="s">
        <v>437</v>
      </c>
      <c r="L211" s="13" t="s">
        <v>509</v>
      </c>
      <c r="M211" s="13" t="s">
        <v>487</v>
      </c>
      <c r="N211" s="13" t="s">
        <v>452</v>
      </c>
      <c r="O211" s="13" t="s">
        <v>431</v>
      </c>
    </row>
    <row r="212" spans="1:15" ht="15.75" thickBot="1" x14ac:dyDescent="0.3">
      <c r="A212" s="38" t="s">
        <v>52</v>
      </c>
      <c r="B212" s="38" t="s">
        <v>53</v>
      </c>
      <c r="C212" s="33"/>
      <c r="D212" s="33"/>
      <c r="E212" s="16" t="s">
        <v>5</v>
      </c>
      <c r="F212" s="16" t="s">
        <v>5</v>
      </c>
      <c r="G212" s="16" t="s">
        <v>5</v>
      </c>
      <c r="H212" s="43" t="s">
        <v>405</v>
      </c>
      <c r="I212" s="16" t="s">
        <v>432</v>
      </c>
      <c r="J212" s="16" t="s">
        <v>432</v>
      </c>
      <c r="K212" s="61" t="s">
        <v>511</v>
      </c>
      <c r="L212" s="16" t="s">
        <v>433</v>
      </c>
      <c r="M212" s="16" t="s">
        <v>433</v>
      </c>
      <c r="N212" s="16" t="s">
        <v>433</v>
      </c>
      <c r="O212" s="16" t="s">
        <v>433</v>
      </c>
    </row>
    <row r="213" spans="1:15" ht="15.75" thickBot="1" x14ac:dyDescent="0.3">
      <c r="A213" s="34" t="s">
        <v>190</v>
      </c>
      <c r="B213" s="34" t="s">
        <v>503</v>
      </c>
      <c r="C213" s="35"/>
      <c r="D213" s="35"/>
      <c r="E213" s="5">
        <v>2594.65</v>
      </c>
      <c r="F213" s="3"/>
      <c r="G213" s="2">
        <v>1682.95</v>
      </c>
      <c r="H213" s="2">
        <v>299</v>
      </c>
      <c r="I213" s="2">
        <f>SUM(E213:H213)</f>
        <v>4576.6000000000004</v>
      </c>
      <c r="J213" s="2">
        <v>30101.65</v>
      </c>
      <c r="K213" s="59">
        <f t="shared" ref="K213:K225" si="92">SUM(I213/J213)-1</f>
        <v>-0.84796182269078269</v>
      </c>
      <c r="L213" s="2">
        <v>30101.65</v>
      </c>
      <c r="M213" s="2">
        <v>43754.67</v>
      </c>
      <c r="N213" s="2">
        <v>119691.1</v>
      </c>
      <c r="O213" s="2">
        <v>56411.5</v>
      </c>
    </row>
    <row r="214" spans="1:15" ht="15.75" thickBot="1" x14ac:dyDescent="0.3">
      <c r="A214" s="34" t="s">
        <v>191</v>
      </c>
      <c r="B214" s="82" t="s">
        <v>192</v>
      </c>
      <c r="C214" s="83"/>
      <c r="D214" s="84"/>
      <c r="E214" s="5">
        <v>357.08</v>
      </c>
      <c r="F214" s="3">
        <v>2206.54</v>
      </c>
      <c r="G214" s="2">
        <v>2802.79</v>
      </c>
      <c r="H214" s="2">
        <v>650</v>
      </c>
      <c r="I214" s="2">
        <f t="shared" ref="I214:I225" si="93">SUM(E214:H214)</f>
        <v>6016.41</v>
      </c>
      <c r="J214" s="2">
        <v>14588.81</v>
      </c>
      <c r="K214" s="59">
        <f t="shared" si="92"/>
        <v>-0.58760104491044851</v>
      </c>
      <c r="L214" s="2">
        <v>14588.81</v>
      </c>
      <c r="M214" s="2">
        <v>13748.01</v>
      </c>
      <c r="N214" s="2">
        <v>19732.560000000001</v>
      </c>
      <c r="O214" s="2">
        <v>15690.28</v>
      </c>
    </row>
    <row r="215" spans="1:15" ht="15.75" thickBot="1" x14ac:dyDescent="0.3">
      <c r="A215" s="34" t="s">
        <v>416</v>
      </c>
      <c r="B215" s="82" t="s">
        <v>417</v>
      </c>
      <c r="C215" s="83"/>
      <c r="D215" s="84"/>
      <c r="E215" s="5"/>
      <c r="F215" s="3"/>
      <c r="G215" s="2"/>
      <c r="H215" s="2"/>
      <c r="I215" s="2">
        <f t="shared" si="93"/>
        <v>0</v>
      </c>
      <c r="J215" s="2"/>
      <c r="K215" s="59"/>
      <c r="L215" s="2"/>
      <c r="M215" s="2"/>
      <c r="N215" s="2"/>
      <c r="O215" s="2">
        <v>42.91</v>
      </c>
    </row>
    <row r="216" spans="1:15" ht="15.75" thickBot="1" x14ac:dyDescent="0.3">
      <c r="A216" s="34" t="s">
        <v>193</v>
      </c>
      <c r="B216" s="82" t="s">
        <v>194</v>
      </c>
      <c r="C216" s="83"/>
      <c r="D216" s="84"/>
      <c r="E216" s="5">
        <v>451.38</v>
      </c>
      <c r="F216" s="3"/>
      <c r="G216" s="2"/>
      <c r="H216" s="2"/>
      <c r="I216" s="2">
        <f t="shared" si="93"/>
        <v>451.38</v>
      </c>
      <c r="J216" s="2">
        <v>3783.22</v>
      </c>
      <c r="K216" s="59">
        <f t="shared" si="92"/>
        <v>-0.88068893693731798</v>
      </c>
      <c r="L216" s="2">
        <v>3783.22</v>
      </c>
      <c r="M216" s="2">
        <v>4676.2299999999996</v>
      </c>
      <c r="N216" s="2">
        <v>15114.49</v>
      </c>
      <c r="O216" s="2">
        <v>28335.59</v>
      </c>
    </row>
    <row r="217" spans="1:15" ht="15.75" thickBot="1" x14ac:dyDescent="0.3">
      <c r="A217" s="34" t="s">
        <v>195</v>
      </c>
      <c r="B217" s="82" t="s">
        <v>196</v>
      </c>
      <c r="C217" s="83"/>
      <c r="D217" s="84"/>
      <c r="E217" s="3">
        <v>127.6</v>
      </c>
      <c r="F217" s="3"/>
      <c r="G217" s="2"/>
      <c r="H217" s="2"/>
      <c r="I217" s="2">
        <f t="shared" si="93"/>
        <v>127.6</v>
      </c>
      <c r="J217" s="2">
        <v>893.76</v>
      </c>
      <c r="K217" s="59">
        <f t="shared" si="92"/>
        <v>-0.85723236663086289</v>
      </c>
      <c r="L217" s="2">
        <v>893.76</v>
      </c>
      <c r="M217" s="2">
        <v>605.9</v>
      </c>
      <c r="N217" s="2">
        <v>4202</v>
      </c>
      <c r="O217" s="2">
        <v>4643.6000000000004</v>
      </c>
    </row>
    <row r="218" spans="1:15" ht="15.75" thickBot="1" x14ac:dyDescent="0.3">
      <c r="A218" s="34" t="s">
        <v>197</v>
      </c>
      <c r="B218" s="82" t="s">
        <v>265</v>
      </c>
      <c r="C218" s="83"/>
      <c r="D218" s="84"/>
      <c r="E218" s="3">
        <v>1401.92</v>
      </c>
      <c r="F218" s="3"/>
      <c r="G218" s="2"/>
      <c r="H218" s="2">
        <v>775</v>
      </c>
      <c r="I218" s="2">
        <f t="shared" si="93"/>
        <v>2176.92</v>
      </c>
      <c r="J218" s="2">
        <v>5641.81</v>
      </c>
      <c r="K218" s="59">
        <f t="shared" si="92"/>
        <v>-0.61414510591459126</v>
      </c>
      <c r="L218" s="2">
        <v>5641.81</v>
      </c>
      <c r="M218" s="2">
        <v>5058.66</v>
      </c>
      <c r="N218" s="2">
        <v>4525.83</v>
      </c>
      <c r="O218" s="2">
        <v>21806.29</v>
      </c>
    </row>
    <row r="219" spans="1:15" ht="15.75" thickBot="1" x14ac:dyDescent="0.3">
      <c r="A219" s="34" t="s">
        <v>382</v>
      </c>
      <c r="B219" s="82" t="s">
        <v>383</v>
      </c>
      <c r="C219" s="83"/>
      <c r="D219" s="84"/>
      <c r="E219" s="3"/>
      <c r="F219" s="3">
        <v>4145.22</v>
      </c>
      <c r="G219" s="2"/>
      <c r="H219" s="2">
        <v>2526.4</v>
      </c>
      <c r="I219" s="2">
        <f t="shared" ref="I219:I224" si="94">SUM(E219:H219)</f>
        <v>6671.6200000000008</v>
      </c>
      <c r="J219" s="2">
        <v>876.68</v>
      </c>
      <c r="K219" s="59">
        <f t="shared" si="92"/>
        <v>6.610097184833692</v>
      </c>
      <c r="L219" s="2">
        <v>876.68</v>
      </c>
      <c r="M219" s="2">
        <v>710.68</v>
      </c>
      <c r="N219" s="2">
        <v>1664.91</v>
      </c>
      <c r="O219" s="2">
        <v>1323.61</v>
      </c>
    </row>
    <row r="220" spans="1:15" ht="15.75" thickBot="1" x14ac:dyDescent="0.3">
      <c r="A220" s="34" t="s">
        <v>408</v>
      </c>
      <c r="B220" s="34" t="s">
        <v>409</v>
      </c>
      <c r="C220" s="35"/>
      <c r="D220" s="35"/>
      <c r="E220" s="3">
        <v>4846.41</v>
      </c>
      <c r="F220" s="3">
        <v>407.26</v>
      </c>
      <c r="G220" s="2"/>
      <c r="H220" s="2">
        <v>2765.28</v>
      </c>
      <c r="I220" s="2">
        <f t="shared" ref="I220:I221" si="95">SUM(E220:H220)</f>
        <v>8018.9500000000007</v>
      </c>
      <c r="J220" s="2">
        <v>12973.82</v>
      </c>
      <c r="K220" s="59">
        <f t="shared" si="92"/>
        <v>-0.3819129600996467</v>
      </c>
      <c r="L220" s="2">
        <v>12973.82</v>
      </c>
      <c r="M220" s="2">
        <v>11914.66</v>
      </c>
      <c r="N220" s="2">
        <v>5479.24</v>
      </c>
      <c r="O220" s="2"/>
    </row>
    <row r="221" spans="1:15" ht="15.75" thickBot="1" x14ac:dyDescent="0.3">
      <c r="A221" s="34" t="s">
        <v>450</v>
      </c>
      <c r="B221" s="34" t="s">
        <v>451</v>
      </c>
      <c r="C221" s="35"/>
      <c r="D221" s="35"/>
      <c r="E221" s="3"/>
      <c r="F221" s="3"/>
      <c r="G221" s="2"/>
      <c r="H221" s="2">
        <v>990</v>
      </c>
      <c r="I221" s="2">
        <f t="shared" si="95"/>
        <v>990</v>
      </c>
      <c r="J221" s="2">
        <v>2240</v>
      </c>
      <c r="K221" s="59">
        <f t="shared" si="92"/>
        <v>-0.5580357142857143</v>
      </c>
      <c r="L221" s="2">
        <v>2240</v>
      </c>
      <c r="M221" s="2"/>
      <c r="N221" s="2">
        <v>195</v>
      </c>
      <c r="O221" s="2"/>
    </row>
    <row r="222" spans="1:15" ht="15.75" thickBot="1" x14ac:dyDescent="0.3">
      <c r="A222" s="34" t="s">
        <v>442</v>
      </c>
      <c r="B222" s="82" t="s">
        <v>443</v>
      </c>
      <c r="C222" s="83"/>
      <c r="D222" s="84"/>
      <c r="E222" s="3">
        <v>1197.46</v>
      </c>
      <c r="F222" s="3"/>
      <c r="G222" s="2"/>
      <c r="H222" s="2"/>
      <c r="I222" s="2">
        <f t="shared" ref="I222" si="96">SUM(E222:H222)</f>
        <v>1197.46</v>
      </c>
      <c r="J222" s="2">
        <v>979.52</v>
      </c>
      <c r="K222" s="59">
        <f t="shared" si="92"/>
        <v>0.22249673309376017</v>
      </c>
      <c r="L222" s="2">
        <v>979.52</v>
      </c>
      <c r="M222" s="2">
        <v>69.56</v>
      </c>
      <c r="N222" s="2">
        <v>337.06</v>
      </c>
      <c r="O222" s="2"/>
    </row>
    <row r="223" spans="1:15" ht="15.75" thickBot="1" x14ac:dyDescent="0.3">
      <c r="A223" s="34" t="s">
        <v>461</v>
      </c>
      <c r="B223" s="82" t="s">
        <v>463</v>
      </c>
      <c r="C223" s="83"/>
      <c r="D223" s="84"/>
      <c r="E223" s="3">
        <v>6247.34</v>
      </c>
      <c r="F223" s="3"/>
      <c r="G223" s="2"/>
      <c r="H223" s="2">
        <v>2247.9299999999998</v>
      </c>
      <c r="I223" s="2">
        <f t="shared" ref="I223" si="97">SUM(E223:H223)</f>
        <v>8495.27</v>
      </c>
      <c r="J223" s="2">
        <v>12885.06</v>
      </c>
      <c r="K223" s="59">
        <f t="shared" si="92"/>
        <v>-0.34068836311200723</v>
      </c>
      <c r="L223" s="2">
        <v>12885.06</v>
      </c>
      <c r="M223" s="2">
        <v>10846.81</v>
      </c>
      <c r="N223" s="2"/>
      <c r="O223" s="2"/>
    </row>
    <row r="224" spans="1:15" ht="15.75" thickBot="1" x14ac:dyDescent="0.3">
      <c r="A224" s="34" t="s">
        <v>465</v>
      </c>
      <c r="B224" s="82" t="s">
        <v>466</v>
      </c>
      <c r="C224" s="83"/>
      <c r="D224" s="84"/>
      <c r="E224" s="3">
        <v>3873.06</v>
      </c>
      <c r="F224" s="3"/>
      <c r="G224" s="2"/>
      <c r="H224" s="2"/>
      <c r="I224" s="2">
        <f t="shared" si="94"/>
        <v>3873.06</v>
      </c>
      <c r="J224" s="2">
        <v>6529.41</v>
      </c>
      <c r="K224" s="59">
        <f t="shared" si="92"/>
        <v>-0.4068284883320239</v>
      </c>
      <c r="L224" s="2">
        <v>6529.41</v>
      </c>
      <c r="M224" s="2">
        <v>19871.78</v>
      </c>
      <c r="N224" s="2"/>
      <c r="O224" s="2"/>
    </row>
    <row r="225" spans="1:15" ht="15.75" thickBot="1" x14ac:dyDescent="0.3">
      <c r="A225" s="34" t="s">
        <v>462</v>
      </c>
      <c r="B225" s="82" t="s">
        <v>464</v>
      </c>
      <c r="C225" s="83"/>
      <c r="D225" s="84"/>
      <c r="E225" s="3">
        <v>24444.17</v>
      </c>
      <c r="F225" s="3">
        <v>20967.21</v>
      </c>
      <c r="G225" s="2">
        <v>9434.74</v>
      </c>
      <c r="H225" s="2">
        <v>6770.76</v>
      </c>
      <c r="I225" s="2">
        <f t="shared" si="93"/>
        <v>61616.88</v>
      </c>
      <c r="J225" s="2">
        <v>94071.51</v>
      </c>
      <c r="K225" s="59">
        <f t="shared" si="92"/>
        <v>-0.34499956469285975</v>
      </c>
      <c r="L225" s="2">
        <v>94071.51</v>
      </c>
      <c r="M225" s="2">
        <v>53689.79</v>
      </c>
      <c r="N225" s="2"/>
      <c r="O225" s="2"/>
    </row>
    <row r="226" spans="1:15" ht="15.75" thickBot="1" x14ac:dyDescent="0.3">
      <c r="A226" s="30" t="s">
        <v>280</v>
      </c>
      <c r="B226" s="46"/>
      <c r="C226" s="31"/>
      <c r="D226" s="31"/>
      <c r="E226" s="4">
        <f>SUM(E213:E225)</f>
        <v>45541.07</v>
      </c>
      <c r="F226" s="4">
        <f t="shared" ref="F226:I226" si="98">SUM(F213:F225)</f>
        <v>27726.23</v>
      </c>
      <c r="G226" s="4">
        <f t="shared" si="98"/>
        <v>13920.48</v>
      </c>
      <c r="H226" s="4">
        <f>SUM(H213:H225)</f>
        <v>17024.370000000003</v>
      </c>
      <c r="I226" s="4">
        <f t="shared" si="98"/>
        <v>104212.15</v>
      </c>
      <c r="J226" s="4">
        <f>SUM(J213:J225)</f>
        <v>185565.25</v>
      </c>
      <c r="K226" s="65">
        <f t="shared" ref="K226" si="99">SUM(I226/J226)-1</f>
        <v>-0.43840697544394769</v>
      </c>
      <c r="L226" s="4">
        <f>SUM(L213:L225)</f>
        <v>185565.25</v>
      </c>
      <c r="M226" s="4">
        <f>SUM(M213:M225)</f>
        <v>164946.75</v>
      </c>
      <c r="N226" s="4">
        <f>SUM(N213:N225)</f>
        <v>170942.18999999997</v>
      </c>
      <c r="O226" s="4">
        <f>SUM(O213:O225)</f>
        <v>128253.78000000001</v>
      </c>
    </row>
    <row r="227" spans="1:15" ht="15.75" thickBot="1" x14ac:dyDescent="0.3">
      <c r="A227" s="94" t="s">
        <v>35</v>
      </c>
      <c r="B227" s="94"/>
      <c r="C227" s="94"/>
      <c r="D227" s="94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5" x14ac:dyDescent="0.25">
      <c r="A228" s="37"/>
      <c r="B228" s="45" t="s">
        <v>52</v>
      </c>
      <c r="C228" s="32"/>
      <c r="D228" s="32"/>
      <c r="E228" s="13" t="s">
        <v>2</v>
      </c>
      <c r="F228" s="14" t="s">
        <v>3</v>
      </c>
      <c r="G228" s="15" t="s">
        <v>4</v>
      </c>
      <c r="H228" s="42" t="s">
        <v>404</v>
      </c>
      <c r="I228" s="53" t="s">
        <v>512</v>
      </c>
      <c r="J228" s="13" t="s">
        <v>509</v>
      </c>
      <c r="K228" s="60" t="s">
        <v>437</v>
      </c>
      <c r="L228" s="13" t="s">
        <v>509</v>
      </c>
      <c r="M228" s="13" t="s">
        <v>487</v>
      </c>
      <c r="N228" s="13" t="s">
        <v>452</v>
      </c>
      <c r="O228" s="13" t="s">
        <v>431</v>
      </c>
    </row>
    <row r="229" spans="1:15" ht="15.75" thickBot="1" x14ac:dyDescent="0.3">
      <c r="A229" s="38" t="s">
        <v>52</v>
      </c>
      <c r="B229" s="38" t="s">
        <v>53</v>
      </c>
      <c r="C229" s="33"/>
      <c r="D229" s="33"/>
      <c r="E229" s="16" t="s">
        <v>5</v>
      </c>
      <c r="F229" s="16" t="s">
        <v>5</v>
      </c>
      <c r="G229" s="16" t="s">
        <v>5</v>
      </c>
      <c r="H229" s="43" t="s">
        <v>405</v>
      </c>
      <c r="I229" s="16" t="s">
        <v>432</v>
      </c>
      <c r="J229" s="16" t="s">
        <v>432</v>
      </c>
      <c r="K229" s="61" t="s">
        <v>511</v>
      </c>
      <c r="L229" s="16" t="s">
        <v>433</v>
      </c>
      <c r="M229" s="16" t="s">
        <v>433</v>
      </c>
      <c r="N229" s="16" t="s">
        <v>433</v>
      </c>
      <c r="O229" s="16" t="s">
        <v>433</v>
      </c>
    </row>
    <row r="230" spans="1:15" ht="15.75" thickBot="1" x14ac:dyDescent="0.3">
      <c r="A230" s="34" t="s">
        <v>198</v>
      </c>
      <c r="B230" s="85" t="s">
        <v>480</v>
      </c>
      <c r="C230" s="86"/>
      <c r="D230" s="87"/>
      <c r="E230" s="3">
        <v>4621.55</v>
      </c>
      <c r="F230" s="3">
        <v>9704.7900000000009</v>
      </c>
      <c r="G230" s="2">
        <v>9373.15</v>
      </c>
      <c r="H230" s="2">
        <v>23378.44</v>
      </c>
      <c r="I230" s="2">
        <f t="shared" ref="I230:I242" si="100">SUM(E230:H230)</f>
        <v>47077.929999999993</v>
      </c>
      <c r="J230" s="2">
        <v>86364.17</v>
      </c>
      <c r="K230" s="59">
        <f t="shared" ref="K230:K243" si="101">SUM(I230/J230)-1</f>
        <v>-0.45489049451873398</v>
      </c>
      <c r="L230" s="2">
        <v>86364.17</v>
      </c>
      <c r="M230" s="2">
        <v>50744.46</v>
      </c>
      <c r="N230" s="2">
        <v>56382.33</v>
      </c>
      <c r="O230" s="2">
        <v>27703.84</v>
      </c>
    </row>
    <row r="231" spans="1:15" ht="15.75" thickBot="1" x14ac:dyDescent="0.3">
      <c r="A231" s="34" t="s">
        <v>320</v>
      </c>
      <c r="B231" s="82" t="s">
        <v>321</v>
      </c>
      <c r="C231" s="83"/>
      <c r="D231" s="84"/>
      <c r="E231" s="3">
        <v>1061.6400000000001</v>
      </c>
      <c r="F231" s="3">
        <v>6644.54</v>
      </c>
      <c r="G231" s="2"/>
      <c r="H231" s="2">
        <v>5826</v>
      </c>
      <c r="I231" s="2">
        <f t="shared" si="100"/>
        <v>13532.18</v>
      </c>
      <c r="J231" s="2">
        <v>14822.69</v>
      </c>
      <c r="K231" s="59">
        <f t="shared" si="101"/>
        <v>-8.7063144409010751E-2</v>
      </c>
      <c r="L231" s="2">
        <v>14822.69</v>
      </c>
      <c r="M231" s="2">
        <v>8731.98</v>
      </c>
      <c r="N231" s="2">
        <v>8244.84</v>
      </c>
      <c r="O231" s="2">
        <v>16068.24</v>
      </c>
    </row>
    <row r="232" spans="1:15" ht="15.75" thickBot="1" x14ac:dyDescent="0.3">
      <c r="A232" s="34" t="s">
        <v>397</v>
      </c>
      <c r="B232" s="82" t="s">
        <v>398</v>
      </c>
      <c r="C232" s="83"/>
      <c r="D232" s="84"/>
      <c r="E232" s="3">
        <v>1678.29</v>
      </c>
      <c r="F232" s="3">
        <v>6876.05</v>
      </c>
      <c r="G232" s="2"/>
      <c r="H232" s="2">
        <v>225894.43</v>
      </c>
      <c r="I232" s="2">
        <f t="shared" si="100"/>
        <v>234448.77</v>
      </c>
      <c r="J232" s="2">
        <v>399586.81</v>
      </c>
      <c r="K232" s="59">
        <f t="shared" si="101"/>
        <v>-0.4132719996438321</v>
      </c>
      <c r="L232" s="2">
        <v>399586.81</v>
      </c>
      <c r="M232" s="2">
        <v>365187.7</v>
      </c>
      <c r="N232" s="2">
        <v>375618.48</v>
      </c>
      <c r="O232" s="2">
        <v>325615.19</v>
      </c>
    </row>
    <row r="233" spans="1:15" ht="15.75" thickBot="1" x14ac:dyDescent="0.3">
      <c r="A233" s="34" t="s">
        <v>339</v>
      </c>
      <c r="B233" s="82" t="s">
        <v>340</v>
      </c>
      <c r="C233" s="83"/>
      <c r="D233" s="84"/>
      <c r="E233" s="3">
        <v>3116.01</v>
      </c>
      <c r="F233" s="3">
        <v>11734.97</v>
      </c>
      <c r="G233" s="2"/>
      <c r="H233" s="2">
        <v>7678.79</v>
      </c>
      <c r="I233" s="2">
        <f t="shared" si="100"/>
        <v>22529.77</v>
      </c>
      <c r="J233" s="2">
        <v>139110.10999999999</v>
      </c>
      <c r="K233" s="59">
        <f t="shared" si="101"/>
        <v>-0.83804361882827927</v>
      </c>
      <c r="L233" s="2">
        <v>139110.10999999999</v>
      </c>
      <c r="M233" s="2">
        <v>132072.92000000001</v>
      </c>
      <c r="N233" s="2">
        <v>127390.79</v>
      </c>
      <c r="O233" s="2">
        <v>112297.88</v>
      </c>
    </row>
    <row r="234" spans="1:15" ht="15.75" thickBot="1" x14ac:dyDescent="0.3">
      <c r="A234" s="34" t="s">
        <v>283</v>
      </c>
      <c r="B234" s="82" t="s">
        <v>284</v>
      </c>
      <c r="C234" s="83"/>
      <c r="D234" s="84"/>
      <c r="E234" s="3">
        <v>3315.37</v>
      </c>
      <c r="F234" s="3">
        <v>11652</v>
      </c>
      <c r="G234" s="2"/>
      <c r="H234" s="2">
        <v>93431.17</v>
      </c>
      <c r="I234" s="2">
        <f t="shared" si="100"/>
        <v>108398.54</v>
      </c>
      <c r="J234" s="2">
        <v>94947.63</v>
      </c>
      <c r="K234" s="59">
        <f t="shared" si="101"/>
        <v>0.141666621905149</v>
      </c>
      <c r="L234" s="2">
        <v>94947.63</v>
      </c>
      <c r="M234" s="2">
        <v>143151.6</v>
      </c>
      <c r="N234" s="2">
        <v>97979.72</v>
      </c>
      <c r="O234" s="2">
        <v>110834.4</v>
      </c>
    </row>
    <row r="235" spans="1:15" ht="15.75" thickBot="1" x14ac:dyDescent="0.3">
      <c r="A235" s="34" t="s">
        <v>282</v>
      </c>
      <c r="B235" s="82" t="s">
        <v>285</v>
      </c>
      <c r="C235" s="83"/>
      <c r="D235" s="84"/>
      <c r="E235" s="3">
        <v>6229.16</v>
      </c>
      <c r="F235" s="3">
        <v>1311.84</v>
      </c>
      <c r="G235" s="2"/>
      <c r="H235" s="2">
        <v>269</v>
      </c>
      <c r="I235" s="2">
        <f t="shared" si="100"/>
        <v>7810</v>
      </c>
      <c r="J235" s="2">
        <v>8236.44</v>
      </c>
      <c r="K235" s="59">
        <f t="shared" si="101"/>
        <v>-5.177479590696954E-2</v>
      </c>
      <c r="L235" s="2">
        <v>8236.44</v>
      </c>
      <c r="M235" s="2">
        <v>11807.64</v>
      </c>
      <c r="N235" s="2">
        <v>8560.65</v>
      </c>
      <c r="O235" s="2">
        <v>9279.09</v>
      </c>
    </row>
    <row r="236" spans="1:15" ht="15.75" thickBot="1" x14ac:dyDescent="0.3">
      <c r="A236" s="34" t="s">
        <v>199</v>
      </c>
      <c r="B236" s="82" t="s">
        <v>523</v>
      </c>
      <c r="C236" s="83"/>
      <c r="D236" s="84"/>
      <c r="E236" s="3">
        <v>331.96</v>
      </c>
      <c r="F236" s="3">
        <v>3276.66</v>
      </c>
      <c r="G236" s="2"/>
      <c r="H236" s="2">
        <v>820</v>
      </c>
      <c r="I236" s="2">
        <f t="shared" si="100"/>
        <v>4428.62</v>
      </c>
      <c r="J236" s="2">
        <v>10792.59</v>
      </c>
      <c r="K236" s="59">
        <f t="shared" si="101"/>
        <v>-0.58966105448275163</v>
      </c>
      <c r="L236" s="2">
        <v>10792.59</v>
      </c>
      <c r="M236" s="2">
        <v>26123.9</v>
      </c>
      <c r="N236" s="2">
        <v>21308.38</v>
      </c>
      <c r="O236" s="2">
        <v>12695.51</v>
      </c>
    </row>
    <row r="237" spans="1:15" ht="15.75" thickBot="1" x14ac:dyDescent="0.3">
      <c r="A237" s="34" t="s">
        <v>200</v>
      </c>
      <c r="B237" s="82" t="s">
        <v>201</v>
      </c>
      <c r="C237" s="83"/>
      <c r="D237" s="84"/>
      <c r="E237" s="3"/>
      <c r="F237" s="3">
        <v>1251.31</v>
      </c>
      <c r="G237" s="2"/>
      <c r="H237" s="2">
        <v>2115.96</v>
      </c>
      <c r="I237" s="2">
        <f t="shared" si="100"/>
        <v>3367.27</v>
      </c>
      <c r="J237" s="2">
        <v>9140.2999999999993</v>
      </c>
      <c r="K237" s="59">
        <f t="shared" si="101"/>
        <v>-0.63160180738050165</v>
      </c>
      <c r="L237" s="2">
        <v>9140.2999999999993</v>
      </c>
      <c r="M237" s="2">
        <v>4580.76</v>
      </c>
      <c r="N237" s="2">
        <v>5868.26</v>
      </c>
      <c r="O237" s="2">
        <v>7231.99</v>
      </c>
    </row>
    <row r="238" spans="1:15" ht="15.75" thickBot="1" x14ac:dyDescent="0.3">
      <c r="A238" s="34" t="s">
        <v>202</v>
      </c>
      <c r="B238" s="82" t="s">
        <v>203</v>
      </c>
      <c r="C238" s="83"/>
      <c r="D238" s="84"/>
      <c r="E238" s="3">
        <v>3419.98</v>
      </c>
      <c r="F238" s="3">
        <v>15385.09</v>
      </c>
      <c r="G238" s="2"/>
      <c r="H238" s="2">
        <v>8774.99</v>
      </c>
      <c r="I238" s="2">
        <f t="shared" si="100"/>
        <v>27580.059999999998</v>
      </c>
      <c r="J238" s="2">
        <v>33363.589999999997</v>
      </c>
      <c r="K238" s="59">
        <f t="shared" si="101"/>
        <v>-0.17334855151978545</v>
      </c>
      <c r="L238" s="2">
        <v>33363.589999999997</v>
      </c>
      <c r="M238" s="2">
        <v>35807.26</v>
      </c>
      <c r="N238" s="2">
        <v>28726.27</v>
      </c>
      <c r="O238" s="2">
        <v>35519.870000000003</v>
      </c>
    </row>
    <row r="239" spans="1:15" ht="15.75" thickBot="1" x14ac:dyDescent="0.3">
      <c r="A239" s="34" t="s">
        <v>204</v>
      </c>
      <c r="B239" s="82" t="s">
        <v>205</v>
      </c>
      <c r="C239" s="83"/>
      <c r="D239" s="84"/>
      <c r="E239" s="3">
        <v>3158.01</v>
      </c>
      <c r="F239" s="3">
        <v>5848.37</v>
      </c>
      <c r="G239" s="2"/>
      <c r="H239" s="2">
        <v>16465.740000000002</v>
      </c>
      <c r="I239" s="2">
        <f t="shared" si="100"/>
        <v>25472.120000000003</v>
      </c>
      <c r="J239" s="2">
        <v>34201.99</v>
      </c>
      <c r="K239" s="59">
        <f t="shared" si="101"/>
        <v>-0.25524450477881533</v>
      </c>
      <c r="L239" s="2">
        <v>34201.99</v>
      </c>
      <c r="M239" s="2">
        <v>21357.99</v>
      </c>
      <c r="N239" s="2">
        <v>18697.47</v>
      </c>
      <c r="O239" s="2">
        <v>15425.6</v>
      </c>
    </row>
    <row r="240" spans="1:15" ht="15.75" thickBot="1" x14ac:dyDescent="0.3">
      <c r="A240" s="34" t="s">
        <v>286</v>
      </c>
      <c r="B240" s="82" t="s">
        <v>287</v>
      </c>
      <c r="C240" s="83"/>
      <c r="D240" s="84"/>
      <c r="E240" s="3">
        <v>8727.99</v>
      </c>
      <c r="F240" s="3">
        <v>41412.49</v>
      </c>
      <c r="G240" s="2"/>
      <c r="H240" s="2">
        <v>3895</v>
      </c>
      <c r="I240" s="2">
        <f t="shared" si="100"/>
        <v>54035.479999999996</v>
      </c>
      <c r="J240" s="2">
        <v>105375.79</v>
      </c>
      <c r="K240" s="59">
        <f t="shared" si="101"/>
        <v>-0.48721162612398916</v>
      </c>
      <c r="L240" s="2">
        <v>105375.79</v>
      </c>
      <c r="M240" s="2">
        <v>99295.52</v>
      </c>
      <c r="N240" s="2">
        <v>90137.37</v>
      </c>
      <c r="O240" s="2">
        <v>125815.43</v>
      </c>
    </row>
    <row r="241" spans="1:15" ht="15.75" thickBot="1" x14ac:dyDescent="0.3">
      <c r="A241" s="34" t="s">
        <v>362</v>
      </c>
      <c r="B241" s="82" t="s">
        <v>363</v>
      </c>
      <c r="C241" s="83"/>
      <c r="D241" s="84"/>
      <c r="E241" s="3"/>
      <c r="F241" s="3"/>
      <c r="G241" s="2"/>
      <c r="H241" s="2">
        <v>7350.19</v>
      </c>
      <c r="I241" s="2">
        <f t="shared" si="100"/>
        <v>7350.19</v>
      </c>
      <c r="J241" s="2">
        <v>8968.98</v>
      </c>
      <c r="K241" s="59">
        <f t="shared" si="101"/>
        <v>-0.18048763627525088</v>
      </c>
      <c r="L241" s="2">
        <v>8968.98</v>
      </c>
      <c r="M241" s="2">
        <v>6181.96</v>
      </c>
      <c r="N241" s="2">
        <v>6188.36</v>
      </c>
      <c r="O241" s="2">
        <v>17656.080000000002</v>
      </c>
    </row>
    <row r="242" spans="1:15" ht="15.75" thickBot="1" x14ac:dyDescent="0.3">
      <c r="A242" s="34" t="s">
        <v>288</v>
      </c>
      <c r="B242" s="82" t="s">
        <v>289</v>
      </c>
      <c r="C242" s="83"/>
      <c r="D242" s="84"/>
      <c r="E242" s="3">
        <v>7200.54</v>
      </c>
      <c r="F242" s="3">
        <v>3897.07</v>
      </c>
      <c r="G242" s="2"/>
      <c r="H242" s="2">
        <v>34345.699999999997</v>
      </c>
      <c r="I242" s="2">
        <f t="shared" si="100"/>
        <v>45443.31</v>
      </c>
      <c r="J242" s="2">
        <v>79494.38</v>
      </c>
      <c r="K242" s="59">
        <f t="shared" si="101"/>
        <v>-0.42834562644554253</v>
      </c>
      <c r="L242" s="2">
        <v>79494.38</v>
      </c>
      <c r="M242" s="2">
        <v>75362.75</v>
      </c>
      <c r="N242" s="2">
        <v>65129.94</v>
      </c>
      <c r="O242" s="2">
        <v>190715.51999999999</v>
      </c>
    </row>
    <row r="243" spans="1:15" ht="15.75" thickBot="1" x14ac:dyDescent="0.3">
      <c r="A243" s="30" t="s">
        <v>36</v>
      </c>
      <c r="B243" s="46"/>
      <c r="C243" s="31"/>
      <c r="D243" s="31"/>
      <c r="E243" s="4">
        <f t="shared" ref="E243:J243" si="102">SUM(E230:E242)</f>
        <v>42860.5</v>
      </c>
      <c r="F243" s="4">
        <f t="shared" si="102"/>
        <v>118995.18</v>
      </c>
      <c r="G243" s="4">
        <f t="shared" si="102"/>
        <v>9373.15</v>
      </c>
      <c r="H243" s="4">
        <f t="shared" si="102"/>
        <v>430245.41</v>
      </c>
      <c r="I243" s="4">
        <f t="shared" si="102"/>
        <v>601474.24</v>
      </c>
      <c r="J243" s="4">
        <f t="shared" si="102"/>
        <v>1024405.47</v>
      </c>
      <c r="K243" s="65">
        <f t="shared" si="101"/>
        <v>-0.41285530230524836</v>
      </c>
      <c r="L243" s="4">
        <f t="shared" ref="L243:N243" si="103">SUM(L230:L242)</f>
        <v>1024405.47</v>
      </c>
      <c r="M243" s="4">
        <f t="shared" ref="M243" si="104">SUM(M230:M242)</f>
        <v>980406.44000000006</v>
      </c>
      <c r="N243" s="4">
        <f t="shared" si="103"/>
        <v>910232.85999999987</v>
      </c>
      <c r="O243" s="4">
        <f t="shared" ref="O243" si="105">SUM(O230:O242)</f>
        <v>1006858.64</v>
      </c>
    </row>
    <row r="244" spans="1:15" ht="15.75" thickBot="1" x14ac:dyDescent="0.3">
      <c r="A244" s="94" t="s">
        <v>454</v>
      </c>
      <c r="B244" s="94"/>
      <c r="C244" s="94"/>
      <c r="D244" s="94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5" x14ac:dyDescent="0.25">
      <c r="A245" s="37"/>
      <c r="B245" s="45" t="s">
        <v>52</v>
      </c>
      <c r="C245" s="32"/>
      <c r="D245" s="32"/>
      <c r="E245" s="13" t="s">
        <v>2</v>
      </c>
      <c r="F245" s="14" t="s">
        <v>3</v>
      </c>
      <c r="G245" s="15" t="s">
        <v>4</v>
      </c>
      <c r="H245" s="42" t="s">
        <v>404</v>
      </c>
      <c r="I245" s="53" t="s">
        <v>512</v>
      </c>
      <c r="J245" s="13" t="s">
        <v>509</v>
      </c>
      <c r="K245" s="60" t="s">
        <v>437</v>
      </c>
      <c r="L245" s="13" t="s">
        <v>509</v>
      </c>
      <c r="M245" s="13" t="s">
        <v>487</v>
      </c>
      <c r="N245" s="13" t="s">
        <v>452</v>
      </c>
      <c r="O245" s="13" t="s">
        <v>431</v>
      </c>
    </row>
    <row r="246" spans="1:15" ht="15.75" thickBot="1" x14ac:dyDescent="0.3">
      <c r="A246" s="38" t="s">
        <v>52</v>
      </c>
      <c r="B246" s="38" t="s">
        <v>53</v>
      </c>
      <c r="C246" s="33"/>
      <c r="D246" s="33"/>
      <c r="E246" s="16" t="s">
        <v>5</v>
      </c>
      <c r="F246" s="16" t="s">
        <v>5</v>
      </c>
      <c r="G246" s="16" t="s">
        <v>5</v>
      </c>
      <c r="H246" s="43" t="s">
        <v>405</v>
      </c>
      <c r="I246" s="16" t="s">
        <v>432</v>
      </c>
      <c r="J246" s="16" t="s">
        <v>432</v>
      </c>
      <c r="K246" s="61" t="s">
        <v>511</v>
      </c>
      <c r="L246" s="16" t="s">
        <v>433</v>
      </c>
      <c r="M246" s="16" t="s">
        <v>433</v>
      </c>
      <c r="N246" s="16" t="s">
        <v>433</v>
      </c>
      <c r="O246" s="16" t="s">
        <v>433</v>
      </c>
    </row>
    <row r="247" spans="1:15" ht="15.75" thickBot="1" x14ac:dyDescent="0.3">
      <c r="A247" s="34" t="s">
        <v>206</v>
      </c>
      <c r="B247" s="85" t="s">
        <v>455</v>
      </c>
      <c r="C247" s="86"/>
      <c r="D247" s="87"/>
      <c r="E247" s="3">
        <v>8119.05</v>
      </c>
      <c r="F247" s="3">
        <v>7040.83</v>
      </c>
      <c r="G247" s="2">
        <v>7217.85</v>
      </c>
      <c r="H247" s="2">
        <v>412.95</v>
      </c>
      <c r="I247" s="2">
        <f t="shared" ref="I247:I251" si="106">SUM(E247:H247)</f>
        <v>22790.680000000004</v>
      </c>
      <c r="J247" s="2">
        <v>41771.19</v>
      </c>
      <c r="K247" s="59">
        <f t="shared" ref="K247:K252" si="107">SUM(I247/J247)-1</f>
        <v>-0.45439236947762318</v>
      </c>
      <c r="L247" s="2">
        <v>41771.19</v>
      </c>
      <c r="M247" s="2">
        <v>50841.21</v>
      </c>
      <c r="N247" s="2">
        <v>30256.63</v>
      </c>
      <c r="O247" s="2">
        <v>60132.2</v>
      </c>
    </row>
    <row r="248" spans="1:15" ht="15.75" thickBot="1" x14ac:dyDescent="0.3">
      <c r="A248" s="34" t="s">
        <v>364</v>
      </c>
      <c r="B248" s="82" t="s">
        <v>456</v>
      </c>
      <c r="C248" s="83"/>
      <c r="D248" s="84"/>
      <c r="E248" s="3">
        <v>7870.33</v>
      </c>
      <c r="F248" s="3">
        <v>2584.96</v>
      </c>
      <c r="G248" s="2"/>
      <c r="H248" s="2"/>
      <c r="I248" s="2">
        <f t="shared" si="106"/>
        <v>10455.290000000001</v>
      </c>
      <c r="J248" s="2">
        <v>18328.34</v>
      </c>
      <c r="K248" s="59">
        <f t="shared" si="107"/>
        <v>-0.42955608636679588</v>
      </c>
      <c r="L248" s="2">
        <v>18328.34</v>
      </c>
      <c r="M248" s="2">
        <v>14575.85</v>
      </c>
      <c r="N248" s="2">
        <v>6884.53</v>
      </c>
      <c r="O248" s="2">
        <v>20941.87</v>
      </c>
    </row>
    <row r="249" spans="1:15" ht="15.75" thickBot="1" x14ac:dyDescent="0.3">
      <c r="A249" s="34" t="s">
        <v>308</v>
      </c>
      <c r="B249" s="82" t="s">
        <v>457</v>
      </c>
      <c r="C249" s="83"/>
      <c r="D249" s="84"/>
      <c r="E249" s="3"/>
      <c r="F249" s="3"/>
      <c r="G249" s="2">
        <v>3557.46</v>
      </c>
      <c r="H249" s="2">
        <v>3274</v>
      </c>
      <c r="I249" s="2">
        <f t="shared" si="106"/>
        <v>6831.46</v>
      </c>
      <c r="J249" s="2">
        <v>6371.36</v>
      </c>
      <c r="K249" s="59">
        <f t="shared" si="107"/>
        <v>7.2213781672986643E-2</v>
      </c>
      <c r="L249" s="2">
        <v>6371.36</v>
      </c>
      <c r="M249" s="2">
        <v>5700.68</v>
      </c>
      <c r="N249" s="2">
        <v>4782.13</v>
      </c>
      <c r="O249" s="2">
        <v>6654.02</v>
      </c>
    </row>
    <row r="250" spans="1:15" ht="15.75" thickBot="1" x14ac:dyDescent="0.3">
      <c r="A250" s="34" t="s">
        <v>308</v>
      </c>
      <c r="B250" s="82" t="s">
        <v>458</v>
      </c>
      <c r="C250" s="83"/>
      <c r="D250" s="84"/>
      <c r="E250" s="3">
        <v>3489.12</v>
      </c>
      <c r="F250" s="3"/>
      <c r="G250" s="2"/>
      <c r="H250" s="2"/>
      <c r="I250" s="2">
        <f t="shared" ref="I250" si="108">SUM(E250:H250)</f>
        <v>3489.12</v>
      </c>
      <c r="J250" s="2">
        <v>4331.5</v>
      </c>
      <c r="K250" s="59">
        <f t="shared" si="107"/>
        <v>-0.1944776636269191</v>
      </c>
      <c r="L250" s="2">
        <v>4331.5</v>
      </c>
      <c r="M250" s="2">
        <v>3041.31</v>
      </c>
      <c r="N250" s="2">
        <v>1353.18</v>
      </c>
      <c r="O250" s="2">
        <v>0</v>
      </c>
    </row>
    <row r="251" spans="1:15" ht="15.75" thickBot="1" x14ac:dyDescent="0.3">
      <c r="A251" s="34" t="s">
        <v>207</v>
      </c>
      <c r="B251" s="82" t="s">
        <v>459</v>
      </c>
      <c r="C251" s="83"/>
      <c r="D251" s="84"/>
      <c r="E251" s="3">
        <v>8378.89</v>
      </c>
      <c r="F251" s="3">
        <v>5203.17</v>
      </c>
      <c r="G251" s="2">
        <v>4159.5200000000004</v>
      </c>
      <c r="H251" s="2">
        <v>540</v>
      </c>
      <c r="I251" s="2">
        <f t="shared" si="106"/>
        <v>18281.580000000002</v>
      </c>
      <c r="J251" s="2">
        <v>19113.43</v>
      </c>
      <c r="K251" s="59">
        <f t="shared" si="107"/>
        <v>-4.3521754075537378E-2</v>
      </c>
      <c r="L251" s="2">
        <v>19113.43</v>
      </c>
      <c r="M251" s="2">
        <v>16361.4</v>
      </c>
      <c r="N251" s="2">
        <v>17352.71</v>
      </c>
      <c r="O251" s="2">
        <v>23342.35</v>
      </c>
    </row>
    <row r="252" spans="1:15" ht="15.75" thickBot="1" x14ac:dyDescent="0.3">
      <c r="A252" s="30" t="s">
        <v>37</v>
      </c>
      <c r="B252" s="46"/>
      <c r="C252" s="31"/>
      <c r="D252" s="31"/>
      <c r="E252" s="4">
        <f>SUM(E247:E251)</f>
        <v>27857.39</v>
      </c>
      <c r="F252" s="4">
        <f t="shared" ref="F252:I252" si="109">SUM(F247:F251)</f>
        <v>14828.960000000001</v>
      </c>
      <c r="G252" s="4">
        <f t="shared" si="109"/>
        <v>14934.830000000002</v>
      </c>
      <c r="H252" s="4">
        <f>SUM(H247:H251)</f>
        <v>4226.95</v>
      </c>
      <c r="I252" s="4">
        <f t="shared" si="109"/>
        <v>61848.130000000005</v>
      </c>
      <c r="J252" s="4">
        <f>SUM(J247:J251)</f>
        <v>89915.82</v>
      </c>
      <c r="K252" s="65">
        <f t="shared" si="107"/>
        <v>-0.31215519137789105</v>
      </c>
      <c r="L252" s="4">
        <f>SUM(L247:L251)</f>
        <v>89915.82</v>
      </c>
      <c r="M252" s="4">
        <f>SUM(M247:M251)</f>
        <v>90520.449999999983</v>
      </c>
      <c r="N252" s="4">
        <f>SUM(N247:N251)</f>
        <v>60629.18</v>
      </c>
      <c r="O252" s="4">
        <f>SUM(O247:O251)</f>
        <v>111070.44</v>
      </c>
    </row>
    <row r="253" spans="1:15" ht="15.75" thickBot="1" x14ac:dyDescent="0.3">
      <c r="A253" s="36" t="s">
        <v>517</v>
      </c>
      <c r="B253" s="10"/>
      <c r="C253" s="28"/>
      <c r="D253" s="28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5" x14ac:dyDescent="0.25">
      <c r="A254" s="37"/>
      <c r="B254" s="45" t="s">
        <v>52</v>
      </c>
      <c r="C254" s="32"/>
      <c r="D254" s="32"/>
      <c r="E254" s="13" t="s">
        <v>2</v>
      </c>
      <c r="F254" s="14" t="s">
        <v>3</v>
      </c>
      <c r="G254" s="15" t="s">
        <v>4</v>
      </c>
      <c r="H254" s="42" t="s">
        <v>404</v>
      </c>
      <c r="I254" s="53" t="s">
        <v>512</v>
      </c>
      <c r="J254" s="13" t="s">
        <v>509</v>
      </c>
      <c r="K254" s="60" t="s">
        <v>437</v>
      </c>
      <c r="L254" s="13" t="s">
        <v>509</v>
      </c>
      <c r="M254" s="13" t="s">
        <v>487</v>
      </c>
      <c r="N254" s="13" t="s">
        <v>452</v>
      </c>
      <c r="O254" s="13" t="s">
        <v>431</v>
      </c>
    </row>
    <row r="255" spans="1:15" ht="15.75" thickBot="1" x14ac:dyDescent="0.3">
      <c r="A255" s="38" t="s">
        <v>52</v>
      </c>
      <c r="B255" s="38" t="s">
        <v>53</v>
      </c>
      <c r="C255" s="33"/>
      <c r="D255" s="33"/>
      <c r="E255" s="16" t="s">
        <v>5</v>
      </c>
      <c r="F255" s="16" t="s">
        <v>5</v>
      </c>
      <c r="G255" s="16" t="s">
        <v>5</v>
      </c>
      <c r="H255" s="43" t="s">
        <v>405</v>
      </c>
      <c r="I255" s="16" t="s">
        <v>432</v>
      </c>
      <c r="J255" s="16" t="s">
        <v>432</v>
      </c>
      <c r="K255" s="61" t="s">
        <v>511</v>
      </c>
      <c r="L255" s="16" t="s">
        <v>433</v>
      </c>
      <c r="M255" s="16" t="s">
        <v>433</v>
      </c>
      <c r="N255" s="16" t="s">
        <v>433</v>
      </c>
      <c r="O255" s="16" t="s">
        <v>433</v>
      </c>
    </row>
    <row r="256" spans="1:15" ht="15.75" thickBot="1" x14ac:dyDescent="0.3">
      <c r="A256" s="34" t="s">
        <v>514</v>
      </c>
      <c r="B256" s="85" t="s">
        <v>515</v>
      </c>
      <c r="C256" s="86"/>
      <c r="D256" s="87"/>
      <c r="E256" s="3">
        <v>15676.84</v>
      </c>
      <c r="F256" s="3">
        <v>4382.53</v>
      </c>
      <c r="G256" s="2">
        <v>0</v>
      </c>
      <c r="H256" s="2">
        <v>16860.79</v>
      </c>
      <c r="I256" s="2">
        <f>SUM(E256:H256)</f>
        <v>36920.160000000003</v>
      </c>
      <c r="J256" s="2"/>
      <c r="K256" s="59"/>
      <c r="L256" s="2">
        <v>0</v>
      </c>
      <c r="M256" s="2">
        <v>0</v>
      </c>
      <c r="N256" s="2">
        <v>0</v>
      </c>
      <c r="O256" s="2">
        <v>0</v>
      </c>
    </row>
    <row r="257" spans="1:15" ht="15.75" thickBot="1" x14ac:dyDescent="0.3">
      <c r="A257" s="30" t="s">
        <v>516</v>
      </c>
      <c r="B257" s="46"/>
      <c r="C257" s="31"/>
      <c r="D257" s="31"/>
      <c r="E257" s="4">
        <f>SUM(E256:E256)</f>
        <v>15676.84</v>
      </c>
      <c r="F257" s="4">
        <f>SUM(F256:F256)</f>
        <v>4382.53</v>
      </c>
      <c r="G257" s="4">
        <f>SUM(G256:G256)</f>
        <v>0</v>
      </c>
      <c r="H257" s="4">
        <f>SUM(H256)</f>
        <v>16860.79</v>
      </c>
      <c r="I257" s="4">
        <f>SUM(I256:I256)</f>
        <v>36920.160000000003</v>
      </c>
      <c r="J257" s="4">
        <f>SUM(J256)</f>
        <v>0</v>
      </c>
      <c r="K257" s="65"/>
      <c r="L257" s="4">
        <f>SUM(L256)</f>
        <v>0</v>
      </c>
      <c r="M257" s="4">
        <f>SUM(M256)</f>
        <v>0</v>
      </c>
      <c r="N257" s="4">
        <f>SUM(N256)</f>
        <v>0</v>
      </c>
      <c r="O257" s="4">
        <f>SUM(O256)</f>
        <v>0</v>
      </c>
    </row>
    <row r="258" spans="1:15" ht="15.75" thickBot="1" x14ac:dyDescent="0.3">
      <c r="A258" s="36" t="s">
        <v>266</v>
      </c>
      <c r="B258" s="10"/>
      <c r="C258" s="28"/>
      <c r="D258" s="28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5" x14ac:dyDescent="0.25">
      <c r="A259" s="37"/>
      <c r="B259" s="45" t="s">
        <v>52</v>
      </c>
      <c r="C259" s="32"/>
      <c r="D259" s="32"/>
      <c r="E259" s="13" t="s">
        <v>2</v>
      </c>
      <c r="F259" s="14" t="s">
        <v>3</v>
      </c>
      <c r="G259" s="15" t="s">
        <v>4</v>
      </c>
      <c r="H259" s="42" t="s">
        <v>404</v>
      </c>
      <c r="I259" s="53" t="s">
        <v>512</v>
      </c>
      <c r="J259" s="13" t="s">
        <v>509</v>
      </c>
      <c r="K259" s="60" t="s">
        <v>437</v>
      </c>
      <c r="L259" s="13" t="s">
        <v>509</v>
      </c>
      <c r="M259" s="13" t="s">
        <v>487</v>
      </c>
      <c r="N259" s="13" t="s">
        <v>452</v>
      </c>
      <c r="O259" s="13" t="s">
        <v>431</v>
      </c>
    </row>
    <row r="260" spans="1:15" ht="15.75" thickBot="1" x14ac:dyDescent="0.3">
      <c r="A260" s="38" t="s">
        <v>52</v>
      </c>
      <c r="B260" s="38" t="s">
        <v>53</v>
      </c>
      <c r="C260" s="33"/>
      <c r="D260" s="33"/>
      <c r="E260" s="16" t="s">
        <v>5</v>
      </c>
      <c r="F260" s="16" t="s">
        <v>5</v>
      </c>
      <c r="G260" s="16" t="s">
        <v>5</v>
      </c>
      <c r="H260" s="43" t="s">
        <v>405</v>
      </c>
      <c r="I260" s="16" t="s">
        <v>432</v>
      </c>
      <c r="J260" s="16" t="s">
        <v>432</v>
      </c>
      <c r="K260" s="61" t="s">
        <v>511</v>
      </c>
      <c r="L260" s="16" t="s">
        <v>433</v>
      </c>
      <c r="M260" s="16" t="s">
        <v>433</v>
      </c>
      <c r="N260" s="16" t="s">
        <v>433</v>
      </c>
      <c r="O260" s="16" t="s">
        <v>433</v>
      </c>
    </row>
    <row r="261" spans="1:15" ht="15.75" thickBot="1" x14ac:dyDescent="0.3">
      <c r="A261" s="34" t="s">
        <v>208</v>
      </c>
      <c r="B261" s="34" t="s">
        <v>209</v>
      </c>
      <c r="C261" s="35"/>
      <c r="D261" s="35"/>
      <c r="E261" s="3">
        <v>114506.88</v>
      </c>
      <c r="F261" s="3">
        <v>19505.830000000002</v>
      </c>
      <c r="G261" s="2">
        <v>90079.61</v>
      </c>
      <c r="H261" s="2">
        <v>25874.13</v>
      </c>
      <c r="I261" s="2">
        <f>SUM(E261:H261)</f>
        <v>249966.45</v>
      </c>
      <c r="J261" s="2">
        <v>58697.120000000003</v>
      </c>
      <c r="K261" s="59">
        <f>SUM(I261/J261)-1</f>
        <v>3.2585811705923557</v>
      </c>
      <c r="L261" s="2">
        <v>58697.120000000003</v>
      </c>
      <c r="M261" s="2">
        <v>39501.89</v>
      </c>
      <c r="N261" s="2">
        <v>46819.61</v>
      </c>
      <c r="O261" s="2">
        <v>35466.720000000001</v>
      </c>
    </row>
    <row r="262" spans="1:15" ht="15.75" thickBot="1" x14ac:dyDescent="0.3">
      <c r="A262" s="34" t="s">
        <v>558</v>
      </c>
      <c r="B262" s="34" t="s">
        <v>559</v>
      </c>
      <c r="C262" s="35"/>
      <c r="D262" s="35"/>
      <c r="E262" s="3"/>
      <c r="F262" s="3"/>
      <c r="G262" s="2"/>
      <c r="H262" s="2">
        <v>9728.02</v>
      </c>
      <c r="I262" s="2">
        <f>SUM(E262:H262)</f>
        <v>9728.02</v>
      </c>
      <c r="J262" s="2"/>
      <c r="K262" s="59"/>
      <c r="L262" s="2"/>
      <c r="M262" s="2"/>
      <c r="N262" s="2"/>
      <c r="O262" s="2"/>
    </row>
    <row r="263" spans="1:15" ht="15.75" thickBot="1" x14ac:dyDescent="0.3">
      <c r="A263" s="34" t="s">
        <v>560</v>
      </c>
      <c r="B263" s="34" t="s">
        <v>561</v>
      </c>
      <c r="C263" s="35"/>
      <c r="D263" s="35"/>
      <c r="E263" s="3">
        <v>758.4</v>
      </c>
      <c r="F263" s="3">
        <v>8718.51</v>
      </c>
      <c r="G263" s="2">
        <v>3323.15</v>
      </c>
      <c r="H263" s="2">
        <v>69531.429999999993</v>
      </c>
      <c r="I263" s="2">
        <f>SUM(E263:H263)</f>
        <v>82331.489999999991</v>
      </c>
      <c r="J263" s="2"/>
      <c r="K263" s="59"/>
      <c r="L263" s="2"/>
      <c r="M263" s="2"/>
      <c r="N263" s="2"/>
      <c r="O263" s="2"/>
    </row>
    <row r="264" spans="1:15" ht="15.75" thickBot="1" x14ac:dyDescent="0.3">
      <c r="A264" s="30" t="s">
        <v>267</v>
      </c>
      <c r="B264" s="46"/>
      <c r="C264" s="31"/>
      <c r="D264" s="31"/>
      <c r="E264" s="4">
        <f>SUM(E261:E263)</f>
        <v>115265.28</v>
      </c>
      <c r="F264" s="4">
        <f t="shared" ref="F264:I264" si="110">SUM(F261:F263)</f>
        <v>28224.340000000004</v>
      </c>
      <c r="G264" s="4">
        <f t="shared" si="110"/>
        <v>93402.76</v>
      </c>
      <c r="H264" s="4">
        <f t="shared" si="110"/>
        <v>105133.57999999999</v>
      </c>
      <c r="I264" s="4">
        <f t="shared" si="110"/>
        <v>342025.95999999996</v>
      </c>
      <c r="J264" s="4">
        <f>SUM(J261:J263)</f>
        <v>58697.120000000003</v>
      </c>
      <c r="K264" s="65">
        <f t="shared" ref="K264" si="111">SUM(I264/J264)-1</f>
        <v>4.8269632309046839</v>
      </c>
      <c r="L264" s="4">
        <f t="shared" ref="L264:O264" si="112">SUM(L261:L263)</f>
        <v>58697.120000000003</v>
      </c>
      <c r="M264" s="4">
        <f t="shared" si="112"/>
        <v>39501.89</v>
      </c>
      <c r="N264" s="4">
        <f t="shared" si="112"/>
        <v>46819.61</v>
      </c>
      <c r="O264" s="4">
        <f t="shared" si="112"/>
        <v>35466.720000000001</v>
      </c>
    </row>
    <row r="265" spans="1:15" ht="15.75" thickBot="1" x14ac:dyDescent="0.3">
      <c r="A265" s="36" t="s">
        <v>490</v>
      </c>
      <c r="B265" s="10"/>
      <c r="C265" s="28"/>
      <c r="D265" s="28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5" x14ac:dyDescent="0.25">
      <c r="A266" s="37"/>
      <c r="B266" s="45" t="s">
        <v>52</v>
      </c>
      <c r="C266" s="32"/>
      <c r="D266" s="32"/>
      <c r="E266" s="13" t="s">
        <v>2</v>
      </c>
      <c r="F266" s="14" t="s">
        <v>3</v>
      </c>
      <c r="G266" s="15" t="s">
        <v>4</v>
      </c>
      <c r="H266" s="42" t="s">
        <v>404</v>
      </c>
      <c r="I266" s="53" t="s">
        <v>512</v>
      </c>
      <c r="J266" s="13" t="s">
        <v>509</v>
      </c>
      <c r="K266" s="60" t="s">
        <v>437</v>
      </c>
      <c r="L266" s="13" t="s">
        <v>509</v>
      </c>
      <c r="M266" s="13" t="s">
        <v>487</v>
      </c>
      <c r="N266" s="13" t="s">
        <v>452</v>
      </c>
      <c r="O266" s="13" t="s">
        <v>431</v>
      </c>
    </row>
    <row r="267" spans="1:15" ht="15.75" thickBot="1" x14ac:dyDescent="0.3">
      <c r="A267" s="38" t="s">
        <v>52</v>
      </c>
      <c r="B267" s="38" t="s">
        <v>53</v>
      </c>
      <c r="C267" s="33"/>
      <c r="D267" s="33"/>
      <c r="E267" s="16" t="s">
        <v>5</v>
      </c>
      <c r="F267" s="16" t="s">
        <v>5</v>
      </c>
      <c r="G267" s="16" t="s">
        <v>5</v>
      </c>
      <c r="H267" s="43" t="s">
        <v>405</v>
      </c>
      <c r="I267" s="16" t="s">
        <v>432</v>
      </c>
      <c r="J267" s="16" t="s">
        <v>432</v>
      </c>
      <c r="K267" s="61" t="s">
        <v>511</v>
      </c>
      <c r="L267" s="16" t="s">
        <v>433</v>
      </c>
      <c r="M267" s="16" t="s">
        <v>433</v>
      </c>
      <c r="N267" s="16" t="s">
        <v>433</v>
      </c>
      <c r="O267" s="16" t="s">
        <v>433</v>
      </c>
    </row>
    <row r="268" spans="1:15" ht="15.75" thickBot="1" x14ac:dyDescent="0.3">
      <c r="A268" s="34" t="s">
        <v>491</v>
      </c>
      <c r="B268" s="85" t="s">
        <v>294</v>
      </c>
      <c r="C268" s="86"/>
      <c r="D268" s="87"/>
      <c r="E268" s="3">
        <v>4231.03</v>
      </c>
      <c r="F268" s="3">
        <v>6491.36</v>
      </c>
      <c r="G268" s="2"/>
      <c r="H268" s="2">
        <v>920</v>
      </c>
      <c r="I268" s="2">
        <f>SUM(E268:H268)</f>
        <v>11642.39</v>
      </c>
      <c r="J268" s="2">
        <v>22590.63</v>
      </c>
      <c r="K268" s="59">
        <f>SUM(I268/J268)-1</f>
        <v>-0.4846363293099839</v>
      </c>
      <c r="L268" s="2">
        <v>22590.63</v>
      </c>
      <c r="M268" s="2"/>
      <c r="N268" s="2"/>
      <c r="O268" s="2"/>
    </row>
    <row r="269" spans="1:15" ht="15.75" thickBot="1" x14ac:dyDescent="0.3">
      <c r="A269" s="30" t="s">
        <v>492</v>
      </c>
      <c r="B269" s="46"/>
      <c r="C269" s="31"/>
      <c r="D269" s="31"/>
      <c r="E269" s="4">
        <f>SUM(E268:E268)</f>
        <v>4231.03</v>
      </c>
      <c r="F269" s="4">
        <f>SUM(F268:F268)</f>
        <v>6491.36</v>
      </c>
      <c r="G269" s="4">
        <f>SUM(G268:G268)</f>
        <v>0</v>
      </c>
      <c r="H269" s="4">
        <f>SUM(H268)</f>
        <v>920</v>
      </c>
      <c r="I269" s="4">
        <f>SUM(I268:I268)</f>
        <v>11642.39</v>
      </c>
      <c r="J269" s="4">
        <f>SUM(J268)</f>
        <v>22590.63</v>
      </c>
      <c r="K269" s="65">
        <f t="shared" ref="K269" si="113">SUM(I269/J269)-1</f>
        <v>-0.4846363293099839</v>
      </c>
      <c r="L269" s="4">
        <f>SUM(L268)</f>
        <v>22590.63</v>
      </c>
      <c r="M269" s="4">
        <f>SUM(M268)</f>
        <v>0</v>
      </c>
      <c r="N269" s="4">
        <f>SUM(N268)</f>
        <v>0</v>
      </c>
      <c r="O269" s="4">
        <f>SUM(O268)</f>
        <v>0</v>
      </c>
    </row>
    <row r="270" spans="1:15" ht="15.75" thickBot="1" x14ac:dyDescent="0.3">
      <c r="A270" s="36" t="s">
        <v>425</v>
      </c>
      <c r="B270" s="10"/>
      <c r="C270" s="28"/>
      <c r="D270" s="28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5" x14ac:dyDescent="0.25">
      <c r="A271" s="37"/>
      <c r="B271" s="45" t="s">
        <v>52</v>
      </c>
      <c r="C271" s="32"/>
      <c r="D271" s="32"/>
      <c r="E271" s="13" t="s">
        <v>2</v>
      </c>
      <c r="F271" s="14" t="s">
        <v>3</v>
      </c>
      <c r="G271" s="15" t="s">
        <v>4</v>
      </c>
      <c r="H271" s="42" t="s">
        <v>404</v>
      </c>
      <c r="I271" s="53" t="s">
        <v>512</v>
      </c>
      <c r="J271" s="13" t="s">
        <v>509</v>
      </c>
      <c r="K271" s="60" t="s">
        <v>437</v>
      </c>
      <c r="L271" s="13" t="s">
        <v>509</v>
      </c>
      <c r="M271" s="13" t="s">
        <v>487</v>
      </c>
      <c r="N271" s="13" t="s">
        <v>452</v>
      </c>
      <c r="O271" s="13" t="s">
        <v>431</v>
      </c>
    </row>
    <row r="272" spans="1:15" ht="15.75" thickBot="1" x14ac:dyDescent="0.3">
      <c r="A272" s="38" t="s">
        <v>52</v>
      </c>
      <c r="B272" s="38" t="s">
        <v>53</v>
      </c>
      <c r="C272" s="33"/>
      <c r="D272" s="33"/>
      <c r="E272" s="16" t="s">
        <v>5</v>
      </c>
      <c r="F272" s="16" t="s">
        <v>5</v>
      </c>
      <c r="G272" s="16" t="s">
        <v>5</v>
      </c>
      <c r="H272" s="43" t="s">
        <v>405</v>
      </c>
      <c r="I272" s="16" t="s">
        <v>432</v>
      </c>
      <c r="J272" s="16" t="s">
        <v>432</v>
      </c>
      <c r="K272" s="61" t="s">
        <v>511</v>
      </c>
      <c r="L272" s="16" t="s">
        <v>433</v>
      </c>
      <c r="M272" s="16" t="s">
        <v>433</v>
      </c>
      <c r="N272" s="16" t="s">
        <v>433</v>
      </c>
      <c r="O272" s="16" t="s">
        <v>433</v>
      </c>
    </row>
    <row r="273" spans="1:15" ht="15.75" thickBot="1" x14ac:dyDescent="0.3">
      <c r="A273" s="34" t="s">
        <v>426</v>
      </c>
      <c r="B273" s="85" t="s">
        <v>427</v>
      </c>
      <c r="C273" s="86"/>
      <c r="D273" s="87"/>
      <c r="E273" s="3">
        <v>3037.71</v>
      </c>
      <c r="F273" s="3">
        <v>2064.3200000000002</v>
      </c>
      <c r="G273" s="2"/>
      <c r="H273" s="2">
        <v>343.69</v>
      </c>
      <c r="I273" s="2">
        <f>SUM(E273:H273)</f>
        <v>5445.72</v>
      </c>
      <c r="J273" s="2">
        <v>32366.02</v>
      </c>
      <c r="K273" s="59">
        <f>SUM(I273/J273)-1</f>
        <v>-0.83174576299464686</v>
      </c>
      <c r="L273" s="2">
        <v>32366.02</v>
      </c>
      <c r="M273" s="2">
        <v>21776.93</v>
      </c>
      <c r="N273" s="2">
        <v>26000.27</v>
      </c>
      <c r="O273" s="2">
        <v>0</v>
      </c>
    </row>
    <row r="274" spans="1:15" ht="15.75" thickBot="1" x14ac:dyDescent="0.3">
      <c r="A274" s="30" t="s">
        <v>428</v>
      </c>
      <c r="B274" s="46"/>
      <c r="C274" s="31"/>
      <c r="D274" s="31"/>
      <c r="E274" s="4">
        <f>SUM(E273:E273)</f>
        <v>3037.71</v>
      </c>
      <c r="F274" s="4">
        <f>SUM(F273:F273)</f>
        <v>2064.3200000000002</v>
      </c>
      <c r="G274" s="4">
        <f>SUM(G273:G273)</f>
        <v>0</v>
      </c>
      <c r="H274" s="4">
        <f>SUM(H273)</f>
        <v>343.69</v>
      </c>
      <c r="I274" s="4">
        <f>SUM(I273:I273)</f>
        <v>5445.72</v>
      </c>
      <c r="J274" s="4">
        <f>SUM(J273)</f>
        <v>32366.02</v>
      </c>
      <c r="K274" s="65">
        <f t="shared" ref="K274" si="114">SUM(I274/J274)-1</f>
        <v>-0.83174576299464686</v>
      </c>
      <c r="L274" s="4">
        <f>SUM(L273)</f>
        <v>32366.02</v>
      </c>
      <c r="M274" s="4">
        <f>SUM(M273)</f>
        <v>21776.93</v>
      </c>
      <c r="N274" s="4">
        <f>SUM(N273)</f>
        <v>26000.27</v>
      </c>
      <c r="O274" s="4">
        <f>SUM(O273)</f>
        <v>0</v>
      </c>
    </row>
    <row r="275" spans="1:15" ht="15.75" thickBot="1" x14ac:dyDescent="0.3">
      <c r="A275" s="36" t="s">
        <v>555</v>
      </c>
      <c r="B275" s="10"/>
      <c r="C275" s="28"/>
      <c r="D275" s="28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5" x14ac:dyDescent="0.25">
      <c r="A276" s="37"/>
      <c r="B276" s="45" t="s">
        <v>52</v>
      </c>
      <c r="C276" s="32"/>
      <c r="D276" s="32"/>
      <c r="E276" s="13" t="s">
        <v>2</v>
      </c>
      <c r="F276" s="14" t="s">
        <v>3</v>
      </c>
      <c r="G276" s="15" t="s">
        <v>4</v>
      </c>
      <c r="H276" s="42" t="s">
        <v>404</v>
      </c>
      <c r="I276" s="53" t="s">
        <v>512</v>
      </c>
      <c r="J276" s="13" t="s">
        <v>509</v>
      </c>
      <c r="K276" s="60" t="s">
        <v>437</v>
      </c>
      <c r="L276" s="13" t="s">
        <v>509</v>
      </c>
      <c r="M276" s="13" t="s">
        <v>487</v>
      </c>
      <c r="N276" s="13" t="s">
        <v>452</v>
      </c>
      <c r="O276" s="13" t="s">
        <v>431</v>
      </c>
    </row>
    <row r="277" spans="1:15" ht="15.75" thickBot="1" x14ac:dyDescent="0.3">
      <c r="A277" s="38" t="s">
        <v>52</v>
      </c>
      <c r="B277" s="38" t="s">
        <v>53</v>
      </c>
      <c r="C277" s="33"/>
      <c r="D277" s="33"/>
      <c r="E277" s="16" t="s">
        <v>5</v>
      </c>
      <c r="F277" s="16" t="s">
        <v>5</v>
      </c>
      <c r="G277" s="16" t="s">
        <v>5</v>
      </c>
      <c r="H277" s="43" t="s">
        <v>405</v>
      </c>
      <c r="I277" s="16" t="s">
        <v>432</v>
      </c>
      <c r="J277" s="16" t="s">
        <v>432</v>
      </c>
      <c r="K277" s="61" t="s">
        <v>511</v>
      </c>
      <c r="L277" s="16" t="s">
        <v>433</v>
      </c>
      <c r="M277" s="16" t="s">
        <v>433</v>
      </c>
      <c r="N277" s="16" t="s">
        <v>433</v>
      </c>
      <c r="O277" s="16" t="s">
        <v>433</v>
      </c>
    </row>
    <row r="278" spans="1:15" ht="15.75" thickBot="1" x14ac:dyDescent="0.3">
      <c r="A278" s="34" t="s">
        <v>322</v>
      </c>
      <c r="B278" s="34" t="s">
        <v>556</v>
      </c>
      <c r="C278" s="35"/>
      <c r="D278" s="35"/>
      <c r="E278" s="3"/>
      <c r="F278" s="3">
        <v>2946.78</v>
      </c>
      <c r="G278" s="2"/>
      <c r="H278" s="2">
        <v>2919</v>
      </c>
      <c r="I278" s="2">
        <f>SUM(E278:H278)</f>
        <v>5865.7800000000007</v>
      </c>
      <c r="J278" s="2">
        <v>6812.96</v>
      </c>
      <c r="K278" s="59">
        <f>SUM(I278/J278)-1</f>
        <v>-0.13902620887250172</v>
      </c>
      <c r="L278" s="2">
        <v>6812.96</v>
      </c>
      <c r="M278" s="2">
        <v>8994.5</v>
      </c>
      <c r="N278" s="2">
        <v>14076.84</v>
      </c>
      <c r="O278" s="2">
        <v>9832.08</v>
      </c>
    </row>
    <row r="279" spans="1:15" ht="15.75" thickBot="1" x14ac:dyDescent="0.3">
      <c r="A279" s="30" t="s">
        <v>557</v>
      </c>
      <c r="B279" s="46"/>
      <c r="C279" s="31"/>
      <c r="D279" s="31"/>
      <c r="E279" s="4">
        <f>SUM(E278:E278)</f>
        <v>0</v>
      </c>
      <c r="F279" s="4">
        <f>SUM(F278:F278)</f>
        <v>2946.78</v>
      </c>
      <c r="G279" s="4">
        <f>SUM(G278:G278)</f>
        <v>0</v>
      </c>
      <c r="H279" s="4">
        <f>SUM(H278)</f>
        <v>2919</v>
      </c>
      <c r="I279" s="4">
        <f>SUM(I278:I278)</f>
        <v>5865.7800000000007</v>
      </c>
      <c r="J279" s="4">
        <f>SUM(J278)</f>
        <v>6812.96</v>
      </c>
      <c r="K279" s="65">
        <f t="shared" ref="K279" si="115">SUM(I279/J279)-1</f>
        <v>-0.13902620887250172</v>
      </c>
      <c r="L279" s="4">
        <f>SUM(L278)</f>
        <v>6812.96</v>
      </c>
      <c r="M279" s="4">
        <f>SUM(M278)</f>
        <v>8994.5</v>
      </c>
      <c r="N279" s="4">
        <f>SUM(N278)</f>
        <v>14076.84</v>
      </c>
      <c r="O279" s="4">
        <f>SUM(O278)</f>
        <v>9832.08</v>
      </c>
    </row>
    <row r="280" spans="1:15" ht="15.75" thickBot="1" x14ac:dyDescent="0.3">
      <c r="A280" s="36" t="s">
        <v>384</v>
      </c>
      <c r="B280" s="10"/>
      <c r="C280" s="28"/>
      <c r="D280" s="28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5" x14ac:dyDescent="0.25">
      <c r="A281" s="37"/>
      <c r="B281" s="45" t="s">
        <v>52</v>
      </c>
      <c r="C281" s="32"/>
      <c r="D281" s="32"/>
      <c r="E281" s="13" t="s">
        <v>2</v>
      </c>
      <c r="F281" s="14" t="s">
        <v>3</v>
      </c>
      <c r="G281" s="15" t="s">
        <v>4</v>
      </c>
      <c r="H281" s="42" t="s">
        <v>404</v>
      </c>
      <c r="I281" s="53" t="s">
        <v>512</v>
      </c>
      <c r="J281" s="13" t="s">
        <v>509</v>
      </c>
      <c r="K281" s="60" t="s">
        <v>437</v>
      </c>
      <c r="L281" s="13" t="s">
        <v>509</v>
      </c>
      <c r="M281" s="13" t="s">
        <v>487</v>
      </c>
      <c r="N281" s="13" t="s">
        <v>452</v>
      </c>
      <c r="O281" s="13" t="s">
        <v>431</v>
      </c>
    </row>
    <row r="282" spans="1:15" ht="15.75" thickBot="1" x14ac:dyDescent="0.3">
      <c r="A282" s="38" t="s">
        <v>52</v>
      </c>
      <c r="B282" s="38" t="s">
        <v>53</v>
      </c>
      <c r="C282" s="33"/>
      <c r="D282" s="33"/>
      <c r="E282" s="16" t="s">
        <v>5</v>
      </c>
      <c r="F282" s="16" t="s">
        <v>5</v>
      </c>
      <c r="G282" s="16" t="s">
        <v>5</v>
      </c>
      <c r="H282" s="43" t="s">
        <v>405</v>
      </c>
      <c r="I282" s="16" t="s">
        <v>432</v>
      </c>
      <c r="J282" s="16" t="s">
        <v>432</v>
      </c>
      <c r="K282" s="61" t="s">
        <v>511</v>
      </c>
      <c r="L282" s="16" t="s">
        <v>433</v>
      </c>
      <c r="M282" s="16" t="s">
        <v>433</v>
      </c>
      <c r="N282" s="16" t="s">
        <v>433</v>
      </c>
      <c r="O282" s="16" t="s">
        <v>433</v>
      </c>
    </row>
    <row r="283" spans="1:15" ht="15.75" thickBot="1" x14ac:dyDescent="0.3">
      <c r="A283" s="34" t="s">
        <v>385</v>
      </c>
      <c r="B283" s="34" t="s">
        <v>386</v>
      </c>
      <c r="C283" s="35"/>
      <c r="D283" s="35"/>
      <c r="E283" s="3">
        <v>1765.72</v>
      </c>
      <c r="F283" s="3">
        <v>1111.06</v>
      </c>
      <c r="G283" s="2"/>
      <c r="H283" s="2">
        <v>2536</v>
      </c>
      <c r="I283" s="2">
        <f>SUM(E283:H283)</f>
        <v>5412.78</v>
      </c>
      <c r="J283" s="2">
        <v>6193.04</v>
      </c>
      <c r="K283" s="59">
        <f>SUM(I283/J283)-1</f>
        <v>-0.12598982083112664</v>
      </c>
      <c r="L283" s="2">
        <v>6193.04</v>
      </c>
      <c r="M283" s="2">
        <v>4576.51</v>
      </c>
      <c r="N283" s="2">
        <v>3675.76</v>
      </c>
      <c r="O283" s="2">
        <v>2941.92</v>
      </c>
    </row>
    <row r="284" spans="1:15" ht="15.75" thickBot="1" x14ac:dyDescent="0.3">
      <c r="A284" s="30" t="s">
        <v>387</v>
      </c>
      <c r="B284" s="46"/>
      <c r="C284" s="31"/>
      <c r="D284" s="31"/>
      <c r="E284" s="4">
        <f>SUM(E283:E283)</f>
        <v>1765.72</v>
      </c>
      <c r="F284" s="4">
        <f>SUM(F283:F283)</f>
        <v>1111.06</v>
      </c>
      <c r="G284" s="4">
        <f>SUM(G283:G283)</f>
        <v>0</v>
      </c>
      <c r="H284" s="4">
        <f>SUM(H283)</f>
        <v>2536</v>
      </c>
      <c r="I284" s="4">
        <f>SUM(I283:I283)</f>
        <v>5412.78</v>
      </c>
      <c r="J284" s="4">
        <f>SUM(J283)</f>
        <v>6193.04</v>
      </c>
      <c r="K284" s="65">
        <f t="shared" ref="K284" si="116">SUM(I284/J284)-1</f>
        <v>-0.12598982083112664</v>
      </c>
      <c r="L284" s="4">
        <f>SUM(L283)</f>
        <v>6193.04</v>
      </c>
      <c r="M284" s="4">
        <f>SUM(M283)</f>
        <v>4576.51</v>
      </c>
      <c r="N284" s="4">
        <f>SUM(N283)</f>
        <v>3675.76</v>
      </c>
      <c r="O284" s="4">
        <f>SUM(O283)</f>
        <v>2941.92</v>
      </c>
    </row>
    <row r="285" spans="1:15" ht="15.75" thickBot="1" x14ac:dyDescent="0.3">
      <c r="A285" s="94" t="s">
        <v>341</v>
      </c>
      <c r="B285" s="94"/>
      <c r="C285" s="94"/>
      <c r="D285" s="94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5" x14ac:dyDescent="0.25">
      <c r="A286" s="37"/>
      <c r="B286" s="45" t="s">
        <v>52</v>
      </c>
      <c r="C286" s="32"/>
      <c r="D286" s="32"/>
      <c r="E286" s="13" t="s">
        <v>2</v>
      </c>
      <c r="F286" s="14" t="s">
        <v>3</v>
      </c>
      <c r="G286" s="15" t="s">
        <v>4</v>
      </c>
      <c r="H286" s="42" t="s">
        <v>404</v>
      </c>
      <c r="I286" s="53" t="s">
        <v>512</v>
      </c>
      <c r="J286" s="13" t="s">
        <v>509</v>
      </c>
      <c r="K286" s="62" t="s">
        <v>437</v>
      </c>
      <c r="L286" s="13" t="s">
        <v>509</v>
      </c>
      <c r="M286" s="13" t="s">
        <v>487</v>
      </c>
      <c r="N286" s="13" t="s">
        <v>452</v>
      </c>
      <c r="O286" s="13" t="s">
        <v>431</v>
      </c>
    </row>
    <row r="287" spans="1:15" ht="15.75" thickBot="1" x14ac:dyDescent="0.3">
      <c r="A287" s="38" t="s">
        <v>52</v>
      </c>
      <c r="B287" s="38" t="s">
        <v>53</v>
      </c>
      <c r="C287" s="33"/>
      <c r="D287" s="33"/>
      <c r="E287" s="16" t="s">
        <v>5</v>
      </c>
      <c r="F287" s="16" t="s">
        <v>5</v>
      </c>
      <c r="G287" s="16" t="s">
        <v>5</v>
      </c>
      <c r="H287" s="43" t="s">
        <v>405</v>
      </c>
      <c r="I287" s="16" t="s">
        <v>432</v>
      </c>
      <c r="J287" s="16" t="s">
        <v>432</v>
      </c>
      <c r="K287" s="61" t="s">
        <v>511</v>
      </c>
      <c r="L287" s="16" t="s">
        <v>433</v>
      </c>
      <c r="M287" s="16" t="s">
        <v>433</v>
      </c>
      <c r="N287" s="16" t="s">
        <v>433</v>
      </c>
      <c r="O287" s="16" t="s">
        <v>433</v>
      </c>
    </row>
    <row r="288" spans="1:15" ht="15.75" thickBot="1" x14ac:dyDescent="0.3">
      <c r="A288" s="34" t="s">
        <v>290</v>
      </c>
      <c r="B288" s="85" t="s">
        <v>291</v>
      </c>
      <c r="C288" s="86"/>
      <c r="D288" s="87"/>
      <c r="E288" s="3">
        <v>1632.6</v>
      </c>
      <c r="F288" s="3">
        <v>11861.04</v>
      </c>
      <c r="G288" s="2"/>
      <c r="H288" s="2">
        <v>9263.26</v>
      </c>
      <c r="I288" s="2">
        <f>SUM(E288:H288)</f>
        <v>22756.9</v>
      </c>
      <c r="J288" s="2">
        <v>40923.29</v>
      </c>
      <c r="K288" s="59">
        <f t="shared" ref="K288:K290" si="117">SUM(I288/J288)-1</f>
        <v>-0.44391323376004221</v>
      </c>
      <c r="L288" s="2">
        <v>40923.29</v>
      </c>
      <c r="M288" s="2">
        <v>34738.19</v>
      </c>
      <c r="N288" s="2">
        <v>39022.51</v>
      </c>
      <c r="O288" s="2">
        <v>39362.14</v>
      </c>
    </row>
    <row r="289" spans="1:15" ht="15.75" thickBot="1" x14ac:dyDescent="0.3">
      <c r="A289" s="34" t="s">
        <v>478</v>
      </c>
      <c r="B289" s="82" t="s">
        <v>479</v>
      </c>
      <c r="C289" s="83"/>
      <c r="D289" s="84"/>
      <c r="E289" s="3"/>
      <c r="F289" s="3"/>
      <c r="G289" s="2"/>
      <c r="H289" s="2"/>
      <c r="I289" s="2">
        <f>SUM(E289:H289)</f>
        <v>0</v>
      </c>
      <c r="J289" s="2"/>
      <c r="K289" s="59"/>
      <c r="L289" s="2"/>
      <c r="M289" s="2">
        <v>1002.39</v>
      </c>
      <c r="N289" s="2">
        <v>0</v>
      </c>
      <c r="O289" s="2">
        <v>0</v>
      </c>
    </row>
    <row r="290" spans="1:15" ht="15.75" thickBot="1" x14ac:dyDescent="0.3">
      <c r="A290" s="34" t="s">
        <v>506</v>
      </c>
      <c r="B290" s="82" t="s">
        <v>507</v>
      </c>
      <c r="C290" s="83"/>
      <c r="D290" s="84"/>
      <c r="E290" s="3"/>
      <c r="F290" s="3"/>
      <c r="G290" s="2"/>
      <c r="H290" s="2"/>
      <c r="I290" s="2">
        <f>SUM(E290:H290)</f>
        <v>0</v>
      </c>
      <c r="J290" s="2">
        <v>-500</v>
      </c>
      <c r="K290" s="59">
        <f t="shared" si="117"/>
        <v>-1</v>
      </c>
      <c r="L290" s="2">
        <v>-500</v>
      </c>
      <c r="M290" s="2"/>
      <c r="N290" s="2">
        <v>0</v>
      </c>
      <c r="O290" s="2">
        <v>0</v>
      </c>
    </row>
    <row r="291" spans="1:15" ht="15.75" thickBot="1" x14ac:dyDescent="0.3">
      <c r="A291" s="30" t="s">
        <v>292</v>
      </c>
      <c r="B291" s="46"/>
      <c r="C291" s="31"/>
      <c r="D291" s="31"/>
      <c r="E291" s="4">
        <f>SUM(E288:E290)</f>
        <v>1632.6</v>
      </c>
      <c r="F291" s="4">
        <f t="shared" ref="F291:H291" si="118">SUM(F288:F290)</f>
        <v>11861.04</v>
      </c>
      <c r="G291" s="4">
        <f t="shared" si="118"/>
        <v>0</v>
      </c>
      <c r="H291" s="4">
        <f t="shared" si="118"/>
        <v>9263.26</v>
      </c>
      <c r="I291" s="4">
        <f>SUM(I288:I290)</f>
        <v>22756.9</v>
      </c>
      <c r="J291" s="4">
        <f>SUM(J288:J290)</f>
        <v>40423.29</v>
      </c>
      <c r="K291" s="65">
        <f t="shared" ref="K291" si="119">SUM(I291/J291)-1</f>
        <v>-0.43703493703753449</v>
      </c>
      <c r="L291" s="4">
        <f>SUM(L288:L290)</f>
        <v>40423.29</v>
      </c>
      <c r="M291" s="4">
        <f>SUM(M288:M290)</f>
        <v>35740.58</v>
      </c>
      <c r="N291" s="4">
        <f>SUM(N288:N290)</f>
        <v>39022.51</v>
      </c>
      <c r="O291" s="4">
        <f>SUM(O288:O290)</f>
        <v>39362.14</v>
      </c>
    </row>
    <row r="292" spans="1:15" ht="15.75" thickBot="1" x14ac:dyDescent="0.3">
      <c r="A292" s="36" t="s">
        <v>38</v>
      </c>
      <c r="B292" s="10"/>
      <c r="C292" s="28"/>
      <c r="D292" s="28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5" x14ac:dyDescent="0.25">
      <c r="A293" s="37"/>
      <c r="B293" s="45" t="s">
        <v>52</v>
      </c>
      <c r="C293" s="32"/>
      <c r="D293" s="32"/>
      <c r="E293" s="13" t="s">
        <v>2</v>
      </c>
      <c r="F293" s="14" t="s">
        <v>3</v>
      </c>
      <c r="G293" s="15" t="s">
        <v>4</v>
      </c>
      <c r="H293" s="42" t="s">
        <v>404</v>
      </c>
      <c r="I293" s="53" t="s">
        <v>512</v>
      </c>
      <c r="J293" s="13" t="s">
        <v>509</v>
      </c>
      <c r="K293" s="60" t="s">
        <v>437</v>
      </c>
      <c r="L293" s="13" t="s">
        <v>509</v>
      </c>
      <c r="M293" s="13" t="s">
        <v>487</v>
      </c>
      <c r="N293" s="13" t="s">
        <v>452</v>
      </c>
      <c r="O293" s="13" t="s">
        <v>431</v>
      </c>
    </row>
    <row r="294" spans="1:15" ht="15.75" thickBot="1" x14ac:dyDescent="0.3">
      <c r="A294" s="38" t="s">
        <v>52</v>
      </c>
      <c r="B294" s="38" t="s">
        <v>53</v>
      </c>
      <c r="C294" s="33"/>
      <c r="D294" s="33"/>
      <c r="E294" s="16" t="s">
        <v>5</v>
      </c>
      <c r="F294" s="16" t="s">
        <v>5</v>
      </c>
      <c r="G294" s="16" t="s">
        <v>5</v>
      </c>
      <c r="H294" s="43" t="s">
        <v>405</v>
      </c>
      <c r="I294" s="16" t="s">
        <v>432</v>
      </c>
      <c r="J294" s="16" t="s">
        <v>432</v>
      </c>
      <c r="K294" s="61" t="s">
        <v>511</v>
      </c>
      <c r="L294" s="16" t="s">
        <v>433</v>
      </c>
      <c r="M294" s="16" t="s">
        <v>433</v>
      </c>
      <c r="N294" s="16" t="s">
        <v>433</v>
      </c>
      <c r="O294" s="16" t="s">
        <v>433</v>
      </c>
    </row>
    <row r="295" spans="1:15" ht="15.75" thickBot="1" x14ac:dyDescent="0.3">
      <c r="A295" s="34" t="s">
        <v>210</v>
      </c>
      <c r="B295" s="34" t="s">
        <v>211</v>
      </c>
      <c r="C295" s="35"/>
      <c r="D295" s="35"/>
      <c r="E295" s="3"/>
      <c r="F295" s="3"/>
      <c r="G295" s="2"/>
      <c r="H295" s="2"/>
      <c r="I295" s="2">
        <f t="shared" ref="I295:I301" si="120">SUM(E295:H295)</f>
        <v>0</v>
      </c>
      <c r="J295" s="41"/>
      <c r="K295" s="59"/>
      <c r="L295" s="41"/>
      <c r="M295" s="41">
        <v>10520.69</v>
      </c>
      <c r="N295" s="41">
        <v>13140.3</v>
      </c>
      <c r="O295" s="41">
        <v>9671.68</v>
      </c>
    </row>
    <row r="296" spans="1:15" ht="15.75" thickBot="1" x14ac:dyDescent="0.3">
      <c r="A296" s="34" t="s">
        <v>392</v>
      </c>
      <c r="B296" s="82" t="s">
        <v>396</v>
      </c>
      <c r="C296" s="83"/>
      <c r="D296" s="84"/>
      <c r="E296" s="3"/>
      <c r="F296" s="3"/>
      <c r="G296" s="2"/>
      <c r="H296" s="2"/>
      <c r="I296" s="2">
        <f t="shared" si="120"/>
        <v>0</v>
      </c>
      <c r="J296" s="2"/>
      <c r="K296" s="59"/>
      <c r="L296" s="2"/>
      <c r="M296" s="2">
        <v>10827.97</v>
      </c>
      <c r="N296" s="2">
        <v>11925.46</v>
      </c>
      <c r="O296" s="2">
        <v>11401.33</v>
      </c>
    </row>
    <row r="297" spans="1:15" ht="15.75" thickBot="1" x14ac:dyDescent="0.3">
      <c r="A297" s="34" t="s">
        <v>212</v>
      </c>
      <c r="B297" s="82" t="s">
        <v>213</v>
      </c>
      <c r="C297" s="83"/>
      <c r="D297" s="84"/>
      <c r="E297" s="3">
        <v>3036.86</v>
      </c>
      <c r="F297" s="3">
        <v>13577.22</v>
      </c>
      <c r="G297" s="2"/>
      <c r="H297" s="2">
        <v>19325.79</v>
      </c>
      <c r="I297" s="2">
        <f t="shared" si="120"/>
        <v>35939.869999999995</v>
      </c>
      <c r="J297" s="2">
        <v>65420.53</v>
      </c>
      <c r="K297" s="59">
        <f t="shared" ref="K297:K302" si="121">SUM(I297/J297)-1</f>
        <v>-0.45063315751186983</v>
      </c>
      <c r="L297" s="2">
        <v>65420.53</v>
      </c>
      <c r="M297" s="2">
        <v>45987.7</v>
      </c>
      <c r="N297" s="2">
        <v>75618.38</v>
      </c>
      <c r="O297" s="2">
        <v>59561.82</v>
      </c>
    </row>
    <row r="298" spans="1:15" ht="15.75" thickBot="1" x14ac:dyDescent="0.3">
      <c r="A298" s="34" t="s">
        <v>214</v>
      </c>
      <c r="B298" s="34" t="s">
        <v>215</v>
      </c>
      <c r="C298" s="35"/>
      <c r="D298" s="35"/>
      <c r="E298" s="3"/>
      <c r="F298" s="3"/>
      <c r="G298" s="2"/>
      <c r="H298" s="2"/>
      <c r="I298" s="2">
        <f t="shared" si="120"/>
        <v>0</v>
      </c>
      <c r="J298" s="2"/>
      <c r="K298" s="59"/>
      <c r="L298" s="2"/>
      <c r="M298" s="2"/>
      <c r="N298" s="2"/>
      <c r="O298" s="2">
        <v>2939.29</v>
      </c>
    </row>
    <row r="299" spans="1:15" ht="15.75" thickBot="1" x14ac:dyDescent="0.3">
      <c r="A299" s="34" t="s">
        <v>293</v>
      </c>
      <c r="B299" s="82" t="s">
        <v>294</v>
      </c>
      <c r="C299" s="83"/>
      <c r="D299" s="84"/>
      <c r="E299" s="3"/>
      <c r="F299" s="3"/>
      <c r="G299" s="2"/>
      <c r="H299" s="2"/>
      <c r="I299" s="2">
        <f t="shared" si="120"/>
        <v>0</v>
      </c>
      <c r="J299" s="2"/>
      <c r="K299" s="59"/>
      <c r="L299" s="2"/>
      <c r="M299" s="2">
        <v>19306.98</v>
      </c>
      <c r="N299" s="2">
        <v>15775.01</v>
      </c>
      <c r="O299" s="2">
        <v>31312.39</v>
      </c>
    </row>
    <row r="300" spans="1:15" ht="15.75" thickBot="1" x14ac:dyDescent="0.3">
      <c r="A300" s="34" t="s">
        <v>411</v>
      </c>
      <c r="B300" s="34" t="s">
        <v>410</v>
      </c>
      <c r="C300" s="35"/>
      <c r="D300" s="35"/>
      <c r="E300" s="3"/>
      <c r="F300" s="3"/>
      <c r="G300" s="2"/>
      <c r="H300" s="2"/>
      <c r="I300" s="2">
        <f t="shared" si="120"/>
        <v>0</v>
      </c>
      <c r="J300" s="2"/>
      <c r="K300" s="59"/>
      <c r="L300" s="2"/>
      <c r="M300" s="2"/>
      <c r="N300" s="2"/>
      <c r="O300" s="2">
        <v>-1095</v>
      </c>
    </row>
    <row r="301" spans="1:15" ht="15.75" thickBot="1" x14ac:dyDescent="0.3">
      <c r="A301" s="34" t="s">
        <v>371</v>
      </c>
      <c r="B301" s="34" t="s">
        <v>372</v>
      </c>
      <c r="C301" s="35"/>
      <c r="D301" s="35"/>
      <c r="E301" s="3"/>
      <c r="F301" s="3"/>
      <c r="G301" s="2"/>
      <c r="H301" s="2"/>
      <c r="I301" s="2">
        <f t="shared" si="120"/>
        <v>0</v>
      </c>
      <c r="J301" s="2"/>
      <c r="K301" s="59"/>
      <c r="L301" s="2"/>
      <c r="M301" s="2"/>
      <c r="N301" s="2"/>
      <c r="O301" s="2">
        <v>7481.78</v>
      </c>
    </row>
    <row r="302" spans="1:15" ht="15.75" thickBot="1" x14ac:dyDescent="0.3">
      <c r="A302" s="30" t="s">
        <v>39</v>
      </c>
      <c r="B302" s="46"/>
      <c r="C302" s="31"/>
      <c r="D302" s="31"/>
      <c r="E302" s="4">
        <f>SUM(E295:E301)</f>
        <v>3036.86</v>
      </c>
      <c r="F302" s="4">
        <f t="shared" ref="F302:I302" si="122">SUM(F295:F301)</f>
        <v>13577.22</v>
      </c>
      <c r="G302" s="4">
        <f t="shared" si="122"/>
        <v>0</v>
      </c>
      <c r="H302" s="4">
        <f>SUM(H295:H301)</f>
        <v>19325.79</v>
      </c>
      <c r="I302" s="4">
        <f t="shared" si="122"/>
        <v>35939.869999999995</v>
      </c>
      <c r="J302" s="4">
        <f>SUM(J295:J301)</f>
        <v>65420.53</v>
      </c>
      <c r="K302" s="65">
        <f t="shared" si="121"/>
        <v>-0.45063315751186983</v>
      </c>
      <c r="L302" s="4">
        <f>SUM(L295:L301)</f>
        <v>65420.53</v>
      </c>
      <c r="M302" s="4">
        <f>SUM(M295:M301)</f>
        <v>86643.34</v>
      </c>
      <c r="N302" s="4">
        <f>SUM(N295:N301)</f>
        <v>116459.15</v>
      </c>
      <c r="O302" s="4">
        <f>SUM(O295:O301)</f>
        <v>121273.29</v>
      </c>
    </row>
    <row r="303" spans="1:15" ht="15.75" thickBot="1" x14ac:dyDescent="0.3">
      <c r="A303" s="36" t="s">
        <v>40</v>
      </c>
      <c r="B303" s="10"/>
      <c r="C303" s="28"/>
      <c r="D303" s="28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5" x14ac:dyDescent="0.25">
      <c r="A304" s="37"/>
      <c r="B304" s="45" t="s">
        <v>52</v>
      </c>
      <c r="C304" s="32"/>
      <c r="D304" s="32"/>
      <c r="E304" s="13" t="s">
        <v>2</v>
      </c>
      <c r="F304" s="14" t="s">
        <v>3</v>
      </c>
      <c r="G304" s="15" t="s">
        <v>4</v>
      </c>
      <c r="H304" s="42" t="s">
        <v>404</v>
      </c>
      <c r="I304" s="53" t="s">
        <v>512</v>
      </c>
      <c r="J304" s="13" t="s">
        <v>509</v>
      </c>
      <c r="K304" s="60" t="s">
        <v>437</v>
      </c>
      <c r="L304" s="13" t="s">
        <v>509</v>
      </c>
      <c r="M304" s="13" t="s">
        <v>487</v>
      </c>
      <c r="N304" s="13" t="s">
        <v>452</v>
      </c>
      <c r="O304" s="13" t="s">
        <v>431</v>
      </c>
    </row>
    <row r="305" spans="1:15" ht="15.75" thickBot="1" x14ac:dyDescent="0.3">
      <c r="A305" s="38" t="s">
        <v>52</v>
      </c>
      <c r="B305" s="38" t="s">
        <v>53</v>
      </c>
      <c r="C305" s="33"/>
      <c r="D305" s="33"/>
      <c r="E305" s="16" t="s">
        <v>5</v>
      </c>
      <c r="F305" s="16" t="s">
        <v>5</v>
      </c>
      <c r="G305" s="16" t="s">
        <v>5</v>
      </c>
      <c r="H305" s="43" t="s">
        <v>405</v>
      </c>
      <c r="I305" s="16" t="s">
        <v>432</v>
      </c>
      <c r="J305" s="16" t="s">
        <v>432</v>
      </c>
      <c r="K305" s="61" t="s">
        <v>511</v>
      </c>
      <c r="L305" s="16" t="s">
        <v>433</v>
      </c>
      <c r="M305" s="16" t="s">
        <v>433</v>
      </c>
      <c r="N305" s="16" t="s">
        <v>433</v>
      </c>
      <c r="O305" s="16" t="s">
        <v>433</v>
      </c>
    </row>
    <row r="306" spans="1:15" ht="15.75" thickBot="1" x14ac:dyDescent="0.3">
      <c r="A306" s="34" t="s">
        <v>295</v>
      </c>
      <c r="B306" s="85" t="s">
        <v>296</v>
      </c>
      <c r="C306" s="86"/>
      <c r="D306" s="87"/>
      <c r="E306" s="3">
        <v>18213.59</v>
      </c>
      <c r="F306" s="3">
        <v>29016.78</v>
      </c>
      <c r="G306" s="2"/>
      <c r="H306" s="2">
        <v>6856.34</v>
      </c>
      <c r="I306" s="2">
        <f t="shared" ref="I306:I313" si="123">SUM(E306:H306)</f>
        <v>54086.709999999992</v>
      </c>
      <c r="J306" s="2">
        <v>95850.2</v>
      </c>
      <c r="K306" s="59">
        <f t="shared" ref="K306:K314" si="124">SUM(I306/J306)-1</f>
        <v>-0.43571625306989459</v>
      </c>
      <c r="L306" s="2">
        <v>95850.2</v>
      </c>
      <c r="M306" s="2">
        <v>90225.14</v>
      </c>
      <c r="N306" s="2">
        <v>78570.929999999993</v>
      </c>
      <c r="O306" s="2">
        <v>92471.53</v>
      </c>
    </row>
    <row r="307" spans="1:15" ht="15.75" thickBot="1" x14ac:dyDescent="0.3">
      <c r="A307" s="34" t="s">
        <v>323</v>
      </c>
      <c r="B307" s="82" t="s">
        <v>324</v>
      </c>
      <c r="C307" s="83"/>
      <c r="D307" s="84"/>
      <c r="E307" s="3"/>
      <c r="F307" s="3"/>
      <c r="G307" s="2"/>
      <c r="H307" s="2"/>
      <c r="I307" s="2">
        <f t="shared" si="123"/>
        <v>0</v>
      </c>
      <c r="J307" s="2">
        <v>13350.94</v>
      </c>
      <c r="K307" s="59">
        <f t="shared" si="124"/>
        <v>-1</v>
      </c>
      <c r="L307" s="2">
        <v>13350.94</v>
      </c>
      <c r="M307" s="2">
        <v>8153.29</v>
      </c>
      <c r="N307" s="2">
        <v>7228.57</v>
      </c>
      <c r="O307" s="2">
        <v>17542.400000000001</v>
      </c>
    </row>
    <row r="308" spans="1:15" ht="15.75" thickBot="1" x14ac:dyDescent="0.3">
      <c r="A308" s="34" t="s">
        <v>216</v>
      </c>
      <c r="B308" s="82" t="s">
        <v>217</v>
      </c>
      <c r="C308" s="83"/>
      <c r="D308" s="84"/>
      <c r="E308" s="3">
        <v>23845.49</v>
      </c>
      <c r="F308" s="3">
        <v>35235.040000000001</v>
      </c>
      <c r="G308" s="2"/>
      <c r="H308" s="2">
        <v>38311.47</v>
      </c>
      <c r="I308" s="2">
        <f t="shared" si="123"/>
        <v>97392</v>
      </c>
      <c r="J308" s="2">
        <v>213488.44</v>
      </c>
      <c r="K308" s="59">
        <f t="shared" si="124"/>
        <v>-0.54380668105495555</v>
      </c>
      <c r="L308" s="2">
        <v>213488.44</v>
      </c>
      <c r="M308" s="2">
        <v>208026.96</v>
      </c>
      <c r="N308" s="2">
        <v>204593.69</v>
      </c>
      <c r="O308" s="2">
        <v>274880.63</v>
      </c>
    </row>
    <row r="309" spans="1:15" ht="15.75" thickBot="1" x14ac:dyDescent="0.3">
      <c r="A309" s="34" t="s">
        <v>327</v>
      </c>
      <c r="B309" s="82" t="s">
        <v>328</v>
      </c>
      <c r="C309" s="83"/>
      <c r="D309" s="84"/>
      <c r="E309" s="3">
        <v>4270.37</v>
      </c>
      <c r="F309" s="3">
        <v>7973.98</v>
      </c>
      <c r="G309" s="2"/>
      <c r="H309" s="2">
        <v>12702.95</v>
      </c>
      <c r="I309" s="2">
        <f t="shared" si="123"/>
        <v>24947.3</v>
      </c>
      <c r="J309" s="2">
        <v>50461.07</v>
      </c>
      <c r="K309" s="59">
        <f t="shared" si="124"/>
        <v>-0.50561294082745367</v>
      </c>
      <c r="L309" s="2">
        <v>50461.07</v>
      </c>
      <c r="M309" s="2">
        <v>52750.39</v>
      </c>
      <c r="N309" s="2">
        <v>63982.11</v>
      </c>
      <c r="O309" s="2">
        <v>76307.520000000004</v>
      </c>
    </row>
    <row r="310" spans="1:15" ht="15.75" thickBot="1" x14ac:dyDescent="0.3">
      <c r="A310" s="34" t="s">
        <v>218</v>
      </c>
      <c r="B310" s="82" t="s">
        <v>219</v>
      </c>
      <c r="C310" s="83"/>
      <c r="D310" s="84"/>
      <c r="E310" s="3">
        <v>7913.38</v>
      </c>
      <c r="F310" s="3">
        <v>10593.01</v>
      </c>
      <c r="G310" s="2"/>
      <c r="H310" s="2">
        <v>50518.86</v>
      </c>
      <c r="I310" s="2">
        <f t="shared" si="123"/>
        <v>69025.25</v>
      </c>
      <c r="J310" s="2">
        <v>93020.41</v>
      </c>
      <c r="K310" s="59">
        <f t="shared" si="124"/>
        <v>-0.25795586151469341</v>
      </c>
      <c r="L310" s="2">
        <v>93020.41</v>
      </c>
      <c r="M310" s="2">
        <v>84858.28</v>
      </c>
      <c r="N310" s="2">
        <v>90391.9</v>
      </c>
      <c r="O310" s="2">
        <v>105648.42</v>
      </c>
    </row>
    <row r="311" spans="1:15" ht="15.75" thickBot="1" x14ac:dyDescent="0.3">
      <c r="A311" s="34" t="s">
        <v>220</v>
      </c>
      <c r="B311" s="82" t="s">
        <v>221</v>
      </c>
      <c r="C311" s="83"/>
      <c r="D311" s="84"/>
      <c r="E311" s="5">
        <v>312.60000000000002</v>
      </c>
      <c r="F311" s="3">
        <v>3579.74</v>
      </c>
      <c r="G311" s="2"/>
      <c r="H311" s="2">
        <v>3509</v>
      </c>
      <c r="I311" s="2">
        <f t="shared" ref="I311:I312" si="125">SUM(E311:H311)</f>
        <v>7401.34</v>
      </c>
      <c r="J311" s="2">
        <v>9490.74</v>
      </c>
      <c r="K311" s="59">
        <f t="shared" si="124"/>
        <v>-0.22015143181669705</v>
      </c>
      <c r="L311" s="2">
        <v>9490.74</v>
      </c>
      <c r="M311" s="2">
        <v>8221.14</v>
      </c>
      <c r="N311" s="2">
        <v>9366.59</v>
      </c>
      <c r="O311" s="2">
        <v>16838.71</v>
      </c>
    </row>
    <row r="312" spans="1:15" ht="15.75" thickBot="1" x14ac:dyDescent="0.3">
      <c r="A312" s="34" t="s">
        <v>222</v>
      </c>
      <c r="B312" s="82" t="s">
        <v>223</v>
      </c>
      <c r="C312" s="83"/>
      <c r="D312" s="84"/>
      <c r="E312" s="3">
        <v>496.07</v>
      </c>
      <c r="F312" s="3">
        <v>7857.93</v>
      </c>
      <c r="G312" s="2"/>
      <c r="H312" s="2">
        <v>2753.99</v>
      </c>
      <c r="I312" s="2">
        <f t="shared" si="125"/>
        <v>11107.99</v>
      </c>
      <c r="J312" s="2">
        <v>43574.25</v>
      </c>
      <c r="K312" s="59">
        <f t="shared" ref="K312" si="126">SUM(I312/J312)-1</f>
        <v>-0.74507903176761503</v>
      </c>
      <c r="L312" s="2">
        <v>43574.25</v>
      </c>
      <c r="M312" s="2">
        <v>30418.89</v>
      </c>
      <c r="N312" s="2">
        <v>21162.84</v>
      </c>
      <c r="O312" s="2">
        <v>22239.200000000001</v>
      </c>
    </row>
    <row r="313" spans="1:15" ht="15.75" thickBot="1" x14ac:dyDescent="0.3">
      <c r="A313" s="34" t="s">
        <v>519</v>
      </c>
      <c r="B313" s="82" t="s">
        <v>520</v>
      </c>
      <c r="C313" s="83"/>
      <c r="D313" s="84"/>
      <c r="E313" s="3"/>
      <c r="F313" s="3"/>
      <c r="G313" s="2"/>
      <c r="H313" s="2">
        <v>993.07</v>
      </c>
      <c r="I313" s="2">
        <f t="shared" si="123"/>
        <v>993.07</v>
      </c>
      <c r="J313" s="2"/>
      <c r="K313" s="59"/>
      <c r="L313" s="2"/>
      <c r="M313" s="2"/>
      <c r="N313" s="2"/>
      <c r="O313" s="2"/>
    </row>
    <row r="314" spans="1:15" ht="15.75" thickBot="1" x14ac:dyDescent="0.3">
      <c r="A314" s="30" t="s">
        <v>41</v>
      </c>
      <c r="B314" s="46"/>
      <c r="C314" s="31"/>
      <c r="D314" s="31"/>
      <c r="E314" s="4">
        <f>SUM(E306:E313)</f>
        <v>55051.5</v>
      </c>
      <c r="F314" s="4">
        <f t="shared" ref="F314:I314" si="127">SUM(F306:F313)</f>
        <v>94256.48000000001</v>
      </c>
      <c r="G314" s="4">
        <f t="shared" si="127"/>
        <v>0</v>
      </c>
      <c r="H314" s="4">
        <f>SUM(H306:H313)</f>
        <v>115645.68000000001</v>
      </c>
      <c r="I314" s="4">
        <f t="shared" si="127"/>
        <v>264953.65999999997</v>
      </c>
      <c r="J314" s="4">
        <f>SUM(J306:J313)</f>
        <v>519236.05000000005</v>
      </c>
      <c r="K314" s="65">
        <f t="shared" si="124"/>
        <v>-0.48972406673226954</v>
      </c>
      <c r="L314" s="4">
        <f>SUM(L306:L313)</f>
        <v>519236.05000000005</v>
      </c>
      <c r="M314" s="4">
        <f>SUM(M306:M313)</f>
        <v>482654.09000000008</v>
      </c>
      <c r="N314" s="4">
        <f>SUM(N306:N313)</f>
        <v>475296.63</v>
      </c>
      <c r="O314" s="4">
        <f>SUM(O306:O313)</f>
        <v>605928.40999999992</v>
      </c>
    </row>
    <row r="315" spans="1:15" ht="15.75" thickBot="1" x14ac:dyDescent="0.3">
      <c r="A315" s="36" t="s">
        <v>494</v>
      </c>
      <c r="B315" s="10"/>
      <c r="C315" s="28"/>
      <c r="D315" s="28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5" x14ac:dyDescent="0.25">
      <c r="A316" s="37"/>
      <c r="B316" s="45" t="s">
        <v>52</v>
      </c>
      <c r="C316" s="32"/>
      <c r="D316" s="32"/>
      <c r="E316" s="13" t="s">
        <v>2</v>
      </c>
      <c r="F316" s="14" t="s">
        <v>3</v>
      </c>
      <c r="G316" s="15" t="s">
        <v>4</v>
      </c>
      <c r="H316" s="42" t="s">
        <v>404</v>
      </c>
      <c r="I316" s="53" t="s">
        <v>512</v>
      </c>
      <c r="J316" s="13" t="s">
        <v>509</v>
      </c>
      <c r="K316" s="60" t="s">
        <v>437</v>
      </c>
      <c r="L316" s="13" t="s">
        <v>509</v>
      </c>
      <c r="M316" s="13" t="s">
        <v>487</v>
      </c>
      <c r="N316" s="13" t="s">
        <v>452</v>
      </c>
      <c r="O316" s="13" t="s">
        <v>431</v>
      </c>
    </row>
    <row r="317" spans="1:15" ht="15.75" thickBot="1" x14ac:dyDescent="0.3">
      <c r="A317" s="38" t="s">
        <v>52</v>
      </c>
      <c r="B317" s="38" t="s">
        <v>53</v>
      </c>
      <c r="C317" s="33"/>
      <c r="D317" s="33"/>
      <c r="E317" s="16" t="s">
        <v>5</v>
      </c>
      <c r="F317" s="16" t="s">
        <v>5</v>
      </c>
      <c r="G317" s="16" t="s">
        <v>5</v>
      </c>
      <c r="H317" s="43" t="s">
        <v>405</v>
      </c>
      <c r="I317" s="16" t="s">
        <v>432</v>
      </c>
      <c r="J317" s="16" t="s">
        <v>432</v>
      </c>
      <c r="K317" s="61" t="s">
        <v>511</v>
      </c>
      <c r="L317" s="16" t="s">
        <v>433</v>
      </c>
      <c r="M317" s="16" t="s">
        <v>433</v>
      </c>
      <c r="N317" s="16" t="s">
        <v>433</v>
      </c>
      <c r="O317" s="16" t="s">
        <v>433</v>
      </c>
    </row>
    <row r="318" spans="1:15" ht="15.75" thickBot="1" x14ac:dyDescent="0.3">
      <c r="A318" s="34" t="s">
        <v>495</v>
      </c>
      <c r="B318" s="34" t="s">
        <v>496</v>
      </c>
      <c r="C318" s="35"/>
      <c r="D318" s="35"/>
      <c r="E318" s="3">
        <v>2417.87</v>
      </c>
      <c r="F318" s="3">
        <v>344.96</v>
      </c>
      <c r="G318" s="2"/>
      <c r="H318" s="2">
        <v>1462</v>
      </c>
      <c r="I318" s="2">
        <f>SUM(E318:H318)</f>
        <v>4224.83</v>
      </c>
      <c r="J318" s="2">
        <v>12454.95</v>
      </c>
      <c r="K318" s="59">
        <f t="shared" ref="K318:K319" si="128">SUM(I318/J318)-1</f>
        <v>-0.66079109109229672</v>
      </c>
      <c r="L318" s="2">
        <v>12454.95</v>
      </c>
      <c r="M318" s="2">
        <v>0</v>
      </c>
      <c r="N318" s="2">
        <v>0</v>
      </c>
      <c r="O318" s="2">
        <v>0</v>
      </c>
    </row>
    <row r="319" spans="1:15" ht="15.75" thickBot="1" x14ac:dyDescent="0.3">
      <c r="A319" s="30" t="s">
        <v>497</v>
      </c>
      <c r="B319" s="46"/>
      <c r="C319" s="31"/>
      <c r="D319" s="31"/>
      <c r="E319" s="4">
        <f>SUM(E318)</f>
        <v>2417.87</v>
      </c>
      <c r="F319" s="4">
        <f t="shared" ref="F319:G319" si="129">SUM(F318)</f>
        <v>344.96</v>
      </c>
      <c r="G319" s="4">
        <f t="shared" si="129"/>
        <v>0</v>
      </c>
      <c r="H319" s="4">
        <f>SUM(H318)</f>
        <v>1462</v>
      </c>
      <c r="I319" s="4">
        <f t="shared" ref="I319" si="130">SUM(I318)</f>
        <v>4224.83</v>
      </c>
      <c r="J319" s="4">
        <f>SUM(J318)</f>
        <v>12454.95</v>
      </c>
      <c r="K319" s="65">
        <f t="shared" si="128"/>
        <v>-0.66079109109229672</v>
      </c>
      <c r="L319" s="4">
        <f>SUM(L318)</f>
        <v>12454.95</v>
      </c>
      <c r="M319" s="4">
        <f>SUM(M318)</f>
        <v>0</v>
      </c>
      <c r="N319" s="4">
        <f>SUM(N318)</f>
        <v>0</v>
      </c>
      <c r="O319" s="4">
        <f>SUM(O318)</f>
        <v>0</v>
      </c>
    </row>
    <row r="320" spans="1:15" ht="15.75" thickBot="1" x14ac:dyDescent="0.3">
      <c r="A320" s="36" t="s">
        <v>498</v>
      </c>
      <c r="B320" s="10"/>
      <c r="C320" s="28"/>
      <c r="D320" s="28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5" x14ac:dyDescent="0.25">
      <c r="A321" s="37"/>
      <c r="B321" s="45" t="s">
        <v>52</v>
      </c>
      <c r="C321" s="32"/>
      <c r="D321" s="32"/>
      <c r="E321" s="13" t="s">
        <v>2</v>
      </c>
      <c r="F321" s="14" t="s">
        <v>3</v>
      </c>
      <c r="G321" s="15" t="s">
        <v>4</v>
      </c>
      <c r="H321" s="42" t="s">
        <v>404</v>
      </c>
      <c r="I321" s="53" t="s">
        <v>512</v>
      </c>
      <c r="J321" s="13" t="s">
        <v>509</v>
      </c>
      <c r="K321" s="60" t="s">
        <v>437</v>
      </c>
      <c r="L321" s="13" t="s">
        <v>509</v>
      </c>
      <c r="M321" s="13" t="s">
        <v>487</v>
      </c>
      <c r="N321" s="13" t="s">
        <v>452</v>
      </c>
      <c r="O321" s="13" t="s">
        <v>431</v>
      </c>
    </row>
    <row r="322" spans="1:15" ht="15.75" thickBot="1" x14ac:dyDescent="0.3">
      <c r="A322" s="38" t="s">
        <v>52</v>
      </c>
      <c r="B322" s="38" t="s">
        <v>53</v>
      </c>
      <c r="C322" s="33"/>
      <c r="D322" s="33"/>
      <c r="E322" s="16" t="s">
        <v>5</v>
      </c>
      <c r="F322" s="16" t="s">
        <v>5</v>
      </c>
      <c r="G322" s="16" t="s">
        <v>5</v>
      </c>
      <c r="H322" s="43" t="s">
        <v>405</v>
      </c>
      <c r="I322" s="16" t="s">
        <v>432</v>
      </c>
      <c r="J322" s="16" t="s">
        <v>432</v>
      </c>
      <c r="K322" s="61" t="s">
        <v>511</v>
      </c>
      <c r="L322" s="16" t="s">
        <v>433</v>
      </c>
      <c r="M322" s="16" t="s">
        <v>433</v>
      </c>
      <c r="N322" s="16" t="s">
        <v>433</v>
      </c>
      <c r="O322" s="16" t="s">
        <v>433</v>
      </c>
    </row>
    <row r="323" spans="1:15" ht="15.75" thickBot="1" x14ac:dyDescent="0.3">
      <c r="A323" s="34" t="s">
        <v>499</v>
      </c>
      <c r="B323" s="85" t="s">
        <v>529</v>
      </c>
      <c r="C323" s="86"/>
      <c r="D323" s="87"/>
      <c r="E323" s="3">
        <v>0</v>
      </c>
      <c r="F323" s="3">
        <v>799.36</v>
      </c>
      <c r="G323" s="2"/>
      <c r="H323" s="2">
        <v>596</v>
      </c>
      <c r="I323" s="2">
        <f>SUM(E323:H323)</f>
        <v>1395.3600000000001</v>
      </c>
      <c r="J323" s="2">
        <v>9438.16</v>
      </c>
      <c r="K323" s="59">
        <f t="shared" ref="K323" si="131">SUM(I323/J323)-1</f>
        <v>-0.85215762394365002</v>
      </c>
      <c r="L323" s="2">
        <v>9438.16</v>
      </c>
      <c r="M323" s="2">
        <v>0</v>
      </c>
      <c r="N323" s="2">
        <v>0</v>
      </c>
      <c r="O323" s="2">
        <v>0</v>
      </c>
    </row>
    <row r="324" spans="1:15" ht="15.75" thickBot="1" x14ac:dyDescent="0.3">
      <c r="A324" s="30" t="s">
        <v>500</v>
      </c>
      <c r="B324" s="46"/>
      <c r="C324" s="31"/>
      <c r="D324" s="31"/>
      <c r="E324" s="4">
        <f>SUM(E323)</f>
        <v>0</v>
      </c>
      <c r="F324" s="4">
        <f t="shared" ref="F324:G324" si="132">SUM(F323)</f>
        <v>799.36</v>
      </c>
      <c r="G324" s="4">
        <f t="shared" si="132"/>
        <v>0</v>
      </c>
      <c r="H324" s="4">
        <f>SUM(H323)</f>
        <v>596</v>
      </c>
      <c r="I324" s="4">
        <f t="shared" ref="I324" si="133">SUM(I323)</f>
        <v>1395.3600000000001</v>
      </c>
      <c r="J324" s="4">
        <f>SUM(J323)</f>
        <v>9438.16</v>
      </c>
      <c r="K324" s="65">
        <f t="shared" ref="K324" si="134">SUM(I324/J324)-1</f>
        <v>-0.85215762394365002</v>
      </c>
      <c r="L324" s="4">
        <f>SUM(L323)</f>
        <v>9438.16</v>
      </c>
      <c r="M324" s="4">
        <f>SUM(M323)</f>
        <v>0</v>
      </c>
      <c r="N324" s="4">
        <f>SUM(N323)</f>
        <v>0</v>
      </c>
      <c r="O324" s="4">
        <f>SUM(O323)</f>
        <v>0</v>
      </c>
    </row>
    <row r="325" spans="1:15" ht="15.75" thickBot="1" x14ac:dyDescent="0.3">
      <c r="A325" s="36" t="s">
        <v>342</v>
      </c>
      <c r="B325" s="10"/>
      <c r="C325" s="28"/>
      <c r="D325" s="28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5" x14ac:dyDescent="0.25">
      <c r="A326" s="37"/>
      <c r="B326" s="45" t="s">
        <v>52</v>
      </c>
      <c r="C326" s="32"/>
      <c r="D326" s="32"/>
      <c r="E326" s="13" t="s">
        <v>2</v>
      </c>
      <c r="F326" s="14" t="s">
        <v>3</v>
      </c>
      <c r="G326" s="15" t="s">
        <v>4</v>
      </c>
      <c r="H326" s="42" t="s">
        <v>404</v>
      </c>
      <c r="I326" s="53" t="s">
        <v>512</v>
      </c>
      <c r="J326" s="13" t="s">
        <v>509</v>
      </c>
      <c r="K326" s="60" t="s">
        <v>437</v>
      </c>
      <c r="L326" s="13" t="s">
        <v>509</v>
      </c>
      <c r="M326" s="13" t="s">
        <v>487</v>
      </c>
      <c r="N326" s="13" t="s">
        <v>452</v>
      </c>
      <c r="O326" s="13" t="s">
        <v>431</v>
      </c>
    </row>
    <row r="327" spans="1:15" ht="15.75" thickBot="1" x14ac:dyDescent="0.3">
      <c r="A327" s="38" t="s">
        <v>52</v>
      </c>
      <c r="B327" s="38" t="s">
        <v>53</v>
      </c>
      <c r="C327" s="33"/>
      <c r="D327" s="33"/>
      <c r="E327" s="16" t="s">
        <v>5</v>
      </c>
      <c r="F327" s="16" t="s">
        <v>5</v>
      </c>
      <c r="G327" s="16" t="s">
        <v>5</v>
      </c>
      <c r="H327" s="43" t="s">
        <v>405</v>
      </c>
      <c r="I327" s="16" t="s">
        <v>432</v>
      </c>
      <c r="J327" s="16" t="s">
        <v>432</v>
      </c>
      <c r="K327" s="61" t="s">
        <v>511</v>
      </c>
      <c r="L327" s="16" t="s">
        <v>433</v>
      </c>
      <c r="M327" s="16" t="s">
        <v>433</v>
      </c>
      <c r="N327" s="16" t="s">
        <v>433</v>
      </c>
      <c r="O327" s="16" t="s">
        <v>433</v>
      </c>
    </row>
    <row r="328" spans="1:15" ht="15.75" thickBot="1" x14ac:dyDescent="0.3">
      <c r="A328" s="34" t="s">
        <v>297</v>
      </c>
      <c r="B328" s="85" t="s">
        <v>300</v>
      </c>
      <c r="C328" s="86"/>
      <c r="D328" s="87"/>
      <c r="E328" s="5">
        <v>267.95999999999998</v>
      </c>
      <c r="F328" s="3">
        <v>1539.61</v>
      </c>
      <c r="G328" s="2"/>
      <c r="H328" s="2">
        <v>1690</v>
      </c>
      <c r="I328" s="2">
        <f t="shared" ref="I328:I336" si="135">SUM(E328:H328)</f>
        <v>3497.5699999999997</v>
      </c>
      <c r="J328" s="2">
        <v>4482.1499999999996</v>
      </c>
      <c r="K328" s="59">
        <f t="shared" ref="K328:K337" si="136">SUM(I328/J328)-1</f>
        <v>-0.21966690092924157</v>
      </c>
      <c r="L328" s="2">
        <v>4482.1499999999996</v>
      </c>
      <c r="M328" s="2">
        <v>5883.77</v>
      </c>
      <c r="N328" s="2">
        <v>26935.48</v>
      </c>
      <c r="O328" s="2">
        <v>29392.38</v>
      </c>
    </row>
    <row r="329" spans="1:15" ht="15.75" thickBot="1" x14ac:dyDescent="0.3">
      <c r="A329" s="34" t="s">
        <v>298</v>
      </c>
      <c r="B329" s="82" t="s">
        <v>301</v>
      </c>
      <c r="C329" s="83"/>
      <c r="D329" s="84"/>
      <c r="E329" s="3"/>
      <c r="F329" s="3">
        <v>1917.97</v>
      </c>
      <c r="G329" s="2"/>
      <c r="H329" s="2">
        <v>4301</v>
      </c>
      <c r="I329" s="2">
        <f t="shared" si="135"/>
        <v>6218.97</v>
      </c>
      <c r="J329" s="2">
        <v>10592.34</v>
      </c>
      <c r="K329" s="59">
        <f t="shared" si="136"/>
        <v>-0.41288044001608704</v>
      </c>
      <c r="L329" s="2">
        <v>10592.34</v>
      </c>
      <c r="M329" s="2">
        <v>8934.15</v>
      </c>
      <c r="N329" s="2">
        <v>5546.72</v>
      </c>
      <c r="O329" s="2">
        <v>6774.03</v>
      </c>
    </row>
    <row r="330" spans="1:15" ht="15.75" thickBot="1" x14ac:dyDescent="0.3">
      <c r="A330" s="34" t="s">
        <v>299</v>
      </c>
      <c r="B330" s="82" t="s">
        <v>302</v>
      </c>
      <c r="C330" s="83"/>
      <c r="D330" s="84"/>
      <c r="E330" s="3">
        <v>1792.02</v>
      </c>
      <c r="F330" s="3"/>
      <c r="G330" s="2"/>
      <c r="H330" s="2">
        <v>9069.1200000000008</v>
      </c>
      <c r="I330" s="2">
        <f t="shared" si="135"/>
        <v>10861.140000000001</v>
      </c>
      <c r="J330" s="2">
        <v>31018.35</v>
      </c>
      <c r="K330" s="59">
        <f t="shared" si="136"/>
        <v>-0.64984791260656993</v>
      </c>
      <c r="L330" s="2">
        <v>31018.35</v>
      </c>
      <c r="M330" s="2">
        <v>17872.169999999998</v>
      </c>
      <c r="N330" s="2">
        <v>31458.36</v>
      </c>
      <c r="O330" s="2">
        <v>18070.02</v>
      </c>
    </row>
    <row r="331" spans="1:15" ht="15.75" thickBot="1" x14ac:dyDescent="0.3">
      <c r="A331" s="34" t="s">
        <v>534</v>
      </c>
      <c r="B331" s="82" t="s">
        <v>223</v>
      </c>
      <c r="C331" s="83"/>
      <c r="D331" s="84"/>
      <c r="E331" s="3">
        <v>2976.83</v>
      </c>
      <c r="F331" s="3">
        <v>5674.04</v>
      </c>
      <c r="G331" s="2"/>
      <c r="H331" s="2">
        <v>10812.99</v>
      </c>
      <c r="I331" s="2">
        <f t="shared" ref="I331" si="137">SUM(E331:H331)</f>
        <v>19463.86</v>
      </c>
      <c r="J331" s="2"/>
      <c r="K331" s="59"/>
      <c r="L331" s="2"/>
      <c r="M331" s="2"/>
      <c r="N331" s="2"/>
      <c r="O331" s="2"/>
    </row>
    <row r="332" spans="1:15" ht="15.75" thickBot="1" x14ac:dyDescent="0.3">
      <c r="A332" s="34" t="s">
        <v>224</v>
      </c>
      <c r="B332" s="82" t="s">
        <v>225</v>
      </c>
      <c r="C332" s="83"/>
      <c r="D332" s="84"/>
      <c r="E332" s="3">
        <v>752.28</v>
      </c>
      <c r="F332" s="3"/>
      <c r="G332" s="2"/>
      <c r="H332" s="2">
        <v>6510</v>
      </c>
      <c r="I332" s="2">
        <f t="shared" si="135"/>
        <v>7262.28</v>
      </c>
      <c r="J332" s="2">
        <v>10531.73</v>
      </c>
      <c r="K332" s="59">
        <f t="shared" si="136"/>
        <v>-0.31043807617551911</v>
      </c>
      <c r="L332" s="2">
        <v>10531.73</v>
      </c>
      <c r="M332" s="2">
        <v>8657.51</v>
      </c>
      <c r="N332" s="2">
        <v>12116.54</v>
      </c>
      <c r="O332" s="2">
        <v>16549.87</v>
      </c>
    </row>
    <row r="333" spans="1:15" ht="15.75" thickBot="1" x14ac:dyDescent="0.3">
      <c r="A333" s="34" t="s">
        <v>226</v>
      </c>
      <c r="B333" s="82" t="s">
        <v>227</v>
      </c>
      <c r="C333" s="83"/>
      <c r="D333" s="84"/>
      <c r="E333" s="3">
        <v>6034.27</v>
      </c>
      <c r="F333" s="3">
        <v>4643.26</v>
      </c>
      <c r="G333" s="2"/>
      <c r="H333" s="2">
        <v>24239.68</v>
      </c>
      <c r="I333" s="2">
        <f t="shared" si="135"/>
        <v>34917.21</v>
      </c>
      <c r="J333" s="2">
        <v>15879.35</v>
      </c>
      <c r="K333" s="59">
        <f t="shared" si="136"/>
        <v>1.1989067562589146</v>
      </c>
      <c r="L333" s="2">
        <v>15879.35</v>
      </c>
      <c r="M333" s="2">
        <v>19738</v>
      </c>
      <c r="N333" s="2">
        <v>17636.900000000001</v>
      </c>
      <c r="O333" s="2">
        <v>39174.04</v>
      </c>
    </row>
    <row r="334" spans="1:15" ht="15.75" thickBot="1" x14ac:dyDescent="0.3">
      <c r="A334" s="34" t="s">
        <v>309</v>
      </c>
      <c r="B334" s="82" t="s">
        <v>310</v>
      </c>
      <c r="C334" s="83"/>
      <c r="D334" s="84"/>
      <c r="E334" s="3">
        <v>1236.77</v>
      </c>
      <c r="F334" s="5"/>
      <c r="G334" s="2"/>
      <c r="H334" s="2">
        <v>3257.5</v>
      </c>
      <c r="I334" s="2">
        <f t="shared" si="135"/>
        <v>4494.2700000000004</v>
      </c>
      <c r="J334" s="2">
        <v>4567.6400000000003</v>
      </c>
      <c r="K334" s="59">
        <f t="shared" si="136"/>
        <v>-1.6062999711010439E-2</v>
      </c>
      <c r="L334" s="2">
        <v>4567.6400000000003</v>
      </c>
      <c r="M334" s="2">
        <v>890.62</v>
      </c>
      <c r="N334" s="2">
        <v>1045.81</v>
      </c>
      <c r="O334" s="2">
        <v>1856.75</v>
      </c>
    </row>
    <row r="335" spans="1:15" ht="15.75" thickBot="1" x14ac:dyDescent="0.3">
      <c r="A335" s="34" t="s">
        <v>354</v>
      </c>
      <c r="B335" s="82" t="s">
        <v>355</v>
      </c>
      <c r="C335" s="83"/>
      <c r="D335" s="84"/>
      <c r="E335" s="3">
        <v>863.38</v>
      </c>
      <c r="F335" s="5">
        <v>1408.21</v>
      </c>
      <c r="G335" s="2"/>
      <c r="H335" s="2">
        <v>2845.39</v>
      </c>
      <c r="I335" s="2">
        <f t="shared" si="135"/>
        <v>5116.9799999999996</v>
      </c>
      <c r="J335" s="2">
        <v>24599.84</v>
      </c>
      <c r="K335" s="59">
        <f t="shared" si="136"/>
        <v>-0.79199133002491073</v>
      </c>
      <c r="L335" s="2">
        <v>24599.84</v>
      </c>
      <c r="M335" s="2">
        <v>12779.9</v>
      </c>
      <c r="N335" s="2">
        <v>13700.17</v>
      </c>
      <c r="O335" s="2">
        <v>12960.57</v>
      </c>
    </row>
    <row r="336" spans="1:15" ht="15.75" thickBot="1" x14ac:dyDescent="0.3">
      <c r="A336" s="34" t="s">
        <v>228</v>
      </c>
      <c r="B336" s="82" t="s">
        <v>229</v>
      </c>
      <c r="C336" s="83"/>
      <c r="D336" s="84"/>
      <c r="E336" s="5">
        <v>1199.8399999999999</v>
      </c>
      <c r="F336" s="3">
        <v>6390.81</v>
      </c>
      <c r="G336" s="2"/>
      <c r="H336" s="2">
        <v>16594.23</v>
      </c>
      <c r="I336" s="2">
        <f t="shared" si="135"/>
        <v>24184.880000000001</v>
      </c>
      <c r="J336" s="2">
        <v>30395.66</v>
      </c>
      <c r="K336" s="59">
        <f t="shared" si="136"/>
        <v>-0.20433114464367608</v>
      </c>
      <c r="L336" s="2">
        <v>30395.66</v>
      </c>
      <c r="M336" s="2">
        <v>26720.81</v>
      </c>
      <c r="N336" s="2">
        <v>30231.63</v>
      </c>
      <c r="O336" s="2">
        <v>21163.08</v>
      </c>
    </row>
    <row r="337" spans="1:20" ht="15.75" thickBot="1" x14ac:dyDescent="0.3">
      <c r="A337" s="30" t="s">
        <v>343</v>
      </c>
      <c r="B337" s="46"/>
      <c r="C337" s="31"/>
      <c r="D337" s="31"/>
      <c r="E337" s="4">
        <f t="shared" ref="E337:J337" si="138">SUM(E328:E336)</f>
        <v>15123.35</v>
      </c>
      <c r="F337" s="4">
        <f t="shared" si="138"/>
        <v>21573.9</v>
      </c>
      <c r="G337" s="4">
        <f t="shared" si="138"/>
        <v>0</v>
      </c>
      <c r="H337" s="4">
        <f t="shared" si="138"/>
        <v>79319.91</v>
      </c>
      <c r="I337" s="4">
        <f t="shared" si="138"/>
        <v>116017.16</v>
      </c>
      <c r="J337" s="64">
        <f t="shared" si="138"/>
        <v>132067.06</v>
      </c>
      <c r="K337" s="65">
        <f t="shared" si="136"/>
        <v>-0.12152841139948145</v>
      </c>
      <c r="L337" s="4">
        <f t="shared" ref="L337:N337" si="139">SUM(L328:L336)</f>
        <v>132067.06</v>
      </c>
      <c r="M337" s="4">
        <f t="shared" ref="M337" si="140">SUM(M328:M336)</f>
        <v>101476.93</v>
      </c>
      <c r="N337" s="4">
        <f t="shared" si="139"/>
        <v>138671.60999999999</v>
      </c>
      <c r="O337" s="4">
        <f t="shared" ref="O337" si="141">SUM(O328:O336)</f>
        <v>145940.74</v>
      </c>
    </row>
    <row r="338" spans="1:20" ht="15.75" thickBot="1" x14ac:dyDescent="0.3">
      <c r="A338" s="36" t="s">
        <v>541</v>
      </c>
      <c r="B338" s="10"/>
      <c r="C338" s="28"/>
      <c r="D338" s="28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20" x14ac:dyDescent="0.25">
      <c r="A339" s="37"/>
      <c r="B339" s="45" t="s">
        <v>52</v>
      </c>
      <c r="C339" s="32"/>
      <c r="D339" s="32"/>
      <c r="E339" s="13" t="s">
        <v>2</v>
      </c>
      <c r="F339" s="14" t="s">
        <v>3</v>
      </c>
      <c r="G339" s="15" t="s">
        <v>4</v>
      </c>
      <c r="H339" s="42" t="s">
        <v>404</v>
      </c>
      <c r="I339" s="53" t="s">
        <v>512</v>
      </c>
      <c r="J339" s="13" t="s">
        <v>509</v>
      </c>
      <c r="K339" s="60" t="s">
        <v>437</v>
      </c>
      <c r="L339" s="13" t="s">
        <v>509</v>
      </c>
      <c r="M339" s="13" t="s">
        <v>487</v>
      </c>
      <c r="N339" s="13" t="s">
        <v>452</v>
      </c>
      <c r="O339" s="13" t="s">
        <v>431</v>
      </c>
    </row>
    <row r="340" spans="1:20" ht="15.75" thickBot="1" x14ac:dyDescent="0.3">
      <c r="A340" s="38" t="s">
        <v>52</v>
      </c>
      <c r="B340" s="38" t="s">
        <v>53</v>
      </c>
      <c r="C340" s="33"/>
      <c r="D340" s="33"/>
      <c r="E340" s="16" t="s">
        <v>5</v>
      </c>
      <c r="F340" s="16" t="s">
        <v>5</v>
      </c>
      <c r="G340" s="16" t="s">
        <v>5</v>
      </c>
      <c r="H340" s="43" t="s">
        <v>405</v>
      </c>
      <c r="I340" s="16" t="s">
        <v>432</v>
      </c>
      <c r="J340" s="16" t="s">
        <v>432</v>
      </c>
      <c r="K340" s="61" t="s">
        <v>511</v>
      </c>
      <c r="L340" s="16" t="s">
        <v>433</v>
      </c>
      <c r="M340" s="16" t="s">
        <v>433</v>
      </c>
      <c r="N340" s="16" t="s">
        <v>433</v>
      </c>
      <c r="O340" s="16" t="s">
        <v>433</v>
      </c>
    </row>
    <row r="341" spans="1:20" ht="15.75" thickBot="1" x14ac:dyDescent="0.3">
      <c r="A341" s="34" t="s">
        <v>539</v>
      </c>
      <c r="B341" s="101" t="s">
        <v>540</v>
      </c>
      <c r="C341" s="102"/>
      <c r="D341" s="103"/>
      <c r="E341" s="3">
        <v>9760.39</v>
      </c>
      <c r="F341" s="3">
        <v>3164.23</v>
      </c>
      <c r="G341" s="2"/>
      <c r="H341" s="2">
        <v>2817.49</v>
      </c>
      <c r="I341" s="2">
        <f>SUM(E341:H341)</f>
        <v>15742.109999999999</v>
      </c>
      <c r="J341" s="2"/>
      <c r="K341" s="59"/>
      <c r="L341" s="2"/>
      <c r="M341" s="2">
        <v>0</v>
      </c>
      <c r="N341" s="2">
        <v>0</v>
      </c>
      <c r="O341" s="2">
        <v>0</v>
      </c>
    </row>
    <row r="342" spans="1:20" ht="15.75" thickBot="1" x14ac:dyDescent="0.3">
      <c r="A342" s="34" t="s">
        <v>563</v>
      </c>
      <c r="B342" s="104" t="s">
        <v>254</v>
      </c>
      <c r="C342" s="105"/>
      <c r="D342" s="106"/>
      <c r="E342" s="3"/>
      <c r="F342" s="3"/>
      <c r="G342" s="2"/>
      <c r="H342" s="2">
        <v>865</v>
      </c>
      <c r="I342" s="2">
        <f>SUM(E342:H342)</f>
        <v>865</v>
      </c>
      <c r="J342" s="2"/>
      <c r="K342" s="59"/>
      <c r="L342" s="2"/>
      <c r="M342" s="2">
        <v>0</v>
      </c>
      <c r="N342" s="2">
        <v>0</v>
      </c>
      <c r="O342" s="2">
        <v>0</v>
      </c>
    </row>
    <row r="343" spans="1:20" ht="15.75" thickBot="1" x14ac:dyDescent="0.3">
      <c r="A343" s="30" t="s">
        <v>542</v>
      </c>
      <c r="B343" s="46"/>
      <c r="C343" s="31"/>
      <c r="D343" s="31"/>
      <c r="E343" s="4">
        <f>SUM(E341:E342)</f>
        <v>9760.39</v>
      </c>
      <c r="F343" s="4">
        <f>SUM(F341:F342)</f>
        <v>3164.23</v>
      </c>
      <c r="G343" s="4">
        <f>SUM(G341:G342)</f>
        <v>0</v>
      </c>
      <c r="H343" s="4">
        <f>SUM(H341:H342)</f>
        <v>3682.49</v>
      </c>
      <c r="I343" s="4">
        <f>SUM(I341:I342)</f>
        <v>16607.11</v>
      </c>
      <c r="J343" s="4">
        <f>SUM(J342)</f>
        <v>0</v>
      </c>
      <c r="K343" s="65"/>
      <c r="L343" s="4">
        <f>SUM(L342)</f>
        <v>0</v>
      </c>
      <c r="M343" s="4">
        <f>SUM(M342)</f>
        <v>0</v>
      </c>
      <c r="N343" s="4">
        <f>SUM(N342)</f>
        <v>0</v>
      </c>
      <c r="O343" s="4">
        <f>SUM(O342)</f>
        <v>0</v>
      </c>
    </row>
    <row r="344" spans="1:20" ht="15.75" thickBot="1" x14ac:dyDescent="0.3">
      <c r="A344" s="93" t="s">
        <v>551</v>
      </c>
      <c r="B344" s="93"/>
      <c r="C344" s="93"/>
      <c r="D344" s="93"/>
      <c r="E344" s="18"/>
      <c r="F344" s="18"/>
      <c r="G344" s="19"/>
      <c r="H344" s="19"/>
      <c r="I344" s="18"/>
      <c r="J344" s="18"/>
      <c r="K344" s="18"/>
      <c r="L344" s="19"/>
      <c r="M344" s="19"/>
      <c r="N344" s="19"/>
    </row>
    <row r="345" spans="1:20" x14ac:dyDescent="0.25">
      <c r="A345" s="37"/>
      <c r="B345" s="45" t="s">
        <v>52</v>
      </c>
      <c r="C345" s="32"/>
      <c r="D345" s="32"/>
      <c r="E345" s="13" t="s">
        <v>2</v>
      </c>
      <c r="F345" s="14" t="s">
        <v>3</v>
      </c>
      <c r="G345" s="15" t="s">
        <v>4</v>
      </c>
      <c r="H345" s="42" t="s">
        <v>404</v>
      </c>
      <c r="I345" s="53" t="s">
        <v>512</v>
      </c>
      <c r="J345" s="13" t="s">
        <v>509</v>
      </c>
      <c r="K345" s="60" t="s">
        <v>437</v>
      </c>
      <c r="L345" s="13" t="s">
        <v>509</v>
      </c>
      <c r="M345" s="13" t="s">
        <v>487</v>
      </c>
      <c r="N345" s="13" t="s">
        <v>452</v>
      </c>
      <c r="O345" s="13" t="s">
        <v>431</v>
      </c>
    </row>
    <row r="346" spans="1:20" ht="15.75" thickBot="1" x14ac:dyDescent="0.3">
      <c r="A346" s="38" t="s">
        <v>52</v>
      </c>
      <c r="B346" s="38" t="s">
        <v>53</v>
      </c>
      <c r="C346" s="33"/>
      <c r="D346" s="33"/>
      <c r="E346" s="16" t="s">
        <v>5</v>
      </c>
      <c r="F346" s="16" t="s">
        <v>5</v>
      </c>
      <c r="G346" s="16" t="s">
        <v>5</v>
      </c>
      <c r="H346" s="43" t="s">
        <v>405</v>
      </c>
      <c r="I346" s="16" t="s">
        <v>432</v>
      </c>
      <c r="J346" s="16" t="s">
        <v>432</v>
      </c>
      <c r="K346" s="61" t="s">
        <v>511</v>
      </c>
      <c r="L346" s="16" t="s">
        <v>433</v>
      </c>
      <c r="M346" s="16" t="s">
        <v>433</v>
      </c>
      <c r="N346" s="16" t="s">
        <v>433</v>
      </c>
      <c r="O346" s="16" t="s">
        <v>433</v>
      </c>
    </row>
    <row r="347" spans="1:20" ht="15.75" thickBot="1" x14ac:dyDescent="0.3">
      <c r="A347" s="34" t="s">
        <v>230</v>
      </c>
      <c r="B347" s="85" t="s">
        <v>535</v>
      </c>
      <c r="C347" s="86"/>
      <c r="D347" s="87"/>
      <c r="E347" s="5">
        <v>11086.1</v>
      </c>
      <c r="F347" s="3">
        <v>40406.480000000003</v>
      </c>
      <c r="G347" s="2">
        <v>43440.800000000003</v>
      </c>
      <c r="H347" s="2">
        <v>8138.97</v>
      </c>
      <c r="I347" s="2">
        <f>SUM(E347:H347)</f>
        <v>103072.35</v>
      </c>
      <c r="J347" s="2">
        <v>239789.37</v>
      </c>
      <c r="K347" s="59">
        <f>SUM(I347/J347)-1</f>
        <v>-0.57015463195887284</v>
      </c>
      <c r="L347" s="2">
        <v>239789.37</v>
      </c>
      <c r="M347" s="2">
        <v>154299.97</v>
      </c>
      <c r="N347" s="2">
        <v>119863.9</v>
      </c>
      <c r="O347" s="2">
        <v>197470.68</v>
      </c>
    </row>
    <row r="348" spans="1:20" ht="15.75" thickBot="1" x14ac:dyDescent="0.3">
      <c r="A348" s="66" t="s">
        <v>444</v>
      </c>
      <c r="B348" s="95" t="s">
        <v>537</v>
      </c>
      <c r="C348" s="96"/>
      <c r="D348" s="97"/>
      <c r="E348" s="57">
        <v>3016.97</v>
      </c>
      <c r="F348" s="57">
        <v>22335.37</v>
      </c>
      <c r="G348" s="67">
        <v>6415.37</v>
      </c>
      <c r="H348" s="67">
        <v>20084.71</v>
      </c>
      <c r="I348" s="67">
        <f>SUM(E348:H348)</f>
        <v>51852.42</v>
      </c>
      <c r="J348" s="67">
        <v>70393.399999999994</v>
      </c>
      <c r="K348" s="59">
        <f>SUM(I348/J348)-1</f>
        <v>-0.26339088607738792</v>
      </c>
      <c r="L348" s="67">
        <v>70393.399999999994</v>
      </c>
      <c r="M348" s="67">
        <v>36594.720000000001</v>
      </c>
      <c r="N348" s="67">
        <v>12002.72</v>
      </c>
      <c r="O348" s="67">
        <v>0</v>
      </c>
    </row>
    <row r="349" spans="1:20" s="68" customFormat="1" ht="15.75" thickBot="1" x14ac:dyDescent="0.3">
      <c r="A349" s="66" t="s">
        <v>526</v>
      </c>
      <c r="B349" s="95" t="s">
        <v>269</v>
      </c>
      <c r="C349" s="96"/>
      <c r="D349" s="97"/>
      <c r="E349" s="57">
        <v>163.30000000000001</v>
      </c>
      <c r="F349" s="57">
        <v>252.14</v>
      </c>
      <c r="G349" s="67"/>
      <c r="H349" s="67"/>
      <c r="I349" s="67">
        <f>SUM(E349:H349)</f>
        <v>415.44</v>
      </c>
      <c r="J349" s="67"/>
      <c r="K349" s="59"/>
      <c r="L349" s="67"/>
      <c r="M349" s="67"/>
      <c r="N349" s="67"/>
      <c r="O349" s="67">
        <v>0</v>
      </c>
      <c r="T349" s="69"/>
    </row>
    <row r="350" spans="1:20" ht="15.75" thickBot="1" x14ac:dyDescent="0.3">
      <c r="A350" s="30" t="s">
        <v>552</v>
      </c>
      <c r="B350" s="46"/>
      <c r="C350" s="31"/>
      <c r="D350" s="31"/>
      <c r="E350" s="4">
        <f>SUM(E347:E349)</f>
        <v>14266.369999999999</v>
      </c>
      <c r="F350" s="4">
        <f t="shared" ref="F350:I350" si="142">SUM(F347:F349)</f>
        <v>62993.990000000005</v>
      </c>
      <c r="G350" s="4">
        <f t="shared" si="142"/>
        <v>49856.170000000006</v>
      </c>
      <c r="H350" s="4">
        <f t="shared" si="142"/>
        <v>28223.68</v>
      </c>
      <c r="I350" s="4">
        <f t="shared" si="142"/>
        <v>155340.21000000002</v>
      </c>
      <c r="J350" s="4">
        <f>SUM(J347:J349)</f>
        <v>310182.77</v>
      </c>
      <c r="K350" s="65">
        <f t="shared" ref="K350" si="143">SUM(I350/J350)-1</f>
        <v>-0.49919781166439381</v>
      </c>
      <c r="L350" s="4">
        <f>SUM(L347:L349)</f>
        <v>310182.77</v>
      </c>
      <c r="M350" s="4">
        <f>SUM(M347:M349)</f>
        <v>190894.69</v>
      </c>
      <c r="N350" s="4">
        <f>SUM(N347:N349)</f>
        <v>131866.62</v>
      </c>
      <c r="O350" s="4">
        <f>SUM(O347:O349)</f>
        <v>197470.68</v>
      </c>
    </row>
    <row r="351" spans="1:20" ht="15.75" thickBot="1" x14ac:dyDescent="0.3">
      <c r="A351" s="94" t="s">
        <v>42</v>
      </c>
      <c r="B351" s="94"/>
      <c r="C351" s="94"/>
      <c r="D351" s="94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1:20" x14ac:dyDescent="0.25">
      <c r="A352" s="37"/>
      <c r="B352" s="45" t="s">
        <v>52</v>
      </c>
      <c r="C352" s="32"/>
      <c r="D352" s="32"/>
      <c r="E352" s="13" t="s">
        <v>2</v>
      </c>
      <c r="F352" s="14" t="s">
        <v>3</v>
      </c>
      <c r="G352" s="15" t="s">
        <v>4</v>
      </c>
      <c r="H352" s="42" t="s">
        <v>404</v>
      </c>
      <c r="I352" s="53" t="s">
        <v>512</v>
      </c>
      <c r="J352" s="13" t="s">
        <v>509</v>
      </c>
      <c r="K352" s="60" t="s">
        <v>437</v>
      </c>
      <c r="L352" s="13" t="s">
        <v>509</v>
      </c>
      <c r="M352" s="13" t="s">
        <v>487</v>
      </c>
      <c r="N352" s="13" t="s">
        <v>452</v>
      </c>
      <c r="O352" s="13" t="s">
        <v>431</v>
      </c>
    </row>
    <row r="353" spans="1:15" ht="15.75" thickBot="1" x14ac:dyDescent="0.3">
      <c r="A353" s="38" t="s">
        <v>52</v>
      </c>
      <c r="B353" s="38" t="s">
        <v>53</v>
      </c>
      <c r="C353" s="33"/>
      <c r="D353" s="33"/>
      <c r="E353" s="16" t="s">
        <v>5</v>
      </c>
      <c r="F353" s="16" t="s">
        <v>5</v>
      </c>
      <c r="G353" s="16" t="s">
        <v>5</v>
      </c>
      <c r="H353" s="43" t="s">
        <v>405</v>
      </c>
      <c r="I353" s="16" t="s">
        <v>432</v>
      </c>
      <c r="J353" s="16" t="s">
        <v>432</v>
      </c>
      <c r="K353" s="61" t="s">
        <v>511</v>
      </c>
      <c r="L353" s="16" t="s">
        <v>433</v>
      </c>
      <c r="M353" s="16" t="s">
        <v>433</v>
      </c>
      <c r="N353" s="16" t="s">
        <v>433</v>
      </c>
      <c r="O353" s="16" t="s">
        <v>433</v>
      </c>
    </row>
    <row r="354" spans="1:15" ht="15.75" thickBot="1" x14ac:dyDescent="0.3">
      <c r="A354" s="34" t="s">
        <v>231</v>
      </c>
      <c r="B354" s="34" t="s">
        <v>232</v>
      </c>
      <c r="C354" s="35"/>
      <c r="D354" s="35"/>
      <c r="E354" s="3"/>
      <c r="F354" s="3">
        <v>22350.720000000001</v>
      </c>
      <c r="G354" s="2"/>
      <c r="H354" s="2">
        <v>10971.8</v>
      </c>
      <c r="I354" s="2">
        <f>SUM(E354:H354)</f>
        <v>33322.520000000004</v>
      </c>
      <c r="J354" s="2">
        <v>45965.02</v>
      </c>
      <c r="K354" s="59">
        <f>SUM(I354/J354)-1</f>
        <v>-0.27504611115147981</v>
      </c>
      <c r="L354" s="2">
        <v>45965.02</v>
      </c>
      <c r="M354" s="2">
        <v>39288.699999999997</v>
      </c>
      <c r="N354" s="2">
        <v>43826.35</v>
      </c>
      <c r="O354" s="2">
        <v>43217.26</v>
      </c>
    </row>
    <row r="355" spans="1:15" ht="15.75" thickBot="1" x14ac:dyDescent="0.3">
      <c r="A355" s="30" t="s">
        <v>43</v>
      </c>
      <c r="B355" s="46"/>
      <c r="C355" s="31"/>
      <c r="D355" s="31"/>
      <c r="E355" s="4">
        <f>SUM(E354)</f>
        <v>0</v>
      </c>
      <c r="F355" s="4">
        <f t="shared" ref="F355:I355" si="144">SUM(F354)</f>
        <v>22350.720000000001</v>
      </c>
      <c r="G355" s="4">
        <f t="shared" si="144"/>
        <v>0</v>
      </c>
      <c r="H355" s="4">
        <f>SUM(H354)</f>
        <v>10971.8</v>
      </c>
      <c r="I355" s="4">
        <f t="shared" si="144"/>
        <v>33322.520000000004</v>
      </c>
      <c r="J355" s="4">
        <f>SUM(J354)</f>
        <v>45965.02</v>
      </c>
      <c r="K355" s="65">
        <f>SUM(I355/J355)-1</f>
        <v>-0.27504611115147981</v>
      </c>
      <c r="L355" s="4">
        <f>SUM(L354)</f>
        <v>45965.02</v>
      </c>
      <c r="M355" s="4">
        <f>SUM(M354)</f>
        <v>39288.699999999997</v>
      </c>
      <c r="N355" s="4">
        <f>SUM(N354)</f>
        <v>43826.35</v>
      </c>
      <c r="O355" s="4">
        <f>SUM(O354)</f>
        <v>43217.26</v>
      </c>
    </row>
    <row r="356" spans="1:15" ht="15.75" thickBot="1" x14ac:dyDescent="0.3">
      <c r="A356" s="94" t="s">
        <v>553</v>
      </c>
      <c r="B356" s="94"/>
      <c r="C356" s="94"/>
      <c r="D356" s="94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1:15" x14ac:dyDescent="0.25">
      <c r="A357" s="37"/>
      <c r="B357" s="45" t="s">
        <v>52</v>
      </c>
      <c r="C357" s="32"/>
      <c r="D357" s="32"/>
      <c r="E357" s="13" t="s">
        <v>2</v>
      </c>
      <c r="F357" s="14" t="s">
        <v>3</v>
      </c>
      <c r="G357" s="15" t="s">
        <v>4</v>
      </c>
      <c r="H357" s="42" t="s">
        <v>404</v>
      </c>
      <c r="I357" s="53" t="s">
        <v>512</v>
      </c>
      <c r="J357" s="13" t="s">
        <v>509</v>
      </c>
      <c r="K357" s="60" t="s">
        <v>437</v>
      </c>
      <c r="L357" s="13" t="s">
        <v>509</v>
      </c>
      <c r="M357" s="13" t="s">
        <v>487</v>
      </c>
      <c r="N357" s="13" t="s">
        <v>452</v>
      </c>
      <c r="O357" s="13" t="s">
        <v>431</v>
      </c>
    </row>
    <row r="358" spans="1:15" ht="15.75" thickBot="1" x14ac:dyDescent="0.3">
      <c r="A358" s="38" t="s">
        <v>52</v>
      </c>
      <c r="B358" s="38" t="s">
        <v>53</v>
      </c>
      <c r="C358" s="33"/>
      <c r="D358" s="33"/>
      <c r="E358" s="16" t="s">
        <v>5</v>
      </c>
      <c r="F358" s="16" t="s">
        <v>5</v>
      </c>
      <c r="G358" s="16" t="s">
        <v>5</v>
      </c>
      <c r="H358" s="43" t="s">
        <v>405</v>
      </c>
      <c r="I358" s="16" t="s">
        <v>432</v>
      </c>
      <c r="J358" s="16" t="s">
        <v>432</v>
      </c>
      <c r="K358" s="61" t="s">
        <v>511</v>
      </c>
      <c r="L358" s="16" t="s">
        <v>433</v>
      </c>
      <c r="M358" s="16" t="s">
        <v>433</v>
      </c>
      <c r="N358" s="16" t="s">
        <v>433</v>
      </c>
      <c r="O358" s="16" t="s">
        <v>433</v>
      </c>
    </row>
    <row r="359" spans="1:15" ht="15.75" thickBot="1" x14ac:dyDescent="0.3">
      <c r="A359" s="34" t="s">
        <v>233</v>
      </c>
      <c r="B359" s="85" t="s">
        <v>234</v>
      </c>
      <c r="C359" s="86"/>
      <c r="D359" s="87"/>
      <c r="E359" s="3">
        <v>32818.019999999997</v>
      </c>
      <c r="F359" s="3">
        <v>26438.15</v>
      </c>
      <c r="G359" s="2"/>
      <c r="H359" s="2">
        <v>22495.360000000001</v>
      </c>
      <c r="I359" s="2">
        <f t="shared" ref="I359:I360" si="145">SUM(E359:H359)</f>
        <v>81751.53</v>
      </c>
      <c r="J359" s="2">
        <v>105993.61</v>
      </c>
      <c r="K359" s="59">
        <f t="shared" ref="K359:K361" si="146">SUM(I359/J359)-1</f>
        <v>-0.22871265541385</v>
      </c>
      <c r="L359" s="2">
        <v>105993.61</v>
      </c>
      <c r="M359" s="2">
        <v>112987.07</v>
      </c>
      <c r="N359" s="2">
        <v>163905.97</v>
      </c>
      <c r="O359" s="2">
        <v>174083.36</v>
      </c>
    </row>
    <row r="360" spans="1:15" ht="15.75" thickBot="1" x14ac:dyDescent="0.3">
      <c r="A360" s="34" t="s">
        <v>268</v>
      </c>
      <c r="B360" s="82" t="s">
        <v>269</v>
      </c>
      <c r="C360" s="83"/>
      <c r="D360" s="84"/>
      <c r="E360" s="3">
        <v>180.99</v>
      </c>
      <c r="F360" s="3"/>
      <c r="G360" s="2"/>
      <c r="H360" s="2"/>
      <c r="I360" s="2">
        <f t="shared" si="145"/>
        <v>180.99</v>
      </c>
      <c r="J360" s="2">
        <v>2515.73</v>
      </c>
      <c r="K360" s="59">
        <f t="shared" si="146"/>
        <v>-0.92805666744841453</v>
      </c>
      <c r="L360" s="2">
        <v>2515.73</v>
      </c>
      <c r="M360" s="2">
        <v>6685.93</v>
      </c>
      <c r="N360" s="2">
        <v>17584.84</v>
      </c>
      <c r="O360" s="2">
        <v>11687.99</v>
      </c>
    </row>
    <row r="361" spans="1:15" ht="15.75" thickBot="1" x14ac:dyDescent="0.3">
      <c r="A361" s="30" t="s">
        <v>554</v>
      </c>
      <c r="B361" s="46"/>
      <c r="C361" s="31"/>
      <c r="D361" s="31"/>
      <c r="E361" s="4">
        <f>SUM(E359:E360)</f>
        <v>32999.009999999995</v>
      </c>
      <c r="F361" s="4">
        <f t="shared" ref="F361:I361" si="147">SUM(F359:F360)</f>
        <v>26438.15</v>
      </c>
      <c r="G361" s="4">
        <f t="shared" si="147"/>
        <v>0</v>
      </c>
      <c r="H361" s="4">
        <f>SUM(H359:H360)</f>
        <v>22495.360000000001</v>
      </c>
      <c r="I361" s="4">
        <f t="shared" si="147"/>
        <v>81932.52</v>
      </c>
      <c r="J361" s="4">
        <f>SUM(J359:J360)</f>
        <v>108509.34</v>
      </c>
      <c r="K361" s="65">
        <f t="shared" si="146"/>
        <v>-0.24492656576843974</v>
      </c>
      <c r="L361" s="4">
        <f>SUM(L359:L360)</f>
        <v>108509.34</v>
      </c>
      <c r="M361" s="4">
        <f>SUM(M359:M360)</f>
        <v>119673</v>
      </c>
      <c r="N361" s="4">
        <f>SUM(N359:N360)</f>
        <v>181490.81</v>
      </c>
      <c r="O361" s="4">
        <f>SUM(O359:O360)</f>
        <v>185771.34999999998</v>
      </c>
    </row>
    <row r="362" spans="1:15" ht="15.75" thickBot="1" x14ac:dyDescent="0.3">
      <c r="A362" s="36" t="s">
        <v>44</v>
      </c>
      <c r="B362" s="10"/>
      <c r="C362" s="28"/>
      <c r="D362" s="28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1:15" x14ac:dyDescent="0.25">
      <c r="A363" s="37"/>
      <c r="B363" s="45" t="s">
        <v>52</v>
      </c>
      <c r="C363" s="32"/>
      <c r="D363" s="32"/>
      <c r="E363" s="13" t="s">
        <v>2</v>
      </c>
      <c r="F363" s="14" t="s">
        <v>3</v>
      </c>
      <c r="G363" s="15" t="s">
        <v>4</v>
      </c>
      <c r="H363" s="42" t="s">
        <v>404</v>
      </c>
      <c r="I363" s="53" t="s">
        <v>512</v>
      </c>
      <c r="J363" s="13" t="s">
        <v>509</v>
      </c>
      <c r="K363" s="60" t="s">
        <v>437</v>
      </c>
      <c r="L363" s="13" t="s">
        <v>509</v>
      </c>
      <c r="M363" s="13" t="s">
        <v>487</v>
      </c>
      <c r="N363" s="13" t="s">
        <v>452</v>
      </c>
      <c r="O363" s="13" t="s">
        <v>431</v>
      </c>
    </row>
    <row r="364" spans="1:15" ht="15.75" thickBot="1" x14ac:dyDescent="0.3">
      <c r="A364" s="38" t="s">
        <v>52</v>
      </c>
      <c r="B364" s="38" t="s">
        <v>53</v>
      </c>
      <c r="C364" s="33"/>
      <c r="D364" s="33"/>
      <c r="E364" s="16" t="s">
        <v>5</v>
      </c>
      <c r="F364" s="16" t="s">
        <v>5</v>
      </c>
      <c r="G364" s="16" t="s">
        <v>5</v>
      </c>
      <c r="H364" s="43" t="s">
        <v>405</v>
      </c>
      <c r="I364" s="16" t="s">
        <v>432</v>
      </c>
      <c r="J364" s="16" t="s">
        <v>432</v>
      </c>
      <c r="K364" s="61" t="s">
        <v>511</v>
      </c>
      <c r="L364" s="16" t="s">
        <v>433</v>
      </c>
      <c r="M364" s="16" t="s">
        <v>433</v>
      </c>
      <c r="N364" s="16" t="s">
        <v>433</v>
      </c>
      <c r="O364" s="16" t="s">
        <v>433</v>
      </c>
    </row>
    <row r="365" spans="1:15" ht="15.75" thickBot="1" x14ac:dyDescent="0.3">
      <c r="A365" s="34" t="s">
        <v>235</v>
      </c>
      <c r="B365" s="85" t="s">
        <v>236</v>
      </c>
      <c r="C365" s="86"/>
      <c r="D365" s="87"/>
      <c r="E365" s="3">
        <v>4046.16</v>
      </c>
      <c r="F365" s="3">
        <v>3091.17</v>
      </c>
      <c r="G365" s="2"/>
      <c r="H365" s="2">
        <v>1334</v>
      </c>
      <c r="I365" s="2">
        <f t="shared" ref="I365:I367" si="148">SUM(E365:H365)</f>
        <v>8471.33</v>
      </c>
      <c r="J365" s="2">
        <v>23722.19</v>
      </c>
      <c r="K365" s="59">
        <f t="shared" ref="K365:K368" si="149">SUM(I365/J365)-1</f>
        <v>-0.6428942690367121</v>
      </c>
      <c r="L365" s="2">
        <v>23722.19</v>
      </c>
      <c r="M365" s="2">
        <v>15937.36</v>
      </c>
      <c r="N365" s="2">
        <v>22529.5</v>
      </c>
      <c r="O365" s="2">
        <v>29292.720000000001</v>
      </c>
    </row>
    <row r="366" spans="1:15" ht="15.75" thickBot="1" x14ac:dyDescent="0.3">
      <c r="A366" s="34" t="s">
        <v>373</v>
      </c>
      <c r="B366" s="34" t="s">
        <v>374</v>
      </c>
      <c r="C366" s="35"/>
      <c r="D366" s="35"/>
      <c r="E366" s="3"/>
      <c r="F366" s="3">
        <v>5286.81</v>
      </c>
      <c r="G366" s="2"/>
      <c r="H366" s="2"/>
      <c r="I366" s="2">
        <f t="shared" si="148"/>
        <v>5286.81</v>
      </c>
      <c r="J366" s="2">
        <v>9847.1200000000008</v>
      </c>
      <c r="K366" s="59">
        <f t="shared" si="149"/>
        <v>-0.46311104160404259</v>
      </c>
      <c r="L366" s="2">
        <v>9847.1200000000008</v>
      </c>
      <c r="M366" s="2">
        <v>9593.77</v>
      </c>
      <c r="N366" s="2">
        <v>13764.51</v>
      </c>
      <c r="O366" s="2">
        <v>16237.31</v>
      </c>
    </row>
    <row r="367" spans="1:15" ht="15.75" thickBot="1" x14ac:dyDescent="0.3">
      <c r="A367" s="34" t="s">
        <v>237</v>
      </c>
      <c r="B367" s="34" t="s">
        <v>238</v>
      </c>
      <c r="C367" s="35"/>
      <c r="D367" s="35"/>
      <c r="E367" s="3">
        <v>3298.54</v>
      </c>
      <c r="F367" s="3">
        <v>1361.28</v>
      </c>
      <c r="G367" s="2"/>
      <c r="H367" s="2">
        <v>6302</v>
      </c>
      <c r="I367" s="2">
        <f t="shared" si="148"/>
        <v>10961.82</v>
      </c>
      <c r="J367" s="2">
        <v>43474.36</v>
      </c>
      <c r="K367" s="59">
        <f t="shared" si="149"/>
        <v>-0.74785551759703883</v>
      </c>
      <c r="L367" s="2">
        <v>43474.36</v>
      </c>
      <c r="M367" s="2">
        <v>29339.99</v>
      </c>
      <c r="N367" s="2">
        <v>37379.81</v>
      </c>
      <c r="O367" s="2">
        <v>39054.97</v>
      </c>
    </row>
    <row r="368" spans="1:15" ht="15.75" thickBot="1" x14ac:dyDescent="0.3">
      <c r="A368" s="30" t="s">
        <v>45</v>
      </c>
      <c r="B368" s="46"/>
      <c r="C368" s="31"/>
      <c r="D368" s="31"/>
      <c r="E368" s="4">
        <f>SUM(E365:E367)</f>
        <v>7344.7</v>
      </c>
      <c r="F368" s="4">
        <f t="shared" ref="F368:I368" si="150">SUM(F365:F367)</f>
        <v>9739.26</v>
      </c>
      <c r="G368" s="4">
        <f t="shared" si="150"/>
        <v>0</v>
      </c>
      <c r="H368" s="4">
        <f>SUM(H365:H367)</f>
        <v>7636</v>
      </c>
      <c r="I368" s="4">
        <f t="shared" si="150"/>
        <v>24719.96</v>
      </c>
      <c r="J368" s="4">
        <f>SUM(J365:J367)</f>
        <v>77043.67</v>
      </c>
      <c r="K368" s="65">
        <f t="shared" si="149"/>
        <v>-0.67914352989674565</v>
      </c>
      <c r="L368" s="4">
        <f>SUM(L365:L367)</f>
        <v>77043.67</v>
      </c>
      <c r="M368" s="4">
        <f>SUM(M365:M367)</f>
        <v>54871.12</v>
      </c>
      <c r="N368" s="4">
        <f>SUM(N365:N367)</f>
        <v>73673.820000000007</v>
      </c>
      <c r="O368" s="4">
        <f>SUM(O365:O367)</f>
        <v>84585</v>
      </c>
    </row>
    <row r="369" spans="1:15" ht="15.75" thickBot="1" x14ac:dyDescent="0.3">
      <c r="A369" s="36" t="s">
        <v>344</v>
      </c>
      <c r="B369" s="10"/>
      <c r="C369" s="28"/>
      <c r="D369" s="28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1:15" x14ac:dyDescent="0.25">
      <c r="A370" s="37"/>
      <c r="B370" s="45" t="s">
        <v>52</v>
      </c>
      <c r="C370" s="32"/>
      <c r="D370" s="32"/>
      <c r="E370" s="13" t="s">
        <v>2</v>
      </c>
      <c r="F370" s="14" t="s">
        <v>3</v>
      </c>
      <c r="G370" s="15" t="s">
        <v>4</v>
      </c>
      <c r="H370" s="42" t="s">
        <v>404</v>
      </c>
      <c r="I370" s="53" t="s">
        <v>512</v>
      </c>
      <c r="J370" s="13" t="s">
        <v>509</v>
      </c>
      <c r="K370" s="60" t="s">
        <v>437</v>
      </c>
      <c r="L370" s="13" t="s">
        <v>509</v>
      </c>
      <c r="M370" s="13" t="s">
        <v>487</v>
      </c>
      <c r="N370" s="13" t="s">
        <v>452</v>
      </c>
      <c r="O370" s="13" t="s">
        <v>431</v>
      </c>
    </row>
    <row r="371" spans="1:15" ht="15.75" thickBot="1" x14ac:dyDescent="0.3">
      <c r="A371" s="38" t="s">
        <v>52</v>
      </c>
      <c r="B371" s="38" t="s">
        <v>53</v>
      </c>
      <c r="C371" s="33"/>
      <c r="D371" s="33"/>
      <c r="E371" s="16" t="s">
        <v>5</v>
      </c>
      <c r="F371" s="16" t="s">
        <v>5</v>
      </c>
      <c r="G371" s="16" t="s">
        <v>5</v>
      </c>
      <c r="H371" s="43" t="s">
        <v>405</v>
      </c>
      <c r="I371" s="16" t="s">
        <v>432</v>
      </c>
      <c r="J371" s="16" t="s">
        <v>432</v>
      </c>
      <c r="K371" s="61" t="s">
        <v>511</v>
      </c>
      <c r="L371" s="16" t="s">
        <v>433</v>
      </c>
      <c r="M371" s="16" t="s">
        <v>433</v>
      </c>
      <c r="N371" s="16" t="s">
        <v>433</v>
      </c>
      <c r="O371" s="16" t="s">
        <v>433</v>
      </c>
    </row>
    <row r="372" spans="1:15" ht="15.75" thickBot="1" x14ac:dyDescent="0.3">
      <c r="A372" s="34" t="s">
        <v>325</v>
      </c>
      <c r="B372" s="34" t="s">
        <v>326</v>
      </c>
      <c r="C372" s="35"/>
      <c r="D372" s="35"/>
      <c r="E372" s="3"/>
      <c r="F372" s="3"/>
      <c r="G372" s="2">
        <v>1264.9100000000001</v>
      </c>
      <c r="H372" s="2">
        <v>-400</v>
      </c>
      <c r="I372" s="2">
        <f t="shared" ref="I372:I378" si="151">SUM(E372:H372)</f>
        <v>864.91000000000008</v>
      </c>
      <c r="J372" s="2">
        <v>20151.419999999998</v>
      </c>
      <c r="K372" s="59">
        <f t="shared" ref="K372:K379" si="152">SUM(I372/J372)-1</f>
        <v>-0.95707945147289863</v>
      </c>
      <c r="L372" s="2">
        <v>20151.419999999998</v>
      </c>
      <c r="M372" s="2">
        <v>4457.18</v>
      </c>
      <c r="N372" s="2">
        <v>9054.09</v>
      </c>
      <c r="O372" s="2">
        <v>38393.39</v>
      </c>
    </row>
    <row r="373" spans="1:15" ht="15.75" thickBot="1" x14ac:dyDescent="0.3">
      <c r="A373" s="34" t="s">
        <v>239</v>
      </c>
      <c r="B373" s="82" t="s">
        <v>240</v>
      </c>
      <c r="C373" s="83"/>
      <c r="D373" s="84"/>
      <c r="E373" s="3">
        <v>4142.66</v>
      </c>
      <c r="F373" s="3">
        <v>15793.15</v>
      </c>
      <c r="G373" s="2">
        <v>9346.2900000000009</v>
      </c>
      <c r="H373" s="2">
        <v>20381.68</v>
      </c>
      <c r="I373" s="2">
        <f t="shared" si="151"/>
        <v>49663.78</v>
      </c>
      <c r="J373" s="2">
        <v>90304.69</v>
      </c>
      <c r="K373" s="59">
        <f t="shared" si="152"/>
        <v>-0.45004207422670961</v>
      </c>
      <c r="L373" s="2">
        <v>90304.69</v>
      </c>
      <c r="M373" s="2">
        <v>95188.46</v>
      </c>
      <c r="N373" s="2">
        <v>150776.17000000001</v>
      </c>
      <c r="O373" s="2">
        <v>81006.25</v>
      </c>
    </row>
    <row r="374" spans="1:15" ht="15.75" thickBot="1" x14ac:dyDescent="0.3">
      <c r="A374" s="34" t="s">
        <v>418</v>
      </c>
      <c r="B374" s="82" t="s">
        <v>419</v>
      </c>
      <c r="C374" s="83"/>
      <c r="D374" s="84"/>
      <c r="E374" s="3"/>
      <c r="F374" s="3"/>
      <c r="G374" s="2"/>
      <c r="H374" s="2"/>
      <c r="I374" s="2"/>
      <c r="J374" s="2">
        <v>0</v>
      </c>
      <c r="K374" s="59"/>
      <c r="L374" s="2">
        <v>0</v>
      </c>
      <c r="M374" s="2">
        <v>0</v>
      </c>
      <c r="N374" s="2">
        <v>162</v>
      </c>
      <c r="O374" s="2">
        <v>1741.01</v>
      </c>
    </row>
    <row r="375" spans="1:15" ht="15.75" thickBot="1" x14ac:dyDescent="0.3">
      <c r="A375" s="34" t="s">
        <v>365</v>
      </c>
      <c r="B375" s="82" t="s">
        <v>366</v>
      </c>
      <c r="C375" s="83"/>
      <c r="D375" s="84"/>
      <c r="E375" s="3"/>
      <c r="F375" s="3"/>
      <c r="G375" s="2"/>
      <c r="H375" s="2"/>
      <c r="I375" s="2">
        <f t="shared" si="151"/>
        <v>0</v>
      </c>
      <c r="J375" s="2">
        <v>3458.96</v>
      </c>
      <c r="K375" s="59">
        <f t="shared" si="152"/>
        <v>-1</v>
      </c>
      <c r="L375" s="2">
        <v>3458.96</v>
      </c>
      <c r="M375" s="2">
        <v>3122.04</v>
      </c>
      <c r="N375" s="2">
        <v>3211.69</v>
      </c>
      <c r="O375" s="2">
        <v>4839.43</v>
      </c>
    </row>
    <row r="376" spans="1:15" ht="15.75" thickBot="1" x14ac:dyDescent="0.3">
      <c r="A376" s="34" t="s">
        <v>379</v>
      </c>
      <c r="B376" s="82" t="s">
        <v>380</v>
      </c>
      <c r="C376" s="83"/>
      <c r="D376" s="84"/>
      <c r="E376" s="3">
        <v>8202.81</v>
      </c>
      <c r="F376" s="3">
        <v>25298.7</v>
      </c>
      <c r="G376" s="2"/>
      <c r="H376" s="2">
        <v>57593.02</v>
      </c>
      <c r="I376" s="2">
        <f t="shared" ref="I376:I377" si="153">SUM(E376:H376)</f>
        <v>91094.53</v>
      </c>
      <c r="J376" s="2">
        <v>118151.11</v>
      </c>
      <c r="K376" s="59">
        <f t="shared" si="152"/>
        <v>-0.22899979526218583</v>
      </c>
      <c r="L376" s="2">
        <v>118151.11</v>
      </c>
      <c r="M376" s="2">
        <v>20780.23</v>
      </c>
      <c r="N376" s="2">
        <v>60486.239999999998</v>
      </c>
      <c r="O376" s="2">
        <v>41701.24</v>
      </c>
    </row>
    <row r="377" spans="1:15" ht="15.75" thickBot="1" x14ac:dyDescent="0.3">
      <c r="A377" s="34" t="s">
        <v>429</v>
      </c>
      <c r="B377" s="34" t="s">
        <v>430</v>
      </c>
      <c r="C377" s="35"/>
      <c r="D377" s="35"/>
      <c r="E377" s="3">
        <v>8352.06</v>
      </c>
      <c r="F377" s="3">
        <v>3023.64</v>
      </c>
      <c r="G377" s="2">
        <v>1784.28</v>
      </c>
      <c r="H377" s="2"/>
      <c r="I377" s="2">
        <f t="shared" si="153"/>
        <v>13159.98</v>
      </c>
      <c r="J377" s="2">
        <v>19883.86</v>
      </c>
      <c r="K377" s="59">
        <f t="shared" ref="K377:K378" si="154">SUM(I377/J377)-1</f>
        <v>-0.33815768165738447</v>
      </c>
      <c r="L377" s="2">
        <v>19883.86</v>
      </c>
      <c r="M377" s="2">
        <v>19925.349999999999</v>
      </c>
      <c r="N377" s="2">
        <v>13482.61</v>
      </c>
      <c r="O377" s="2">
        <v>0</v>
      </c>
    </row>
    <row r="378" spans="1:15" ht="15.75" thickBot="1" x14ac:dyDescent="0.3">
      <c r="A378" s="34" t="s">
        <v>508</v>
      </c>
      <c r="B378" s="34" t="s">
        <v>536</v>
      </c>
      <c r="C378" s="35"/>
      <c r="D378" s="35"/>
      <c r="E378" s="3">
        <v>834.77</v>
      </c>
      <c r="F378" s="3">
        <v>389.94</v>
      </c>
      <c r="G378" s="2">
        <v>2562.54</v>
      </c>
      <c r="H378" s="2">
        <v>921.65</v>
      </c>
      <c r="I378" s="2">
        <f t="shared" si="151"/>
        <v>4708.8999999999996</v>
      </c>
      <c r="J378" s="2">
        <v>2931.54</v>
      </c>
      <c r="K378" s="59">
        <f t="shared" si="154"/>
        <v>0.60628884477100753</v>
      </c>
      <c r="L378" s="2">
        <v>2931.54</v>
      </c>
      <c r="M378" s="2"/>
      <c r="N378" s="2"/>
      <c r="O378" s="2">
        <v>0</v>
      </c>
    </row>
    <row r="379" spans="1:15" ht="15.75" thickBot="1" x14ac:dyDescent="0.3">
      <c r="A379" s="30" t="s">
        <v>345</v>
      </c>
      <c r="B379" s="46"/>
      <c r="C379" s="31"/>
      <c r="D379" s="31"/>
      <c r="E379" s="4">
        <f>SUM(E372:E378)</f>
        <v>21532.3</v>
      </c>
      <c r="F379" s="4">
        <f t="shared" ref="F379:I379" si="155">SUM(F372:F378)</f>
        <v>44505.43</v>
      </c>
      <c r="G379" s="4">
        <f t="shared" si="155"/>
        <v>14958.02</v>
      </c>
      <c r="H379" s="4">
        <f>SUM(H372:H378)</f>
        <v>78496.349999999991</v>
      </c>
      <c r="I379" s="4">
        <f t="shared" si="155"/>
        <v>159492.1</v>
      </c>
      <c r="J379" s="4">
        <f>SUM(J372:J378)</f>
        <v>254881.58</v>
      </c>
      <c r="K379" s="65">
        <f t="shared" si="152"/>
        <v>-0.37425019101027224</v>
      </c>
      <c r="L379" s="4">
        <f>SUM(L372:L378)</f>
        <v>254881.58</v>
      </c>
      <c r="M379" s="4">
        <f>SUM(M372:M378)</f>
        <v>143473.26</v>
      </c>
      <c r="N379" s="4">
        <f>SUM(N372:N378)</f>
        <v>237172.8</v>
      </c>
      <c r="O379" s="4">
        <f>SUM(O372:O378)</f>
        <v>167681.31999999998</v>
      </c>
    </row>
    <row r="380" spans="1:15" ht="15.75" thickBot="1" x14ac:dyDescent="0.3">
      <c r="A380" s="36" t="s">
        <v>46</v>
      </c>
      <c r="B380" s="10"/>
      <c r="C380" s="28"/>
      <c r="D380" s="28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1:15" x14ac:dyDescent="0.25">
      <c r="A381" s="37"/>
      <c r="B381" s="45" t="s">
        <v>52</v>
      </c>
      <c r="C381" s="32"/>
      <c r="D381" s="32"/>
      <c r="E381" s="13" t="s">
        <v>2</v>
      </c>
      <c r="F381" s="14" t="s">
        <v>3</v>
      </c>
      <c r="G381" s="15" t="s">
        <v>4</v>
      </c>
      <c r="H381" s="42" t="s">
        <v>404</v>
      </c>
      <c r="I381" s="53" t="s">
        <v>512</v>
      </c>
      <c r="J381" s="13" t="s">
        <v>509</v>
      </c>
      <c r="K381" s="60" t="s">
        <v>437</v>
      </c>
      <c r="L381" s="13" t="s">
        <v>509</v>
      </c>
      <c r="M381" s="13" t="s">
        <v>487</v>
      </c>
      <c r="N381" s="13" t="s">
        <v>452</v>
      </c>
      <c r="O381" s="13" t="s">
        <v>431</v>
      </c>
    </row>
    <row r="382" spans="1:15" ht="15.75" thickBot="1" x14ac:dyDescent="0.3">
      <c r="A382" s="38" t="s">
        <v>52</v>
      </c>
      <c r="B382" s="38" t="s">
        <v>53</v>
      </c>
      <c r="C382" s="33"/>
      <c r="D382" s="33"/>
      <c r="E382" s="16" t="s">
        <v>5</v>
      </c>
      <c r="F382" s="16" t="s">
        <v>5</v>
      </c>
      <c r="G382" s="16" t="s">
        <v>5</v>
      </c>
      <c r="H382" s="43" t="s">
        <v>405</v>
      </c>
      <c r="I382" s="16" t="s">
        <v>432</v>
      </c>
      <c r="J382" s="16" t="s">
        <v>432</v>
      </c>
      <c r="K382" s="61" t="s">
        <v>511</v>
      </c>
      <c r="L382" s="16" t="s">
        <v>433</v>
      </c>
      <c r="M382" s="16" t="s">
        <v>433</v>
      </c>
      <c r="N382" s="16" t="s">
        <v>433</v>
      </c>
      <c r="O382" s="16" t="s">
        <v>433</v>
      </c>
    </row>
    <row r="383" spans="1:15" ht="15.75" thickBot="1" x14ac:dyDescent="0.3">
      <c r="A383" s="34" t="s">
        <v>241</v>
      </c>
      <c r="B383" s="85" t="s">
        <v>242</v>
      </c>
      <c r="C383" s="86"/>
      <c r="D383" s="87"/>
      <c r="E383" s="3">
        <v>4535.76</v>
      </c>
      <c r="F383" s="3">
        <v>27419.45</v>
      </c>
      <c r="G383" s="2"/>
      <c r="H383" s="2">
        <v>9772.25</v>
      </c>
      <c r="I383" s="2">
        <f>SUM(E383:H383)</f>
        <v>41727.46</v>
      </c>
      <c r="J383" s="2">
        <v>157310.04999999999</v>
      </c>
      <c r="K383" s="59">
        <f>SUM(I383/J383)-1</f>
        <v>-0.73474383868036397</v>
      </c>
      <c r="L383" s="2">
        <v>157310.04999999999</v>
      </c>
      <c r="M383" s="2">
        <v>82789.08</v>
      </c>
      <c r="N383" s="2">
        <v>69197.53</v>
      </c>
      <c r="O383" s="2">
        <v>79287.8</v>
      </c>
    </row>
    <row r="384" spans="1:15" ht="15.75" thickBot="1" x14ac:dyDescent="0.3">
      <c r="A384" s="30" t="s">
        <v>47</v>
      </c>
      <c r="B384" s="46"/>
      <c r="C384" s="31"/>
      <c r="D384" s="31"/>
      <c r="E384" s="4">
        <f>SUM(E383:E383)</f>
        <v>4535.76</v>
      </c>
      <c r="F384" s="4">
        <f>SUM(F383:F383)</f>
        <v>27419.45</v>
      </c>
      <c r="G384" s="4">
        <f>SUM(G383:G383)</f>
        <v>0</v>
      </c>
      <c r="H384" s="4">
        <f>SUM(H383)</f>
        <v>9772.25</v>
      </c>
      <c r="I384" s="4">
        <f>SUM(I383:I383)</f>
        <v>41727.46</v>
      </c>
      <c r="J384" s="4">
        <f>SUM(J383)</f>
        <v>157310.04999999999</v>
      </c>
      <c r="K384" s="65">
        <f>SUM(I384/J384)-1</f>
        <v>-0.73474383868036397</v>
      </c>
      <c r="L384" s="4">
        <f>SUM(L383)</f>
        <v>157310.04999999999</v>
      </c>
      <c r="M384" s="4">
        <f>SUM(M383)</f>
        <v>82789.08</v>
      </c>
      <c r="N384" s="4">
        <f>SUM(N383)</f>
        <v>69197.53</v>
      </c>
      <c r="O384" s="4">
        <f>SUM(O383)</f>
        <v>79287.8</v>
      </c>
    </row>
    <row r="385" spans="1:15" ht="15.75" thickBot="1" x14ac:dyDescent="0.3">
      <c r="A385" s="36" t="s">
        <v>48</v>
      </c>
      <c r="B385" s="10"/>
      <c r="C385" s="28"/>
      <c r="D385" s="28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1:15" x14ac:dyDescent="0.25">
      <c r="A386" s="37"/>
      <c r="B386" s="45" t="s">
        <v>52</v>
      </c>
      <c r="C386" s="32"/>
      <c r="D386" s="32"/>
      <c r="E386" s="13" t="s">
        <v>2</v>
      </c>
      <c r="F386" s="14" t="s">
        <v>3</v>
      </c>
      <c r="G386" s="15" t="s">
        <v>4</v>
      </c>
      <c r="H386" s="42" t="s">
        <v>404</v>
      </c>
      <c r="I386" s="53" t="s">
        <v>512</v>
      </c>
      <c r="J386" s="13" t="s">
        <v>509</v>
      </c>
      <c r="K386" s="60" t="s">
        <v>437</v>
      </c>
      <c r="L386" s="13" t="s">
        <v>509</v>
      </c>
      <c r="M386" s="13" t="s">
        <v>487</v>
      </c>
      <c r="N386" s="13" t="s">
        <v>452</v>
      </c>
      <c r="O386" s="13" t="s">
        <v>431</v>
      </c>
    </row>
    <row r="387" spans="1:15" ht="15.75" thickBot="1" x14ac:dyDescent="0.3">
      <c r="A387" s="38" t="s">
        <v>52</v>
      </c>
      <c r="B387" s="38" t="s">
        <v>53</v>
      </c>
      <c r="C387" s="33"/>
      <c r="D387" s="33"/>
      <c r="E387" s="16" t="s">
        <v>5</v>
      </c>
      <c r="F387" s="16" t="s">
        <v>5</v>
      </c>
      <c r="G387" s="16" t="s">
        <v>5</v>
      </c>
      <c r="H387" s="43" t="s">
        <v>405</v>
      </c>
      <c r="I387" s="16" t="s">
        <v>432</v>
      </c>
      <c r="J387" s="16" t="s">
        <v>432</v>
      </c>
      <c r="K387" s="61" t="s">
        <v>511</v>
      </c>
      <c r="L387" s="16" t="s">
        <v>433</v>
      </c>
      <c r="M387" s="16" t="s">
        <v>433</v>
      </c>
      <c r="N387" s="16" t="s">
        <v>433</v>
      </c>
      <c r="O387" s="16" t="s">
        <v>433</v>
      </c>
    </row>
    <row r="388" spans="1:15" ht="15.75" thickBot="1" x14ac:dyDescent="0.3">
      <c r="A388" s="34" t="s">
        <v>368</v>
      </c>
      <c r="B388" s="85" t="s">
        <v>367</v>
      </c>
      <c r="C388" s="86"/>
      <c r="D388" s="87"/>
      <c r="E388" s="3">
        <v>5211.68</v>
      </c>
      <c r="F388" s="3">
        <v>16599.77</v>
      </c>
      <c r="G388" s="2">
        <v>130.05000000000001</v>
      </c>
      <c r="H388" s="2">
        <v>399002.81</v>
      </c>
      <c r="I388" s="2">
        <f t="shared" ref="I388:I391" si="156">SUM(E388:H388)</f>
        <v>420944.31</v>
      </c>
      <c r="J388" s="2">
        <v>194983.21</v>
      </c>
      <c r="K388" s="59">
        <f t="shared" ref="K388:K392" si="157">SUM(I388/J388)-1</f>
        <v>1.1588746538740438</v>
      </c>
      <c r="L388" s="2">
        <v>194983.21</v>
      </c>
      <c r="M388" s="2">
        <v>120469.16</v>
      </c>
      <c r="N388" s="2">
        <v>39699.050000000003</v>
      </c>
      <c r="O388" s="2">
        <v>6501.99</v>
      </c>
    </row>
    <row r="389" spans="1:15" ht="15.75" thickBot="1" x14ac:dyDescent="0.3">
      <c r="A389" s="34" t="s">
        <v>243</v>
      </c>
      <c r="B389" s="82" t="s">
        <v>244</v>
      </c>
      <c r="C389" s="83"/>
      <c r="D389" s="84"/>
      <c r="E389" s="3">
        <v>36462.089999999997</v>
      </c>
      <c r="F389" s="3">
        <v>85625.22</v>
      </c>
      <c r="G389" s="2">
        <v>739.36</v>
      </c>
      <c r="H389" s="2">
        <v>134762.70000000001</v>
      </c>
      <c r="I389" s="2">
        <f t="shared" si="156"/>
        <v>257589.37</v>
      </c>
      <c r="J389" s="2">
        <v>1794700.48</v>
      </c>
      <c r="K389" s="59">
        <f t="shared" si="157"/>
        <v>-0.85647222315335869</v>
      </c>
      <c r="L389" s="2">
        <v>1794700.48</v>
      </c>
      <c r="M389" s="2">
        <v>1241173.71</v>
      </c>
      <c r="N389" s="2">
        <v>634146.44999999995</v>
      </c>
      <c r="O389" s="2">
        <v>853308.17</v>
      </c>
    </row>
    <row r="390" spans="1:15" ht="15.75" thickBot="1" x14ac:dyDescent="0.3">
      <c r="A390" s="34" t="s">
        <v>245</v>
      </c>
      <c r="B390" s="82" t="s">
        <v>246</v>
      </c>
      <c r="C390" s="83"/>
      <c r="D390" s="84"/>
      <c r="E390" s="3">
        <v>243028.59</v>
      </c>
      <c r="F390" s="3">
        <v>231919.34</v>
      </c>
      <c r="G390" s="2">
        <v>26943.68</v>
      </c>
      <c r="H390" s="2">
        <v>3906181.4</v>
      </c>
      <c r="I390" s="2">
        <f t="shared" si="156"/>
        <v>4408073.01</v>
      </c>
      <c r="J390" s="2">
        <v>5448289.8799999999</v>
      </c>
      <c r="K390" s="59">
        <f t="shared" si="157"/>
        <v>-0.19092538996842068</v>
      </c>
      <c r="L390" s="2">
        <v>5448289.8799999999</v>
      </c>
      <c r="M390" s="2">
        <v>5270824.96</v>
      </c>
      <c r="N390" s="2">
        <v>4289023.13</v>
      </c>
      <c r="O390" s="2">
        <v>4089063.8</v>
      </c>
    </row>
    <row r="391" spans="1:15" ht="15.75" thickBot="1" x14ac:dyDescent="0.3">
      <c r="A391" s="34" t="s">
        <v>247</v>
      </c>
      <c r="B391" s="82" t="s">
        <v>248</v>
      </c>
      <c r="C391" s="83"/>
      <c r="D391" s="84"/>
      <c r="E391" s="5">
        <v>49798.17</v>
      </c>
      <c r="F391" s="3">
        <v>100863.5</v>
      </c>
      <c r="G391" s="2">
        <v>12650.09</v>
      </c>
      <c r="H391" s="2">
        <v>2227013.11</v>
      </c>
      <c r="I391" s="2">
        <f t="shared" si="156"/>
        <v>2390324.8699999996</v>
      </c>
      <c r="J391" s="2">
        <v>3041595.68</v>
      </c>
      <c r="K391" s="59">
        <f t="shared" si="157"/>
        <v>-0.21412142786841426</v>
      </c>
      <c r="L391" s="2">
        <v>3041595.68</v>
      </c>
      <c r="M391" s="2">
        <v>2403616.21</v>
      </c>
      <c r="N391" s="2">
        <v>2601942.7200000002</v>
      </c>
      <c r="O391" s="2">
        <v>2217221.48</v>
      </c>
    </row>
    <row r="392" spans="1:15" ht="15.75" thickBot="1" x14ac:dyDescent="0.3">
      <c r="A392" s="30" t="s">
        <v>49</v>
      </c>
      <c r="B392" s="46"/>
      <c r="C392" s="31"/>
      <c r="D392" s="31"/>
      <c r="E392" s="4">
        <f t="shared" ref="E392:J392" si="158">SUM(E388:E391)</f>
        <v>334500.52999999997</v>
      </c>
      <c r="F392" s="4">
        <f t="shared" si="158"/>
        <v>435007.83</v>
      </c>
      <c r="G392" s="4">
        <f t="shared" si="158"/>
        <v>40463.18</v>
      </c>
      <c r="H392" s="4">
        <f t="shared" si="158"/>
        <v>6666960.0199999996</v>
      </c>
      <c r="I392" s="4">
        <f t="shared" si="158"/>
        <v>7476931.5599999987</v>
      </c>
      <c r="J392" s="4">
        <f t="shared" si="158"/>
        <v>10479569.25</v>
      </c>
      <c r="K392" s="65">
        <f t="shared" si="157"/>
        <v>-0.28652300665888542</v>
      </c>
      <c r="L392" s="4">
        <f t="shared" ref="L392:N392" si="159">SUM(L388:L391)</f>
        <v>10479569.25</v>
      </c>
      <c r="M392" s="4">
        <f t="shared" ref="M392" si="160">SUM(M388:M391)</f>
        <v>9036084.0399999991</v>
      </c>
      <c r="N392" s="4">
        <f t="shared" si="159"/>
        <v>7564811.3499999996</v>
      </c>
      <c r="O392" s="4">
        <f t="shared" ref="O392" si="161">SUM(O388:O391)</f>
        <v>7166095.4399999995</v>
      </c>
    </row>
    <row r="393" spans="1:15" ht="15.75" thickBot="1" x14ac:dyDescent="0.3">
      <c r="A393" s="36" t="s">
        <v>346</v>
      </c>
      <c r="B393" s="10"/>
      <c r="C393" s="28"/>
      <c r="D393" s="28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1:15" x14ac:dyDescent="0.25">
      <c r="A394" s="37"/>
      <c r="B394" s="45" t="s">
        <v>52</v>
      </c>
      <c r="C394" s="32"/>
      <c r="D394" s="32"/>
      <c r="E394" s="13" t="s">
        <v>2</v>
      </c>
      <c r="F394" s="14" t="s">
        <v>3</v>
      </c>
      <c r="G394" s="15" t="s">
        <v>4</v>
      </c>
      <c r="H394" s="42" t="s">
        <v>404</v>
      </c>
      <c r="I394" s="53" t="s">
        <v>512</v>
      </c>
      <c r="J394" s="13" t="s">
        <v>509</v>
      </c>
      <c r="K394" s="60" t="s">
        <v>437</v>
      </c>
      <c r="L394" s="13" t="s">
        <v>509</v>
      </c>
      <c r="M394" s="13" t="s">
        <v>487</v>
      </c>
      <c r="N394" s="13" t="s">
        <v>452</v>
      </c>
      <c r="O394" s="13" t="s">
        <v>431</v>
      </c>
    </row>
    <row r="395" spans="1:15" ht="15.75" thickBot="1" x14ac:dyDescent="0.3">
      <c r="A395" s="38" t="s">
        <v>52</v>
      </c>
      <c r="B395" s="38" t="s">
        <v>53</v>
      </c>
      <c r="C395" s="33"/>
      <c r="D395" s="33"/>
      <c r="E395" s="16" t="s">
        <v>5</v>
      </c>
      <c r="F395" s="16" t="s">
        <v>5</v>
      </c>
      <c r="G395" s="16" t="s">
        <v>5</v>
      </c>
      <c r="H395" s="43" t="s">
        <v>405</v>
      </c>
      <c r="I395" s="16" t="s">
        <v>432</v>
      </c>
      <c r="J395" s="16" t="s">
        <v>432</v>
      </c>
      <c r="K395" s="61" t="s">
        <v>511</v>
      </c>
      <c r="L395" s="16" t="s">
        <v>433</v>
      </c>
      <c r="M395" s="16" t="s">
        <v>433</v>
      </c>
      <c r="N395" s="16" t="s">
        <v>433</v>
      </c>
      <c r="O395" s="16" t="s">
        <v>433</v>
      </c>
    </row>
    <row r="396" spans="1:15" ht="15.75" thickBot="1" x14ac:dyDescent="0.3">
      <c r="A396" s="34" t="s">
        <v>249</v>
      </c>
      <c r="B396" s="85" t="s">
        <v>250</v>
      </c>
      <c r="C396" s="86"/>
      <c r="D396" s="87"/>
      <c r="E396" s="3">
        <v>19435.080000000002</v>
      </c>
      <c r="F396" s="3">
        <v>35080.339999999997</v>
      </c>
      <c r="G396" s="2">
        <v>4326.1499999999996</v>
      </c>
      <c r="H396" s="2">
        <v>98437.92</v>
      </c>
      <c r="I396" s="2">
        <f t="shared" ref="I396:I399" si="162">SUM(E396:H396)</f>
        <v>157279.49</v>
      </c>
      <c r="J396" s="2">
        <v>337124.55</v>
      </c>
      <c r="K396" s="59">
        <f t="shared" ref="K396:K400" si="163">SUM(I396/J396)-1</f>
        <v>-0.53346770503661034</v>
      </c>
      <c r="L396" s="2">
        <v>337124.55</v>
      </c>
      <c r="M396" s="2">
        <v>200196.98</v>
      </c>
      <c r="N396" s="2">
        <v>328575.42</v>
      </c>
      <c r="O396" s="2">
        <v>356062.36</v>
      </c>
    </row>
    <row r="397" spans="1:15" ht="15.75" thickBot="1" x14ac:dyDescent="0.3">
      <c r="A397" s="34" t="s">
        <v>435</v>
      </c>
      <c r="B397" s="34" t="s">
        <v>436</v>
      </c>
      <c r="C397" s="35"/>
      <c r="D397" s="35"/>
      <c r="E397" s="3">
        <v>1148.48</v>
      </c>
      <c r="F397" s="3">
        <v>1181.3399999999999</v>
      </c>
      <c r="G397" s="2"/>
      <c r="H397" s="2">
        <v>1211.8800000000001</v>
      </c>
      <c r="I397" s="2">
        <f>SUM(E397:H397)</f>
        <v>3541.7</v>
      </c>
      <c r="J397" s="2">
        <v>5149.2299999999996</v>
      </c>
      <c r="K397" s="59">
        <f t="shared" si="163"/>
        <v>-0.31218842428867999</v>
      </c>
      <c r="L397" s="2">
        <v>5149.2299999999996</v>
      </c>
      <c r="M397" s="2">
        <v>281.95999999999998</v>
      </c>
      <c r="N397" s="2">
        <v>642.63</v>
      </c>
      <c r="O397" s="2">
        <v>0</v>
      </c>
    </row>
    <row r="398" spans="1:15" ht="15.75" thickBot="1" x14ac:dyDescent="0.3">
      <c r="A398" s="34" t="s">
        <v>420</v>
      </c>
      <c r="B398" s="82" t="s">
        <v>421</v>
      </c>
      <c r="C398" s="83"/>
      <c r="D398" s="84"/>
      <c r="E398" s="3"/>
      <c r="F398" s="3"/>
      <c r="G398" s="2"/>
      <c r="H398" s="2"/>
      <c r="I398" s="2">
        <f t="shared" si="162"/>
        <v>0</v>
      </c>
      <c r="J398" s="2"/>
      <c r="K398" s="59"/>
      <c r="L398" s="2"/>
      <c r="M398" s="2"/>
      <c r="N398" s="2">
        <v>9432.7199999999993</v>
      </c>
      <c r="O398" s="2">
        <v>1706.06</v>
      </c>
    </row>
    <row r="399" spans="1:15" ht="15.75" thickBot="1" x14ac:dyDescent="0.3">
      <c r="A399" s="34" t="s">
        <v>251</v>
      </c>
      <c r="B399" s="34" t="s">
        <v>252</v>
      </c>
      <c r="C399" s="35"/>
      <c r="D399" s="35"/>
      <c r="E399" s="3"/>
      <c r="F399" s="3"/>
      <c r="G399" s="2"/>
      <c r="H399" s="2"/>
      <c r="I399" s="2">
        <f t="shared" si="162"/>
        <v>0</v>
      </c>
      <c r="J399" s="2"/>
      <c r="K399" s="59"/>
      <c r="L399" s="2"/>
      <c r="M399" s="2"/>
      <c r="N399" s="2">
        <v>15644.06</v>
      </c>
      <c r="O399" s="2">
        <v>29903.35</v>
      </c>
    </row>
    <row r="400" spans="1:15" ht="15.75" thickBot="1" x14ac:dyDescent="0.3">
      <c r="A400" s="30" t="s">
        <v>50</v>
      </c>
      <c r="B400" s="46"/>
      <c r="C400" s="31"/>
      <c r="D400" s="31"/>
      <c r="E400" s="4">
        <f>SUM(E396:E399)</f>
        <v>20583.560000000001</v>
      </c>
      <c r="F400" s="4">
        <f t="shared" ref="F400:I400" si="164">SUM(F396:F399)</f>
        <v>36261.679999999993</v>
      </c>
      <c r="G400" s="4">
        <f t="shared" si="164"/>
        <v>4326.1499999999996</v>
      </c>
      <c r="H400" s="4">
        <f>SUM(H396:H399)</f>
        <v>99649.8</v>
      </c>
      <c r="I400" s="4">
        <f t="shared" si="164"/>
        <v>160821.19</v>
      </c>
      <c r="J400" s="4">
        <f>SUM(J396:J399)</f>
        <v>342273.77999999997</v>
      </c>
      <c r="K400" s="65">
        <f t="shared" si="163"/>
        <v>-0.53013873864366701</v>
      </c>
      <c r="L400" s="4">
        <f>SUM(L396:L399)</f>
        <v>342273.77999999997</v>
      </c>
      <c r="M400" s="4">
        <f>SUM(M396:M399)</f>
        <v>200478.94</v>
      </c>
      <c r="N400" s="4">
        <f>SUM(N396:N399)</f>
        <v>354294.82999999996</v>
      </c>
      <c r="O400" s="4">
        <f>SUM(O396:O399)</f>
        <v>387671.76999999996</v>
      </c>
    </row>
    <row r="401" spans="1:15" ht="15.75" thickBot="1" x14ac:dyDescent="0.3">
      <c r="A401" s="36" t="s">
        <v>347</v>
      </c>
      <c r="B401" s="10"/>
      <c r="C401" s="28"/>
      <c r="D401" s="28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1:15" x14ac:dyDescent="0.25">
      <c r="A402" s="37"/>
      <c r="B402" s="45" t="s">
        <v>52</v>
      </c>
      <c r="C402" s="32"/>
      <c r="D402" s="32"/>
      <c r="E402" s="13" t="s">
        <v>2</v>
      </c>
      <c r="F402" s="14" t="s">
        <v>3</v>
      </c>
      <c r="G402" s="15" t="s">
        <v>4</v>
      </c>
      <c r="H402" s="42" t="s">
        <v>404</v>
      </c>
      <c r="I402" s="53" t="s">
        <v>512</v>
      </c>
      <c r="J402" s="13" t="s">
        <v>509</v>
      </c>
      <c r="K402" s="60" t="s">
        <v>437</v>
      </c>
      <c r="L402" s="13" t="s">
        <v>509</v>
      </c>
      <c r="M402" s="13" t="s">
        <v>487</v>
      </c>
      <c r="N402" s="13" t="s">
        <v>452</v>
      </c>
      <c r="O402" s="13" t="s">
        <v>431</v>
      </c>
    </row>
    <row r="403" spans="1:15" ht="15.75" thickBot="1" x14ac:dyDescent="0.3">
      <c r="A403" s="38" t="s">
        <v>52</v>
      </c>
      <c r="B403" s="38" t="s">
        <v>53</v>
      </c>
      <c r="C403" s="33"/>
      <c r="D403" s="33"/>
      <c r="E403" s="16" t="s">
        <v>5</v>
      </c>
      <c r="F403" s="16" t="s">
        <v>5</v>
      </c>
      <c r="G403" s="16" t="s">
        <v>5</v>
      </c>
      <c r="H403" s="43" t="s">
        <v>405</v>
      </c>
      <c r="I403" s="16" t="s">
        <v>432</v>
      </c>
      <c r="J403" s="16" t="s">
        <v>432</v>
      </c>
      <c r="K403" s="61" t="s">
        <v>511</v>
      </c>
      <c r="L403" s="16" t="s">
        <v>433</v>
      </c>
      <c r="M403" s="16" t="s">
        <v>433</v>
      </c>
      <c r="N403" s="16" t="s">
        <v>433</v>
      </c>
      <c r="O403" s="16" t="s">
        <v>433</v>
      </c>
    </row>
    <row r="404" spans="1:15" ht="15.75" thickBot="1" x14ac:dyDescent="0.3">
      <c r="A404" s="34" t="s">
        <v>303</v>
      </c>
      <c r="B404" s="85" t="s">
        <v>304</v>
      </c>
      <c r="C404" s="86"/>
      <c r="D404" s="87"/>
      <c r="E404" s="3">
        <v>1388.65</v>
      </c>
      <c r="F404" s="3">
        <v>2913.86</v>
      </c>
      <c r="G404" s="2"/>
      <c r="H404" s="2">
        <v>22503.31</v>
      </c>
      <c r="I404" s="2">
        <f t="shared" ref="I404:I405" si="165">SUM(E404:H404)</f>
        <v>26805.82</v>
      </c>
      <c r="J404" s="2">
        <v>18760.04</v>
      </c>
      <c r="K404" s="59">
        <f t="shared" ref="K404" si="166">SUM(I404/J404)-1</f>
        <v>0.42887861646350434</v>
      </c>
      <c r="L404" s="2">
        <v>18760.04</v>
      </c>
      <c r="M404" s="2">
        <v>37994.15</v>
      </c>
      <c r="N404" s="2">
        <v>37069.65</v>
      </c>
      <c r="O404" s="2">
        <v>49997.88</v>
      </c>
    </row>
    <row r="405" spans="1:15" ht="15.75" thickBot="1" x14ac:dyDescent="0.3">
      <c r="A405" s="34" t="s">
        <v>311</v>
      </c>
      <c r="B405" s="82" t="s">
        <v>312</v>
      </c>
      <c r="C405" s="83"/>
      <c r="D405" s="84"/>
      <c r="E405" s="3"/>
      <c r="F405" s="3"/>
      <c r="G405" s="2"/>
      <c r="H405" s="2"/>
      <c r="I405" s="2">
        <f t="shared" si="165"/>
        <v>0</v>
      </c>
      <c r="J405" s="2"/>
      <c r="K405" s="59"/>
      <c r="L405" s="2"/>
      <c r="M405" s="2"/>
      <c r="N405" s="2"/>
      <c r="O405" s="2">
        <v>6587.38</v>
      </c>
    </row>
    <row r="406" spans="1:15" ht="15.75" thickBot="1" x14ac:dyDescent="0.3">
      <c r="A406" s="30" t="s">
        <v>349</v>
      </c>
      <c r="B406" s="46"/>
      <c r="C406" s="31"/>
      <c r="D406" s="31"/>
      <c r="E406" s="4">
        <f>SUM(E404:E405)</f>
        <v>1388.65</v>
      </c>
      <c r="F406" s="4">
        <f t="shared" ref="F406:I406" si="167">SUM(F404:F405)</f>
        <v>2913.86</v>
      </c>
      <c r="G406" s="4">
        <f t="shared" si="167"/>
        <v>0</v>
      </c>
      <c r="H406" s="4">
        <f>SUM(H404:H405)</f>
        <v>22503.31</v>
      </c>
      <c r="I406" s="4">
        <f t="shared" si="167"/>
        <v>26805.82</v>
      </c>
      <c r="J406" s="4">
        <f>SUM(J404:J405)</f>
        <v>18760.04</v>
      </c>
      <c r="K406" s="65">
        <f t="shared" ref="K406" si="168">SUM(I406/J406)-1</f>
        <v>0.42887861646350434</v>
      </c>
      <c r="L406" s="4">
        <f>SUM(L404:L405)</f>
        <v>18760.04</v>
      </c>
      <c r="M406" s="4">
        <f>SUM(M404:M405)</f>
        <v>37994.15</v>
      </c>
      <c r="N406" s="4">
        <f>SUM(N404:N405)</f>
        <v>37069.65</v>
      </c>
      <c r="O406" s="4">
        <f>SUM(O404:O405)</f>
        <v>56585.259999999995</v>
      </c>
    </row>
    <row r="407" spans="1:15" ht="15.75" thickBot="1" x14ac:dyDescent="0.3">
      <c r="A407" s="21" t="s">
        <v>543</v>
      </c>
      <c r="B407" s="49"/>
      <c r="C407" s="28"/>
      <c r="D407" s="28"/>
      <c r="E407" s="11"/>
      <c r="F407" s="11"/>
      <c r="G407" s="20"/>
      <c r="H407" s="20"/>
      <c r="I407" s="11"/>
      <c r="J407" s="11"/>
      <c r="K407" s="11"/>
      <c r="L407" s="20"/>
      <c r="M407" s="20"/>
      <c r="N407" s="20"/>
    </row>
    <row r="408" spans="1:15" x14ac:dyDescent="0.25">
      <c r="A408" s="37"/>
      <c r="B408" s="45" t="s">
        <v>52</v>
      </c>
      <c r="C408" s="32"/>
      <c r="D408" s="32"/>
      <c r="E408" s="13" t="s">
        <v>2</v>
      </c>
      <c r="F408" s="14" t="s">
        <v>3</v>
      </c>
      <c r="G408" s="15" t="s">
        <v>4</v>
      </c>
      <c r="H408" s="42" t="s">
        <v>404</v>
      </c>
      <c r="I408" s="53" t="s">
        <v>512</v>
      </c>
      <c r="J408" s="13" t="s">
        <v>509</v>
      </c>
      <c r="K408" s="60" t="s">
        <v>437</v>
      </c>
      <c r="L408" s="13" t="s">
        <v>509</v>
      </c>
      <c r="M408" s="13" t="s">
        <v>487</v>
      </c>
      <c r="N408" s="13" t="s">
        <v>452</v>
      </c>
      <c r="O408" s="13" t="s">
        <v>431</v>
      </c>
    </row>
    <row r="409" spans="1:15" ht="15.75" thickBot="1" x14ac:dyDescent="0.3">
      <c r="A409" s="38" t="s">
        <v>52</v>
      </c>
      <c r="B409" s="38" t="s">
        <v>53</v>
      </c>
      <c r="C409" s="33"/>
      <c r="D409" s="33"/>
      <c r="E409" s="16" t="s">
        <v>5</v>
      </c>
      <c r="F409" s="16" t="s">
        <v>5</v>
      </c>
      <c r="G409" s="16" t="s">
        <v>5</v>
      </c>
      <c r="H409" s="43" t="s">
        <v>405</v>
      </c>
      <c r="I409" s="16" t="s">
        <v>432</v>
      </c>
      <c r="J409" s="16" t="s">
        <v>432</v>
      </c>
      <c r="K409" s="61" t="s">
        <v>511</v>
      </c>
      <c r="L409" s="16" t="s">
        <v>433</v>
      </c>
      <c r="M409" s="16" t="s">
        <v>433</v>
      </c>
      <c r="N409" s="16" t="s">
        <v>433</v>
      </c>
      <c r="O409" s="16" t="s">
        <v>433</v>
      </c>
    </row>
    <row r="410" spans="1:15" ht="15.75" thickBot="1" x14ac:dyDescent="0.3">
      <c r="A410" s="34" t="s">
        <v>305</v>
      </c>
      <c r="B410" s="85" t="s">
        <v>544</v>
      </c>
      <c r="C410" s="86"/>
      <c r="D410" s="87"/>
      <c r="E410" s="3"/>
      <c r="F410" s="3"/>
      <c r="G410" s="2"/>
      <c r="H410" s="2"/>
      <c r="I410" s="2">
        <f t="shared" ref="I410:I411" si="169">SUM(E410:H410)</f>
        <v>0</v>
      </c>
      <c r="J410" s="2">
        <v>11179.19</v>
      </c>
      <c r="K410" s="59">
        <f t="shared" ref="K410:K411" si="170">SUM(I410/J410)-1</f>
        <v>-1</v>
      </c>
      <c r="L410" s="2">
        <v>11179.19</v>
      </c>
      <c r="M410" s="2">
        <v>3055.85</v>
      </c>
      <c r="N410" s="2">
        <v>5215.78</v>
      </c>
      <c r="O410" s="2">
        <v>6164.73</v>
      </c>
    </row>
    <row r="411" spans="1:15" ht="15.75" thickBot="1" x14ac:dyDescent="0.3">
      <c r="A411" s="34" t="s">
        <v>253</v>
      </c>
      <c r="B411" s="34" t="s">
        <v>254</v>
      </c>
      <c r="C411" s="35"/>
      <c r="D411" s="35"/>
      <c r="E411" s="3"/>
      <c r="F411" s="3"/>
      <c r="G411" s="2"/>
      <c r="H411" s="2"/>
      <c r="I411" s="2">
        <f t="shared" si="169"/>
        <v>0</v>
      </c>
      <c r="J411" s="2">
        <v>16404.12</v>
      </c>
      <c r="K411" s="59">
        <f t="shared" si="170"/>
        <v>-1</v>
      </c>
      <c r="L411" s="2">
        <v>16404.12</v>
      </c>
      <c r="M411" s="2">
        <v>56709.35</v>
      </c>
      <c r="N411" s="2">
        <v>45277.95</v>
      </c>
      <c r="O411" s="2">
        <v>61759.92</v>
      </c>
    </row>
    <row r="412" spans="1:15" ht="15.75" thickBot="1" x14ac:dyDescent="0.3">
      <c r="A412" s="30" t="s">
        <v>545</v>
      </c>
      <c r="B412" s="46"/>
      <c r="C412" s="31"/>
      <c r="D412" s="31"/>
      <c r="E412" s="4">
        <f>SUM(E410:E411)</f>
        <v>0</v>
      </c>
      <c r="F412" s="4">
        <f t="shared" ref="F412:G412" si="171">SUM(F410:F411)</f>
        <v>0</v>
      </c>
      <c r="G412" s="4">
        <f t="shared" si="171"/>
        <v>0</v>
      </c>
      <c r="H412" s="4">
        <f>SUM(H410:H411)</f>
        <v>0</v>
      </c>
      <c r="I412" s="4">
        <f>SUM(I410:I411)</f>
        <v>0</v>
      </c>
      <c r="J412" s="4">
        <f>SUM(J410:J411)</f>
        <v>27583.309999999998</v>
      </c>
      <c r="K412" s="65">
        <f t="shared" ref="K412" si="172">SUM(I412/J412)-1</f>
        <v>-1</v>
      </c>
      <c r="L412" s="4">
        <f>SUM(L410:L411)</f>
        <v>27583.309999999998</v>
      </c>
      <c r="M412" s="4">
        <f>SUM(M410:M411)</f>
        <v>59765.2</v>
      </c>
      <c r="N412" s="4">
        <f>SUM(N410:N411)</f>
        <v>50493.729999999996</v>
      </c>
      <c r="O412" s="4">
        <f>SUM(O410:O411)</f>
        <v>67924.649999999994</v>
      </c>
    </row>
    <row r="413" spans="1:15" ht="15.75" thickBot="1" x14ac:dyDescent="0.3">
      <c r="A413" s="21" t="s">
        <v>399</v>
      </c>
      <c r="B413" s="49"/>
      <c r="C413" s="28"/>
      <c r="D413" s="28"/>
      <c r="E413" s="11"/>
      <c r="F413" s="11"/>
      <c r="G413" s="20"/>
      <c r="H413" s="20"/>
      <c r="I413" s="11"/>
      <c r="J413" s="11"/>
      <c r="K413" s="11"/>
      <c r="L413" s="20"/>
      <c r="M413" s="20"/>
      <c r="N413" s="20"/>
    </row>
    <row r="414" spans="1:15" x14ac:dyDescent="0.25">
      <c r="A414" s="37"/>
      <c r="B414" s="45" t="s">
        <v>52</v>
      </c>
      <c r="C414" s="32"/>
      <c r="D414" s="32"/>
      <c r="E414" s="13" t="s">
        <v>2</v>
      </c>
      <c r="F414" s="14" t="s">
        <v>3</v>
      </c>
      <c r="G414" s="15" t="s">
        <v>4</v>
      </c>
      <c r="H414" s="42" t="s">
        <v>404</v>
      </c>
      <c r="I414" s="53" t="s">
        <v>512</v>
      </c>
      <c r="J414" s="13" t="s">
        <v>509</v>
      </c>
      <c r="K414" s="60" t="s">
        <v>437</v>
      </c>
      <c r="L414" s="13" t="s">
        <v>509</v>
      </c>
      <c r="M414" s="13" t="s">
        <v>487</v>
      </c>
      <c r="N414" s="13" t="s">
        <v>452</v>
      </c>
      <c r="O414" s="13" t="s">
        <v>431</v>
      </c>
    </row>
    <row r="415" spans="1:15" ht="15.75" thickBot="1" x14ac:dyDescent="0.3">
      <c r="A415" s="38" t="s">
        <v>52</v>
      </c>
      <c r="B415" s="38" t="s">
        <v>53</v>
      </c>
      <c r="C415" s="33"/>
      <c r="D415" s="33"/>
      <c r="E415" s="16" t="s">
        <v>5</v>
      </c>
      <c r="F415" s="16" t="s">
        <v>5</v>
      </c>
      <c r="G415" s="16" t="s">
        <v>5</v>
      </c>
      <c r="H415" s="43" t="s">
        <v>405</v>
      </c>
      <c r="I415" s="16" t="s">
        <v>432</v>
      </c>
      <c r="J415" s="16" t="s">
        <v>432</v>
      </c>
      <c r="K415" s="61" t="s">
        <v>511</v>
      </c>
      <c r="L415" s="16" t="s">
        <v>433</v>
      </c>
      <c r="M415" s="16" t="s">
        <v>433</v>
      </c>
      <c r="N415" s="16" t="s">
        <v>433</v>
      </c>
      <c r="O415" s="16" t="s">
        <v>433</v>
      </c>
    </row>
    <row r="416" spans="1:15" ht="15.75" thickBot="1" x14ac:dyDescent="0.3">
      <c r="A416" s="34" t="s">
        <v>400</v>
      </c>
      <c r="B416" s="85" t="s">
        <v>401</v>
      </c>
      <c r="C416" s="86"/>
      <c r="D416" s="87"/>
      <c r="E416" s="3">
        <v>-63.17</v>
      </c>
      <c r="F416" s="3">
        <v>0</v>
      </c>
      <c r="G416" s="2">
        <v>0</v>
      </c>
      <c r="H416" s="2">
        <v>0</v>
      </c>
      <c r="I416" s="2">
        <f>SUM(E416:H416)</f>
        <v>-63.17</v>
      </c>
      <c r="J416" s="2">
        <v>0</v>
      </c>
      <c r="K416" s="59"/>
      <c r="L416" s="2">
        <v>0</v>
      </c>
      <c r="M416" s="2">
        <v>0</v>
      </c>
      <c r="N416" s="2">
        <v>0</v>
      </c>
      <c r="O416" s="2">
        <v>25558.1</v>
      </c>
    </row>
    <row r="417" spans="1:15" ht="15.75" thickBot="1" x14ac:dyDescent="0.3">
      <c r="A417" s="30" t="s">
        <v>402</v>
      </c>
      <c r="B417" s="46"/>
      <c r="C417" s="31"/>
      <c r="D417" s="31"/>
      <c r="E417" s="4">
        <f>SUM(E416)</f>
        <v>-63.17</v>
      </c>
      <c r="F417" s="4">
        <f t="shared" ref="F417:I417" si="173">SUM(F416)</f>
        <v>0</v>
      </c>
      <c r="G417" s="4">
        <f t="shared" si="173"/>
        <v>0</v>
      </c>
      <c r="H417" s="4">
        <f>SUM(H416)</f>
        <v>0</v>
      </c>
      <c r="I417" s="4">
        <f t="shared" si="173"/>
        <v>-63.17</v>
      </c>
      <c r="J417" s="4">
        <f>SUM(J416)</f>
        <v>0</v>
      </c>
      <c r="K417" s="4"/>
      <c r="L417" s="4">
        <f>SUM(L416)</f>
        <v>0</v>
      </c>
      <c r="M417" s="4">
        <f>SUM(M416)</f>
        <v>0</v>
      </c>
      <c r="N417" s="4">
        <f>SUM(N416)</f>
        <v>0</v>
      </c>
      <c r="O417" s="4">
        <f>SUM(O416)</f>
        <v>25558.1</v>
      </c>
    </row>
    <row r="418" spans="1:15" ht="15.75" thickBot="1" x14ac:dyDescent="0.3">
      <c r="A418" s="21" t="s">
        <v>348</v>
      </c>
      <c r="B418" s="49"/>
      <c r="C418" s="28"/>
      <c r="D418" s="28"/>
      <c r="E418" s="11"/>
      <c r="F418" s="11"/>
      <c r="G418" s="20"/>
      <c r="H418" s="20"/>
      <c r="I418" s="11"/>
      <c r="J418" s="11"/>
      <c r="K418" s="11"/>
      <c r="L418" s="20"/>
      <c r="M418" s="20"/>
      <c r="N418" s="20"/>
    </row>
    <row r="419" spans="1:15" x14ac:dyDescent="0.25">
      <c r="A419" s="37"/>
      <c r="B419" s="45" t="s">
        <v>52</v>
      </c>
      <c r="C419" s="32"/>
      <c r="D419" s="32"/>
      <c r="E419" s="13" t="s">
        <v>2</v>
      </c>
      <c r="F419" s="14" t="s">
        <v>3</v>
      </c>
      <c r="G419" s="15" t="s">
        <v>4</v>
      </c>
      <c r="H419" s="42" t="s">
        <v>404</v>
      </c>
      <c r="I419" s="53" t="s">
        <v>512</v>
      </c>
      <c r="J419" s="13" t="s">
        <v>509</v>
      </c>
      <c r="K419" s="60" t="s">
        <v>437</v>
      </c>
      <c r="L419" s="13" t="s">
        <v>509</v>
      </c>
      <c r="M419" s="13" t="s">
        <v>487</v>
      </c>
      <c r="N419" s="13" t="s">
        <v>452</v>
      </c>
      <c r="O419" s="13" t="s">
        <v>431</v>
      </c>
    </row>
    <row r="420" spans="1:15" ht="15.75" thickBot="1" x14ac:dyDescent="0.3">
      <c r="A420" s="38" t="s">
        <v>52</v>
      </c>
      <c r="B420" s="38" t="s">
        <v>53</v>
      </c>
      <c r="C420" s="33"/>
      <c r="D420" s="33"/>
      <c r="E420" s="16" t="s">
        <v>5</v>
      </c>
      <c r="F420" s="16" t="s">
        <v>5</v>
      </c>
      <c r="G420" s="16" t="s">
        <v>5</v>
      </c>
      <c r="H420" s="43" t="s">
        <v>405</v>
      </c>
      <c r="I420" s="16" t="s">
        <v>432</v>
      </c>
      <c r="J420" s="16" t="s">
        <v>432</v>
      </c>
      <c r="K420" s="61" t="s">
        <v>511</v>
      </c>
      <c r="L420" s="16" t="s">
        <v>433</v>
      </c>
      <c r="M420" s="16" t="s">
        <v>433</v>
      </c>
      <c r="N420" s="16" t="s">
        <v>433</v>
      </c>
      <c r="O420" s="16" t="s">
        <v>433</v>
      </c>
    </row>
    <row r="421" spans="1:15" ht="15.75" thickBot="1" x14ac:dyDescent="0.3">
      <c r="A421" s="34" t="s">
        <v>255</v>
      </c>
      <c r="B421" s="85" t="s">
        <v>256</v>
      </c>
      <c r="C421" s="86"/>
      <c r="D421" s="87"/>
      <c r="E421" s="3">
        <v>33851.4</v>
      </c>
      <c r="F421" s="3">
        <v>51816.56</v>
      </c>
      <c r="G421" s="2"/>
      <c r="H421" s="2">
        <v>29552.880000000001</v>
      </c>
      <c r="I421" s="2">
        <f>SUM(E421:H421)</f>
        <v>115220.84</v>
      </c>
      <c r="J421" s="2">
        <v>239949.4</v>
      </c>
      <c r="K421" s="59">
        <f>SUM(I421/J421)-1</f>
        <v>-0.51981192701461221</v>
      </c>
      <c r="L421" s="2">
        <v>239949.4</v>
      </c>
      <c r="M421" s="2">
        <v>227374.21</v>
      </c>
      <c r="N421" s="2">
        <v>226883.8</v>
      </c>
      <c r="O421" s="2">
        <v>210499.09</v>
      </c>
    </row>
    <row r="422" spans="1:15" ht="15.75" thickBot="1" x14ac:dyDescent="0.3">
      <c r="A422" s="30" t="s">
        <v>51</v>
      </c>
      <c r="B422" s="46"/>
      <c r="C422" s="31"/>
      <c r="D422" s="31"/>
      <c r="E422" s="4">
        <f>SUM(E421)</f>
        <v>33851.4</v>
      </c>
      <c r="F422" s="4">
        <f t="shared" ref="F422:H422" si="174">SUM(F421)</f>
        <v>51816.56</v>
      </c>
      <c r="G422" s="4">
        <f t="shared" si="174"/>
        <v>0</v>
      </c>
      <c r="H422" s="4">
        <f t="shared" si="174"/>
        <v>29552.880000000001</v>
      </c>
      <c r="I422" s="4">
        <f t="shared" ref="I422" si="175">SUM(I421)</f>
        <v>115220.84</v>
      </c>
      <c r="J422" s="4">
        <f>SUM(J421)</f>
        <v>239949.4</v>
      </c>
      <c r="K422" s="65">
        <f>SUM(I422/J422)-1</f>
        <v>-0.51981192701461221</v>
      </c>
      <c r="L422" s="4">
        <f>SUM(L421)</f>
        <v>239949.4</v>
      </c>
      <c r="M422" s="4">
        <f>SUM(M421)</f>
        <v>227374.21</v>
      </c>
      <c r="N422" s="4">
        <f>SUM(N421)</f>
        <v>226883.8</v>
      </c>
      <c r="O422" s="4">
        <f>SUM(O421)</f>
        <v>210499.09</v>
      </c>
    </row>
    <row r="423" spans="1:15" ht="15.75" thickBot="1" x14ac:dyDescent="0.3">
      <c r="A423" s="21" t="s">
        <v>388</v>
      </c>
      <c r="B423" s="49"/>
      <c r="C423" s="28"/>
      <c r="D423" s="28"/>
      <c r="E423" s="11"/>
      <c r="F423" s="11"/>
      <c r="G423" s="20"/>
      <c r="H423" s="20"/>
      <c r="I423" s="11"/>
      <c r="J423" s="11"/>
      <c r="K423" s="11"/>
      <c r="L423" s="20"/>
      <c r="M423" s="20"/>
      <c r="N423" s="20"/>
    </row>
    <row r="424" spans="1:15" x14ac:dyDescent="0.25">
      <c r="A424" s="37"/>
      <c r="B424" s="45" t="s">
        <v>52</v>
      </c>
      <c r="C424" s="32"/>
      <c r="D424" s="32"/>
      <c r="E424" s="13" t="s">
        <v>2</v>
      </c>
      <c r="F424" s="14" t="s">
        <v>3</v>
      </c>
      <c r="G424" s="15" t="s">
        <v>4</v>
      </c>
      <c r="H424" s="42" t="s">
        <v>404</v>
      </c>
      <c r="I424" s="53" t="s">
        <v>512</v>
      </c>
      <c r="J424" s="13" t="s">
        <v>509</v>
      </c>
      <c r="K424" s="60" t="s">
        <v>437</v>
      </c>
      <c r="L424" s="13" t="s">
        <v>509</v>
      </c>
      <c r="M424" s="13" t="s">
        <v>487</v>
      </c>
      <c r="N424" s="13" t="s">
        <v>452</v>
      </c>
      <c r="O424" s="13" t="s">
        <v>431</v>
      </c>
    </row>
    <row r="425" spans="1:15" ht="15.75" thickBot="1" x14ac:dyDescent="0.3">
      <c r="A425" s="38" t="s">
        <v>52</v>
      </c>
      <c r="B425" s="38" t="s">
        <v>53</v>
      </c>
      <c r="C425" s="33"/>
      <c r="D425" s="33"/>
      <c r="E425" s="16" t="s">
        <v>5</v>
      </c>
      <c r="F425" s="16" t="s">
        <v>5</v>
      </c>
      <c r="G425" s="16" t="s">
        <v>5</v>
      </c>
      <c r="H425" s="43" t="s">
        <v>405</v>
      </c>
      <c r="I425" s="16" t="s">
        <v>432</v>
      </c>
      <c r="J425" s="16" t="s">
        <v>432</v>
      </c>
      <c r="K425" s="61" t="s">
        <v>511</v>
      </c>
      <c r="L425" s="16" t="s">
        <v>433</v>
      </c>
      <c r="M425" s="16" t="s">
        <v>433</v>
      </c>
      <c r="N425" s="16" t="s">
        <v>433</v>
      </c>
      <c r="O425" s="16" t="s">
        <v>433</v>
      </c>
    </row>
    <row r="426" spans="1:15" ht="15.75" thickBot="1" x14ac:dyDescent="0.3">
      <c r="A426" s="34" t="s">
        <v>389</v>
      </c>
      <c r="B426" s="34" t="s">
        <v>390</v>
      </c>
      <c r="C426" s="35"/>
      <c r="D426" s="35"/>
      <c r="E426" s="3">
        <v>0</v>
      </c>
      <c r="F426" s="3">
        <v>0</v>
      </c>
      <c r="G426" s="2">
        <v>0</v>
      </c>
      <c r="H426" s="2"/>
      <c r="I426" s="2">
        <f>SUM(E426:H426)</f>
        <v>0</v>
      </c>
      <c r="J426" s="2"/>
      <c r="K426" s="59"/>
      <c r="L426" s="2"/>
      <c r="M426" s="2">
        <v>2420.73</v>
      </c>
      <c r="N426" s="2">
        <v>0</v>
      </c>
      <c r="O426" s="2">
        <v>7449.64</v>
      </c>
    </row>
    <row r="427" spans="1:15" ht="15.75" thickBot="1" x14ac:dyDescent="0.3">
      <c r="A427" s="30" t="s">
        <v>391</v>
      </c>
      <c r="B427" s="46"/>
      <c r="C427" s="31"/>
      <c r="D427" s="31"/>
      <c r="E427" s="4">
        <f>SUM(E426)</f>
        <v>0</v>
      </c>
      <c r="F427" s="4">
        <f t="shared" ref="F427:G427" si="176">SUM(F426)</f>
        <v>0</v>
      </c>
      <c r="G427" s="4">
        <f t="shared" si="176"/>
        <v>0</v>
      </c>
      <c r="H427" s="4">
        <f>SUM(H426)</f>
        <v>0</v>
      </c>
      <c r="I427" s="4">
        <f t="shared" ref="I427" si="177">SUM(I426)</f>
        <v>0</v>
      </c>
      <c r="J427" s="4">
        <f>SUM(J426)</f>
        <v>0</v>
      </c>
      <c r="K427" s="65"/>
      <c r="L427" s="4">
        <f>SUM(L426)</f>
        <v>0</v>
      </c>
      <c r="M427" s="4">
        <f>SUM(M426)</f>
        <v>2420.73</v>
      </c>
      <c r="N427" s="4">
        <f>SUM(N426)</f>
        <v>0</v>
      </c>
      <c r="O427" s="4">
        <f>SUM(O426)</f>
        <v>7449.64</v>
      </c>
    </row>
    <row r="428" spans="1:15" ht="15.75" thickBot="1" x14ac:dyDescent="0.3">
      <c r="A428" s="88" t="s">
        <v>393</v>
      </c>
      <c r="B428" s="89"/>
      <c r="C428" s="89"/>
      <c r="D428" s="89"/>
      <c r="E428" s="11"/>
      <c r="F428" s="11"/>
      <c r="G428" s="20"/>
      <c r="H428" s="20"/>
      <c r="I428" s="11"/>
      <c r="J428" s="11"/>
      <c r="K428" s="11"/>
      <c r="L428" s="20"/>
      <c r="M428" s="20"/>
      <c r="N428" s="20"/>
    </row>
    <row r="429" spans="1:15" x14ac:dyDescent="0.25">
      <c r="A429" s="37"/>
      <c r="B429" s="45" t="s">
        <v>52</v>
      </c>
      <c r="C429" s="32"/>
      <c r="D429" s="32"/>
      <c r="E429" s="13" t="s">
        <v>2</v>
      </c>
      <c r="F429" s="14" t="s">
        <v>3</v>
      </c>
      <c r="G429" s="15" t="s">
        <v>4</v>
      </c>
      <c r="H429" s="42" t="s">
        <v>404</v>
      </c>
      <c r="I429" s="53" t="s">
        <v>512</v>
      </c>
      <c r="J429" s="13" t="s">
        <v>509</v>
      </c>
      <c r="K429" s="60" t="s">
        <v>437</v>
      </c>
      <c r="L429" s="13" t="s">
        <v>509</v>
      </c>
      <c r="M429" s="13" t="s">
        <v>487</v>
      </c>
      <c r="N429" s="13" t="s">
        <v>452</v>
      </c>
      <c r="O429" s="13" t="s">
        <v>431</v>
      </c>
    </row>
    <row r="430" spans="1:15" ht="15.75" thickBot="1" x14ac:dyDescent="0.3">
      <c r="A430" s="38" t="s">
        <v>52</v>
      </c>
      <c r="B430" s="38" t="s">
        <v>53</v>
      </c>
      <c r="C430" s="33"/>
      <c r="D430" s="33"/>
      <c r="E430" s="16" t="s">
        <v>5</v>
      </c>
      <c r="F430" s="16" t="s">
        <v>5</v>
      </c>
      <c r="G430" s="16" t="s">
        <v>5</v>
      </c>
      <c r="H430" s="43" t="s">
        <v>405</v>
      </c>
      <c r="I430" s="16" t="s">
        <v>432</v>
      </c>
      <c r="J430" s="16" t="s">
        <v>432</v>
      </c>
      <c r="K430" s="61" t="s">
        <v>511</v>
      </c>
      <c r="L430" s="16" t="s">
        <v>433</v>
      </c>
      <c r="M430" s="16" t="s">
        <v>433</v>
      </c>
      <c r="N430" s="16" t="s">
        <v>433</v>
      </c>
      <c r="O430" s="16" t="s">
        <v>433</v>
      </c>
    </row>
    <row r="431" spans="1:15" ht="15.75" thickBot="1" x14ac:dyDescent="0.3">
      <c r="A431" s="34" t="s">
        <v>394</v>
      </c>
      <c r="B431" s="34" t="s">
        <v>395</v>
      </c>
      <c r="C431" s="35"/>
      <c r="D431" s="35"/>
      <c r="E431" s="3"/>
      <c r="F431" s="3"/>
      <c r="G431" s="2"/>
      <c r="H431" s="2"/>
      <c r="I431" s="2">
        <f>SUM(E431:H431)</f>
        <v>0</v>
      </c>
      <c r="J431" s="2"/>
      <c r="K431" s="59"/>
      <c r="L431" s="2"/>
      <c r="M431" s="2">
        <v>3970.82</v>
      </c>
      <c r="N431" s="2">
        <v>10551.88</v>
      </c>
      <c r="O431" s="2">
        <v>9106.5300000000007</v>
      </c>
    </row>
    <row r="432" spans="1:15" ht="15.75" thickBot="1" x14ac:dyDescent="0.3">
      <c r="A432" s="30" t="s">
        <v>393</v>
      </c>
      <c r="B432" s="46"/>
      <c r="C432" s="31"/>
      <c r="D432" s="31"/>
      <c r="E432" s="4">
        <f>SUM(E431)</f>
        <v>0</v>
      </c>
      <c r="F432" s="4">
        <f t="shared" ref="F432:G432" si="178">SUM(F431)</f>
        <v>0</v>
      </c>
      <c r="G432" s="4">
        <f t="shared" si="178"/>
        <v>0</v>
      </c>
      <c r="H432" s="4">
        <f>SUM(H431)</f>
        <v>0</v>
      </c>
      <c r="I432" s="4">
        <f t="shared" ref="I432" si="179">SUM(I431)</f>
        <v>0</v>
      </c>
      <c r="J432" s="4">
        <f>SUM(J431)</f>
        <v>0</v>
      </c>
      <c r="K432" s="65"/>
      <c r="L432" s="4">
        <f>SUM(L431)</f>
        <v>0</v>
      </c>
      <c r="M432" s="4">
        <f>SUM(M431)</f>
        <v>3970.82</v>
      </c>
      <c r="N432" s="4">
        <f>SUM(N431)</f>
        <v>10551.88</v>
      </c>
      <c r="O432" s="4">
        <f>SUM(O431)</f>
        <v>9106.5300000000007</v>
      </c>
    </row>
    <row r="433" spans="1:15" ht="15.75" thickBot="1" x14ac:dyDescent="0.3">
      <c r="A433" s="21" t="s">
        <v>422</v>
      </c>
      <c r="B433" s="49"/>
      <c r="C433" s="28"/>
      <c r="D433" s="28"/>
      <c r="E433" s="11"/>
      <c r="F433" s="11"/>
      <c r="G433" s="20"/>
      <c r="H433" s="20"/>
      <c r="I433" s="11"/>
      <c r="J433" s="11"/>
      <c r="K433" s="11"/>
      <c r="L433" s="20"/>
      <c r="M433" s="20"/>
      <c r="N433" s="20"/>
    </row>
    <row r="434" spans="1:15" x14ac:dyDescent="0.25">
      <c r="A434" s="37"/>
      <c r="B434" s="45" t="s">
        <v>52</v>
      </c>
      <c r="C434" s="32"/>
      <c r="D434" s="32"/>
      <c r="E434" s="13" t="s">
        <v>2</v>
      </c>
      <c r="F434" s="14" t="s">
        <v>3</v>
      </c>
      <c r="G434" s="15" t="s">
        <v>4</v>
      </c>
      <c r="H434" s="42" t="s">
        <v>404</v>
      </c>
      <c r="I434" s="53" t="s">
        <v>512</v>
      </c>
      <c r="J434" s="13" t="s">
        <v>509</v>
      </c>
      <c r="K434" s="60" t="s">
        <v>437</v>
      </c>
      <c r="L434" s="13" t="s">
        <v>509</v>
      </c>
      <c r="M434" s="13" t="s">
        <v>487</v>
      </c>
      <c r="N434" s="13" t="s">
        <v>452</v>
      </c>
      <c r="O434" s="13" t="s">
        <v>431</v>
      </c>
    </row>
    <row r="435" spans="1:15" ht="15.75" thickBot="1" x14ac:dyDescent="0.3">
      <c r="A435" s="38" t="s">
        <v>52</v>
      </c>
      <c r="B435" s="38" t="s">
        <v>53</v>
      </c>
      <c r="C435" s="33"/>
      <c r="D435" s="33"/>
      <c r="E435" s="16" t="s">
        <v>5</v>
      </c>
      <c r="F435" s="16" t="s">
        <v>5</v>
      </c>
      <c r="G435" s="16" t="s">
        <v>5</v>
      </c>
      <c r="H435" s="43" t="s">
        <v>405</v>
      </c>
      <c r="I435" s="16" t="s">
        <v>432</v>
      </c>
      <c r="J435" s="16" t="s">
        <v>432</v>
      </c>
      <c r="K435" s="61" t="s">
        <v>511</v>
      </c>
      <c r="L435" s="16" t="s">
        <v>433</v>
      </c>
      <c r="M435" s="16" t="s">
        <v>433</v>
      </c>
      <c r="N435" s="16" t="s">
        <v>433</v>
      </c>
      <c r="O435" s="16" t="s">
        <v>433</v>
      </c>
    </row>
    <row r="436" spans="1:15" ht="15.75" thickBot="1" x14ac:dyDescent="0.3">
      <c r="A436" s="34" t="s">
        <v>423</v>
      </c>
      <c r="B436" s="85" t="s">
        <v>424</v>
      </c>
      <c r="C436" s="86"/>
      <c r="D436" s="87"/>
      <c r="E436" s="3"/>
      <c r="F436" s="3"/>
      <c r="G436" s="2"/>
      <c r="H436" s="2"/>
      <c r="I436" s="2">
        <f>SUM(E436:H436)</f>
        <v>0</v>
      </c>
      <c r="J436" s="2"/>
      <c r="K436" s="59"/>
      <c r="L436" s="2"/>
      <c r="M436" s="2">
        <v>2476.3000000000002</v>
      </c>
      <c r="N436" s="2">
        <v>11443.29</v>
      </c>
      <c r="O436" s="2">
        <v>2536.7800000000002</v>
      </c>
    </row>
    <row r="437" spans="1:15" ht="15.75" thickBot="1" x14ac:dyDescent="0.3">
      <c r="A437" s="30" t="s">
        <v>422</v>
      </c>
      <c r="B437" s="46"/>
      <c r="C437" s="31"/>
      <c r="D437" s="31"/>
      <c r="E437" s="4">
        <f>SUM(E436)</f>
        <v>0</v>
      </c>
      <c r="F437" s="4">
        <f t="shared" ref="F437:I437" si="180">SUM(F436)</f>
        <v>0</v>
      </c>
      <c r="G437" s="4">
        <f t="shared" si="180"/>
        <v>0</v>
      </c>
      <c r="H437" s="4">
        <f>SUM(H436)</f>
        <v>0</v>
      </c>
      <c r="I437" s="4">
        <f t="shared" si="180"/>
        <v>0</v>
      </c>
      <c r="J437" s="4">
        <f>SUM(J436)</f>
        <v>0</v>
      </c>
      <c r="K437" s="65"/>
      <c r="L437" s="4">
        <f>SUM(L436)</f>
        <v>0</v>
      </c>
      <c r="M437" s="4">
        <f>SUM(M436)</f>
        <v>2476.3000000000002</v>
      </c>
      <c r="N437" s="4">
        <f>SUM(N436)</f>
        <v>11443.29</v>
      </c>
      <c r="O437" s="4">
        <f>SUM(O436)</f>
        <v>2536.7800000000002</v>
      </c>
    </row>
    <row r="438" spans="1:15" x14ac:dyDescent="0.25">
      <c r="A438" s="10"/>
      <c r="B438" s="10"/>
      <c r="C438" s="28"/>
      <c r="D438" s="28"/>
      <c r="E438" s="11"/>
      <c r="F438" s="11"/>
      <c r="G438" s="20"/>
      <c r="H438" s="20"/>
      <c r="I438" s="11"/>
      <c r="J438" s="11"/>
      <c r="K438" s="11"/>
      <c r="L438" s="17"/>
      <c r="M438" s="17"/>
      <c r="N438" s="17"/>
    </row>
    <row r="439" spans="1:15" ht="15.75" thickBot="1" x14ac:dyDescent="0.3">
      <c r="A439" s="10"/>
      <c r="B439" s="10"/>
      <c r="C439" s="28"/>
      <c r="D439" s="28"/>
      <c r="E439" s="11"/>
      <c r="F439" s="11"/>
      <c r="G439" s="20"/>
      <c r="H439" s="20"/>
      <c r="I439" s="11"/>
      <c r="J439" s="11"/>
      <c r="K439" s="11"/>
      <c r="L439" s="17"/>
      <c r="M439" s="17"/>
      <c r="N439" s="17"/>
    </row>
    <row r="440" spans="1:15" ht="15.75" thickBot="1" x14ac:dyDescent="0.3">
      <c r="A440" s="7"/>
      <c r="B440" s="50" t="s">
        <v>434</v>
      </c>
      <c r="C440" s="8"/>
      <c r="D440" s="8"/>
      <c r="E440" s="4">
        <f>SUM(E437,E13,E22,E29,E34,E39, E47,E56,E63,E74,E80,E94,E99,E124,E137,E145,E159,E164,E169,E181,E187,E201,E209,E226,E243,E252,E257,E264,E269,E274,E279,E284,E291,E302,E314,E319,E324,E337,E343,E350,E355,E361,E368,E379,E384,E392,E400,E406,E412,E417,E422,E427,E432)</f>
        <v>2445818.6200000006</v>
      </c>
      <c r="F440" s="4">
        <f t="shared" ref="F440:H440" si="181">SUM(F437,F13,F22,F29,F34,F39, F47,F56,F63,F74,F80,F94,F99,F124,F137,F145,F159,F164,F169,F181,F187,F201,F209,F226,F243,F252,F257,F264,F269,F274,F279,F284,F291,F302,F314,F319,F324,F337,F343,F350,F355,F361,F368,F379,F384,F392,F400,F406,F412,F417,F422,F427,F432)</f>
        <v>3811143.5100000002</v>
      </c>
      <c r="G440" s="4">
        <f t="shared" si="181"/>
        <v>1105632.4399999997</v>
      </c>
      <c r="H440" s="4">
        <f t="shared" si="181"/>
        <v>11137748.100000003</v>
      </c>
      <c r="I440" s="4">
        <f>SUM(I437,I13,I22,I29,I34,I39, I47,I56,I63,I74,I80,I94,I99,I124,I137,I145,I159,I164,I169,I181,I187,I201,I209,I226,I243,I252,I257,I264,I269,I274,I279,I284,I291,I302,I314,I319,I324,I337,I343,I350,I355,I361,I368,I379,I384,I392,I400,I406,I412,I417,I422,I427,I432)</f>
        <v>18500342.670000002</v>
      </c>
      <c r="J440" s="4">
        <f>SUM(J437,J13,J22,J29,J34,J39, J47,J56,J63,J74,J80,J94,J99,J124,J137,J145,J159,J164,J169,J181,J187,J201,J209,J226,J243,J252,J257,J264,J269,J274,J279,J284,J291,J302,J314,J319,J324,J337,J350,J355,J361,J368,J379,J384,J392,J400,J406,J412,J417,J422,J427,J432)</f>
        <v>31387435.439999994</v>
      </c>
      <c r="K440" s="63">
        <f>SUM(I440/J440)-1</f>
        <v>-0.4105812593269963</v>
      </c>
      <c r="L440" s="4">
        <f t="shared" ref="L440" si="182">SUM(L437,L13,L22,L29,L34,L47,L56,L63,L74,L80,L94,L99,L124,L137,L145,L159,L164,L169,L181,L187,L201,L209,L226,L243,L252,L264,L269,L274,L279,L284,L291,L302,L314,L319,L324,L337,L350,L355,L361,L368,L379,L384,L392,L400,L406,L412,L417,L422,L427,L432)</f>
        <v>31387435.439999994</v>
      </c>
      <c r="M440" s="4">
        <f>SUM(M437,M13,M22,M29,M47,M56,M63,M74,M80,M94,M99,M124,M137,M145,M159,M164,M169,M181,M187,M201,M209,M226,M243,M252,M264,M274,M279,M284,M291,M302,M314,M337,M350,M355,M361,M368,M379,M384,M392,M400,M406,M412,M417,M422,M427,M432)</f>
        <v>28619937.290000003</v>
      </c>
      <c r="N440" s="27">
        <f>SUM(N437,N13,N22,N29,N47,N56,N63,N74,N80,N94,N99,N124,N137,N145,N159,N164,N169,N181,N187,N201,N209,N226,N243,N252,N264,N274,N279,N284,N291,N302,N314,N337,N350,N355,N361,N368,N379,N384,N392,N400,N406,N412,N417,N422,N427,N432)</f>
        <v>27006830.16</v>
      </c>
      <c r="O440" s="27">
        <f>SUM(O437,O13,O22,O29,O47,O56,O63,O74,O80,O94,O99,O124,O137,O145,O159,O164,O169,O181,O187,O201,O209,O226,O243,O252,O264,O274,O279,O284,O291,O302,O314,O337,O350,O355,O361,O368,O379,O384,O392,O400,O406,O412,O417,O422,O427,O432)</f>
        <v>26586921.210000005</v>
      </c>
    </row>
    <row r="441" spans="1:15" x14ac:dyDescent="0.25">
      <c r="E441" s="58" t="s">
        <v>510</v>
      </c>
      <c r="F441" s="58" t="s">
        <v>510</v>
      </c>
      <c r="G441" s="58" t="s">
        <v>510</v>
      </c>
      <c r="H441" s="58" t="s">
        <v>510</v>
      </c>
      <c r="I441" s="58" t="s">
        <v>510</v>
      </c>
      <c r="J441" s="58" t="s">
        <v>488</v>
      </c>
      <c r="K441" s="58"/>
      <c r="L441" s="58" t="s">
        <v>488</v>
      </c>
      <c r="M441" s="58" t="s">
        <v>453</v>
      </c>
      <c r="N441" s="58" t="s">
        <v>406</v>
      </c>
      <c r="O441" s="58" t="s">
        <v>270</v>
      </c>
    </row>
    <row r="442" spans="1:15" x14ac:dyDescent="0.25">
      <c r="E442" s="58"/>
      <c r="F442" s="58"/>
      <c r="G442" s="58"/>
      <c r="H442" s="58"/>
      <c r="I442" s="58"/>
      <c r="J442" s="58"/>
      <c r="K442" s="58"/>
      <c r="L442" s="58"/>
      <c r="M442" s="58"/>
      <c r="N442" s="58"/>
    </row>
    <row r="443" spans="1:15" ht="15.75" thickBot="1" x14ac:dyDescent="0.3">
      <c r="E443" s="58"/>
      <c r="F443" s="58"/>
      <c r="G443" s="58"/>
      <c r="H443" s="58"/>
      <c r="I443" s="80"/>
      <c r="J443" s="58"/>
      <c r="K443" s="107"/>
      <c r="L443" s="58"/>
      <c r="M443" s="58"/>
      <c r="N443" s="58"/>
    </row>
    <row r="444" spans="1:15" x14ac:dyDescent="0.25">
      <c r="E444" s="58"/>
      <c r="F444" s="58"/>
      <c r="G444" s="58"/>
      <c r="H444" s="58"/>
      <c r="J444" s="58"/>
      <c r="K444" s="58"/>
      <c r="L444" s="58"/>
      <c r="M444" s="58"/>
      <c r="N444" s="58"/>
    </row>
    <row r="445" spans="1:15" x14ac:dyDescent="0.25">
      <c r="E445" s="58"/>
      <c r="F445" s="58"/>
      <c r="G445" s="58"/>
      <c r="H445" s="58"/>
      <c r="I445" s="11"/>
      <c r="J445" s="58"/>
      <c r="K445" s="81"/>
      <c r="L445" s="58"/>
      <c r="M445" s="58"/>
      <c r="N445" s="58"/>
    </row>
    <row r="446" spans="1:15" x14ac:dyDescent="0.25">
      <c r="N446" s="55"/>
    </row>
    <row r="447" spans="1:15" customFormat="1" x14ac:dyDescent="0.25">
      <c r="A447" s="71"/>
      <c r="B447" s="72"/>
      <c r="C447" s="72"/>
      <c r="D447" s="72"/>
      <c r="E447" s="72"/>
    </row>
    <row r="448" spans="1:15" customFormat="1" x14ac:dyDescent="0.25">
      <c r="A448" s="72"/>
      <c r="B448" s="72"/>
      <c r="C448" s="72"/>
      <c r="D448" s="72"/>
      <c r="E448" s="72"/>
    </row>
    <row r="449" spans="1:14" customFormat="1" x14ac:dyDescent="0.25">
      <c r="A449" s="72"/>
      <c r="B449" s="73"/>
      <c r="C449" s="73"/>
      <c r="D449" s="73"/>
      <c r="E449" s="12"/>
    </row>
    <row r="450" spans="1:14" customFormat="1" x14ac:dyDescent="0.25">
      <c r="A450" s="74"/>
      <c r="B450" s="75"/>
      <c r="C450" s="75"/>
      <c r="D450" s="75"/>
      <c r="E450" s="12"/>
    </row>
    <row r="451" spans="1:14" customFormat="1" x14ac:dyDescent="0.25">
      <c r="A451" s="74"/>
      <c r="B451" s="75"/>
      <c r="C451" s="75"/>
      <c r="D451" s="75"/>
      <c r="E451" s="12"/>
    </row>
    <row r="452" spans="1:14" customFormat="1" x14ac:dyDescent="0.25">
      <c r="A452" s="74"/>
      <c r="B452" s="75"/>
      <c r="C452" s="75"/>
      <c r="D452" s="75"/>
      <c r="E452" s="12"/>
    </row>
    <row r="453" spans="1:14" customFormat="1" x14ac:dyDescent="0.25">
      <c r="A453" s="74"/>
      <c r="B453" s="75"/>
      <c r="C453" s="75"/>
      <c r="D453" s="75"/>
      <c r="E453" s="12"/>
    </row>
    <row r="454" spans="1:14" customFormat="1" x14ac:dyDescent="0.25">
      <c r="A454" s="72"/>
      <c r="B454" s="75"/>
      <c r="C454" s="75"/>
      <c r="D454" s="75"/>
      <c r="E454" s="12"/>
    </row>
    <row r="455" spans="1:14" x14ac:dyDescent="0.25">
      <c r="N455" s="55"/>
    </row>
    <row r="456" spans="1:14" x14ac:dyDescent="0.25">
      <c r="N456" s="55"/>
    </row>
    <row r="457" spans="1:14" x14ac:dyDescent="0.25">
      <c r="N457" s="55"/>
    </row>
    <row r="458" spans="1:14" x14ac:dyDescent="0.25">
      <c r="N458" s="55"/>
    </row>
    <row r="459" spans="1:14" x14ac:dyDescent="0.25">
      <c r="N459" s="55"/>
    </row>
    <row r="460" spans="1:14" x14ac:dyDescent="0.25">
      <c r="N460" s="55"/>
    </row>
    <row r="461" spans="1:14" x14ac:dyDescent="0.25">
      <c r="N461" s="56"/>
    </row>
    <row r="462" spans="1:14" x14ac:dyDescent="0.25">
      <c r="N462" s="54"/>
    </row>
    <row r="463" spans="1:14" x14ac:dyDescent="0.25">
      <c r="N463" s="17"/>
    </row>
    <row r="464" spans="1:14" x14ac:dyDescent="0.25">
      <c r="N464" s="17"/>
    </row>
    <row r="465" spans="14:14" x14ac:dyDescent="0.25">
      <c r="N465" s="55"/>
    </row>
    <row r="466" spans="14:14" x14ac:dyDescent="0.25">
      <c r="N466" s="56"/>
    </row>
    <row r="467" spans="14:14" x14ac:dyDescent="0.25">
      <c r="N467" s="54"/>
    </row>
    <row r="468" spans="14:14" x14ac:dyDescent="0.25">
      <c r="N468" s="17"/>
    </row>
    <row r="469" spans="14:14" x14ac:dyDescent="0.25">
      <c r="N469" s="17"/>
    </row>
    <row r="470" spans="14:14" x14ac:dyDescent="0.25">
      <c r="N470" s="55"/>
    </row>
    <row r="471" spans="14:14" x14ac:dyDescent="0.25">
      <c r="N471" s="56"/>
    </row>
    <row r="472" spans="14:14" x14ac:dyDescent="0.25">
      <c r="N472" s="54"/>
    </row>
    <row r="473" spans="14:14" x14ac:dyDescent="0.25">
      <c r="N473" s="17"/>
    </row>
    <row r="474" spans="14:14" x14ac:dyDescent="0.25">
      <c r="N474" s="17"/>
    </row>
    <row r="475" spans="14:14" x14ac:dyDescent="0.25">
      <c r="N475" s="55"/>
    </row>
    <row r="476" spans="14:14" x14ac:dyDescent="0.25">
      <c r="N476" s="56"/>
    </row>
    <row r="477" spans="14:14" x14ac:dyDescent="0.25">
      <c r="N477" s="54"/>
    </row>
    <row r="478" spans="14:14" x14ac:dyDescent="0.25">
      <c r="N478" s="17"/>
    </row>
    <row r="479" spans="14:14" x14ac:dyDescent="0.25">
      <c r="N479" s="17"/>
    </row>
    <row r="480" spans="14:14" x14ac:dyDescent="0.25">
      <c r="N480" s="55"/>
    </row>
    <row r="481" spans="14:14" x14ac:dyDescent="0.25">
      <c r="N481" s="55"/>
    </row>
    <row r="482" spans="14:14" x14ac:dyDescent="0.25">
      <c r="N482" s="55"/>
    </row>
    <row r="483" spans="14:14" x14ac:dyDescent="0.25">
      <c r="N483" s="55"/>
    </row>
    <row r="484" spans="14:14" x14ac:dyDescent="0.25">
      <c r="N484" s="56"/>
    </row>
    <row r="485" spans="14:14" x14ac:dyDescent="0.25">
      <c r="N485" s="54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55"/>
    </row>
    <row r="490" spans="14:14" x14ac:dyDescent="0.25">
      <c r="N490" s="55"/>
    </row>
    <row r="491" spans="14:14" x14ac:dyDescent="0.25">
      <c r="N491" s="56"/>
    </row>
    <row r="492" spans="14:14" x14ac:dyDescent="0.25">
      <c r="N492" s="54"/>
    </row>
    <row r="493" spans="14:14" x14ac:dyDescent="0.25">
      <c r="N493" s="17"/>
    </row>
    <row r="494" spans="14:14" x14ac:dyDescent="0.25">
      <c r="N494" s="17"/>
    </row>
    <row r="495" spans="14:14" x14ac:dyDescent="0.25">
      <c r="N495" s="55"/>
    </row>
    <row r="496" spans="14:14" x14ac:dyDescent="0.25">
      <c r="N496" s="56"/>
    </row>
    <row r="497" spans="14:14" x14ac:dyDescent="0.25">
      <c r="N497" s="54"/>
    </row>
    <row r="498" spans="14:14" x14ac:dyDescent="0.25">
      <c r="N498" s="17"/>
    </row>
    <row r="499" spans="14:14" x14ac:dyDescent="0.25">
      <c r="N499" s="17"/>
    </row>
    <row r="500" spans="14:14" x14ac:dyDescent="0.25">
      <c r="N500" s="55"/>
    </row>
    <row r="501" spans="14:14" x14ac:dyDescent="0.25">
      <c r="N501" s="55"/>
    </row>
    <row r="502" spans="14:14" x14ac:dyDescent="0.25">
      <c r="N502" s="55"/>
    </row>
    <row r="503" spans="14:14" x14ac:dyDescent="0.25">
      <c r="N503" s="55"/>
    </row>
    <row r="504" spans="14:14" x14ac:dyDescent="0.25">
      <c r="N504" s="56"/>
    </row>
    <row r="505" spans="14:14" x14ac:dyDescent="0.25">
      <c r="N505" s="54"/>
    </row>
    <row r="506" spans="14:14" x14ac:dyDescent="0.25">
      <c r="N506" s="17"/>
    </row>
    <row r="507" spans="14:14" x14ac:dyDescent="0.25">
      <c r="N507" s="17"/>
    </row>
    <row r="508" spans="14:14" x14ac:dyDescent="0.25">
      <c r="N508" s="55"/>
    </row>
    <row r="509" spans="14:14" x14ac:dyDescent="0.25">
      <c r="N509" s="55"/>
    </row>
    <row r="510" spans="14:14" x14ac:dyDescent="0.25">
      <c r="N510" s="56"/>
    </row>
    <row r="511" spans="14:14" x14ac:dyDescent="0.25">
      <c r="N511" s="54"/>
    </row>
    <row r="512" spans="14:14" x14ac:dyDescent="0.25">
      <c r="N512" s="17"/>
    </row>
    <row r="513" spans="14:14" x14ac:dyDescent="0.25">
      <c r="N513" s="17"/>
    </row>
    <row r="514" spans="14:14" x14ac:dyDescent="0.25">
      <c r="N514" s="55"/>
    </row>
    <row r="515" spans="14:14" x14ac:dyDescent="0.25">
      <c r="N515" s="55"/>
    </row>
    <row r="516" spans="14:14" x14ac:dyDescent="0.25">
      <c r="N516" s="56"/>
    </row>
    <row r="517" spans="14:14" x14ac:dyDescent="0.25">
      <c r="N517" s="54"/>
    </row>
    <row r="518" spans="14:14" x14ac:dyDescent="0.25">
      <c r="N518" s="17"/>
    </row>
    <row r="519" spans="14:14" x14ac:dyDescent="0.25">
      <c r="N519" s="17"/>
    </row>
    <row r="520" spans="14:14" x14ac:dyDescent="0.25">
      <c r="N520" s="55"/>
    </row>
    <row r="521" spans="14:14" x14ac:dyDescent="0.25">
      <c r="N521" s="55"/>
    </row>
    <row r="522" spans="14:14" x14ac:dyDescent="0.25">
      <c r="N522" s="56"/>
    </row>
    <row r="523" spans="14:14" x14ac:dyDescent="0.25">
      <c r="N523" s="54"/>
    </row>
    <row r="524" spans="14:14" x14ac:dyDescent="0.25">
      <c r="N524" s="17"/>
    </row>
    <row r="525" spans="14:14" x14ac:dyDescent="0.25">
      <c r="N525" s="17"/>
    </row>
    <row r="526" spans="14:14" x14ac:dyDescent="0.25">
      <c r="N526" s="55"/>
    </row>
    <row r="527" spans="14:14" x14ac:dyDescent="0.25">
      <c r="N527" s="56"/>
    </row>
    <row r="528" spans="14:14" x14ac:dyDescent="0.25">
      <c r="N528" s="54"/>
    </row>
    <row r="529" spans="14:14" x14ac:dyDescent="0.25">
      <c r="N529" s="17"/>
    </row>
    <row r="530" spans="14:14" x14ac:dyDescent="0.25">
      <c r="N530" s="17"/>
    </row>
    <row r="531" spans="14:14" x14ac:dyDescent="0.25">
      <c r="N531" s="55"/>
    </row>
    <row r="532" spans="14:14" x14ac:dyDescent="0.25">
      <c r="N532" s="56"/>
    </row>
    <row r="533" spans="14:14" x14ac:dyDescent="0.25">
      <c r="N533" s="54"/>
    </row>
    <row r="534" spans="14:14" x14ac:dyDescent="0.25">
      <c r="N534" s="17"/>
    </row>
    <row r="535" spans="14:14" x14ac:dyDescent="0.25">
      <c r="N535" s="17"/>
    </row>
    <row r="536" spans="14:14" x14ac:dyDescent="0.25">
      <c r="N536" s="55"/>
    </row>
    <row r="537" spans="14:14" x14ac:dyDescent="0.25">
      <c r="N537" s="56"/>
    </row>
    <row r="538" spans="14:14" x14ac:dyDescent="0.25">
      <c r="N538" s="54"/>
    </row>
    <row r="539" spans="14:14" x14ac:dyDescent="0.25">
      <c r="N539" s="17"/>
    </row>
    <row r="540" spans="14:14" x14ac:dyDescent="0.25">
      <c r="N540" s="17"/>
    </row>
    <row r="541" spans="14:14" x14ac:dyDescent="0.25">
      <c r="N541" s="55"/>
    </row>
    <row r="542" spans="14:14" x14ac:dyDescent="0.25">
      <c r="N542" s="56"/>
    </row>
    <row r="543" spans="14:14" x14ac:dyDescent="0.25">
      <c r="N543" s="54"/>
    </row>
    <row r="544" spans="14:14" x14ac:dyDescent="0.25">
      <c r="N544" s="54"/>
    </row>
    <row r="545" spans="14:14" x14ac:dyDescent="0.25">
      <c r="N545" s="54"/>
    </row>
    <row r="546" spans="14:14" x14ac:dyDescent="0.25">
      <c r="N546" s="56"/>
    </row>
    <row r="548" spans="14:14" x14ac:dyDescent="0.25">
      <c r="N548" s="54"/>
    </row>
  </sheetData>
  <mergeCells count="188">
    <mergeCell ref="B341:D341"/>
    <mergeCell ref="B98:D98"/>
    <mergeCell ref="B103:D103"/>
    <mergeCell ref="B104:D104"/>
    <mergeCell ref="B106:D106"/>
    <mergeCell ref="B105:D105"/>
    <mergeCell ref="A1:N1"/>
    <mergeCell ref="A2:N2"/>
    <mergeCell ref="A3:N3"/>
    <mergeCell ref="A4:N4"/>
    <mergeCell ref="B55:D55"/>
    <mergeCell ref="B51:D51"/>
    <mergeCell ref="B52:D52"/>
    <mergeCell ref="B54:D54"/>
    <mergeCell ref="B60:D60"/>
    <mergeCell ref="B61:D61"/>
    <mergeCell ref="B62:D62"/>
    <mergeCell ref="B67:D67"/>
    <mergeCell ref="B68:D68"/>
    <mergeCell ref="B69:D69"/>
    <mergeCell ref="B70:D70"/>
    <mergeCell ref="B71:D71"/>
    <mergeCell ref="B72:D72"/>
    <mergeCell ref="B78:D78"/>
    <mergeCell ref="B27:D27"/>
    <mergeCell ref="B114:D114"/>
    <mergeCell ref="B115:D115"/>
    <mergeCell ref="B116:D116"/>
    <mergeCell ref="B117:D117"/>
    <mergeCell ref="B118:D118"/>
    <mergeCell ref="B108:D108"/>
    <mergeCell ref="B109:D109"/>
    <mergeCell ref="B110:D110"/>
    <mergeCell ref="B111:D111"/>
    <mergeCell ref="B113:D113"/>
    <mergeCell ref="B133:D133"/>
    <mergeCell ref="B134:D134"/>
    <mergeCell ref="B135:D135"/>
    <mergeCell ref="B136:D136"/>
    <mergeCell ref="B141:D141"/>
    <mergeCell ref="A138:D138"/>
    <mergeCell ref="B123:D123"/>
    <mergeCell ref="B128:D128"/>
    <mergeCell ref="B129:D129"/>
    <mergeCell ref="B131:D131"/>
    <mergeCell ref="B132:D132"/>
    <mergeCell ref="B152:D152"/>
    <mergeCell ref="B154:D154"/>
    <mergeCell ref="B155:D155"/>
    <mergeCell ref="B156:D156"/>
    <mergeCell ref="A146:D146"/>
    <mergeCell ref="B142:D142"/>
    <mergeCell ref="B143:D143"/>
    <mergeCell ref="B149:D149"/>
    <mergeCell ref="B150:D150"/>
    <mergeCell ref="B151:D151"/>
    <mergeCell ref="B173:D173"/>
    <mergeCell ref="B174:D174"/>
    <mergeCell ref="B175:D175"/>
    <mergeCell ref="B176:D176"/>
    <mergeCell ref="B177:D177"/>
    <mergeCell ref="A160:D160"/>
    <mergeCell ref="B163:D163"/>
    <mergeCell ref="B168:D168"/>
    <mergeCell ref="A165:D165"/>
    <mergeCell ref="A170:D170"/>
    <mergeCell ref="B192:D192"/>
    <mergeCell ref="B193:D193"/>
    <mergeCell ref="B195:D195"/>
    <mergeCell ref="B197:D197"/>
    <mergeCell ref="B198:D198"/>
    <mergeCell ref="B179:D179"/>
    <mergeCell ref="A182:D182"/>
    <mergeCell ref="B186:D186"/>
    <mergeCell ref="B185:D185"/>
    <mergeCell ref="B191:D191"/>
    <mergeCell ref="A210:D210"/>
    <mergeCell ref="B214:D214"/>
    <mergeCell ref="B215:D215"/>
    <mergeCell ref="B216:D216"/>
    <mergeCell ref="B217:D217"/>
    <mergeCell ref="B199:D199"/>
    <mergeCell ref="B205:D205"/>
    <mergeCell ref="B206:D206"/>
    <mergeCell ref="B207:D207"/>
    <mergeCell ref="B208:D208"/>
    <mergeCell ref="B225:D225"/>
    <mergeCell ref="A227:D227"/>
    <mergeCell ref="B230:D230"/>
    <mergeCell ref="B231:D231"/>
    <mergeCell ref="B232:D232"/>
    <mergeCell ref="B218:D218"/>
    <mergeCell ref="B219:D219"/>
    <mergeCell ref="B222:D222"/>
    <mergeCell ref="B223:D223"/>
    <mergeCell ref="B224:D224"/>
    <mergeCell ref="B238:D238"/>
    <mergeCell ref="B239:D239"/>
    <mergeCell ref="B240:D240"/>
    <mergeCell ref="B241:D241"/>
    <mergeCell ref="B242:D242"/>
    <mergeCell ref="B233:D233"/>
    <mergeCell ref="B234:D234"/>
    <mergeCell ref="B235:D235"/>
    <mergeCell ref="B236:D236"/>
    <mergeCell ref="B237:D237"/>
    <mergeCell ref="B251:D251"/>
    <mergeCell ref="B256:D256"/>
    <mergeCell ref="B268:D268"/>
    <mergeCell ref="B273:D273"/>
    <mergeCell ref="B288:D288"/>
    <mergeCell ref="A244:D244"/>
    <mergeCell ref="B247:D247"/>
    <mergeCell ref="B248:D248"/>
    <mergeCell ref="B249:D249"/>
    <mergeCell ref="B250:D250"/>
    <mergeCell ref="B348:D348"/>
    <mergeCell ref="B342:D342"/>
    <mergeCell ref="B299:D299"/>
    <mergeCell ref="B306:D306"/>
    <mergeCell ref="B307:D307"/>
    <mergeCell ref="B308:D308"/>
    <mergeCell ref="B309:D309"/>
    <mergeCell ref="B289:D289"/>
    <mergeCell ref="A285:D285"/>
    <mergeCell ref="B290:D290"/>
    <mergeCell ref="B296:D296"/>
    <mergeCell ref="B297:D297"/>
    <mergeCell ref="B329:D329"/>
    <mergeCell ref="B330:D330"/>
    <mergeCell ref="B332:D332"/>
    <mergeCell ref="B333:D333"/>
    <mergeCell ref="B334:D334"/>
    <mergeCell ref="B310:D310"/>
    <mergeCell ref="B312:D312"/>
    <mergeCell ref="B313:D313"/>
    <mergeCell ref="B323:D323"/>
    <mergeCell ref="B328:D328"/>
    <mergeCell ref="B311:D311"/>
    <mergeCell ref="B331:D331"/>
    <mergeCell ref="B92:D92"/>
    <mergeCell ref="B93:D93"/>
    <mergeCell ref="B410:D410"/>
    <mergeCell ref="B416:D416"/>
    <mergeCell ref="B388:D388"/>
    <mergeCell ref="B389:D389"/>
    <mergeCell ref="B390:D390"/>
    <mergeCell ref="B391:D391"/>
    <mergeCell ref="B396:D396"/>
    <mergeCell ref="B373:D373"/>
    <mergeCell ref="B374:D374"/>
    <mergeCell ref="B375:D375"/>
    <mergeCell ref="B376:D376"/>
    <mergeCell ref="B383:D383"/>
    <mergeCell ref="A351:D351"/>
    <mergeCell ref="A356:D356"/>
    <mergeCell ref="B359:D359"/>
    <mergeCell ref="B360:D360"/>
    <mergeCell ref="B365:D365"/>
    <mergeCell ref="B335:D335"/>
    <mergeCell ref="B336:D336"/>
    <mergeCell ref="A344:D344"/>
    <mergeCell ref="B347:D347"/>
    <mergeCell ref="B349:D349"/>
    <mergeCell ref="B11:D11"/>
    <mergeCell ref="B20:D20"/>
    <mergeCell ref="B421:D421"/>
    <mergeCell ref="B436:D436"/>
    <mergeCell ref="A428:D428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5:D45"/>
    <mergeCell ref="B46:D46"/>
    <mergeCell ref="A48:D48"/>
    <mergeCell ref="B398:D398"/>
    <mergeCell ref="B404:D404"/>
    <mergeCell ref="B405:D405"/>
    <mergeCell ref="B87:D87"/>
    <mergeCell ref="B88:D88"/>
    <mergeCell ref="B90:D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2020-09-25T16:00:35Z</dcterms:modified>
</cp:coreProperties>
</file>