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Users\kadicker\Organizations\FY16\"/>
    </mc:Choice>
  </mc:AlternateContent>
  <bookViews>
    <workbookView xWindow="150" yWindow="-120" windowWidth="18900" windowHeight="11760" tabRatio="892"/>
  </bookViews>
  <sheets>
    <sheet name="Total Orgs" sheetId="1" r:id="rId1"/>
    <sheet name="AEGSA" sheetId="32" r:id="rId2"/>
    <sheet name="AECGO" sheetId="2" r:id="rId3"/>
    <sheet name="TTUAB" sheetId="4" r:id="rId4"/>
    <sheet name="ANRS" sheetId="3" r:id="rId5"/>
    <sheet name="BGSA" sheetId="5" r:id="rId6"/>
    <sheet name="CEHLC" sheetId="33" r:id="rId7"/>
    <sheet name="CEGSA" sheetId="34" r:id="rId8"/>
    <sheet name="CGSO" sheetId="8" r:id="rId9"/>
    <sheet name="CPGSC" sheetId="9" r:id="rId10"/>
    <sheet name="FSS" sheetId="35" r:id="rId11"/>
    <sheet name="GCC" sheetId="13" r:id="rId12"/>
    <sheet name="GNO" sheetId="40" r:id="rId13"/>
    <sheet name="GOCPS" sheetId="14" r:id="rId14"/>
    <sheet name="HESA" sheetId="36" r:id="rId15"/>
    <sheet name="HGSO" sheetId="17" r:id="rId16"/>
    <sheet name="HDFS-GSA" sheetId="18" r:id="rId17"/>
    <sheet name="HFES" sheetId="19" r:id="rId18"/>
    <sheet name="LESETAC" sheetId="20" r:id="rId19"/>
    <sheet name="MHSA" sheetId="21" r:id="rId20"/>
    <sheet name="PGSC" sheetId="38" r:id="rId21"/>
    <sheet name="PSSGSC" sheetId="23" r:id="rId22"/>
    <sheet name="PAGA" sheetId="41" r:id="rId23"/>
    <sheet name="RGA" sheetId="25" r:id="rId24"/>
    <sheet name="Red2Black" sheetId="6" r:id="rId25"/>
    <sheet name="SA-TIEHH" sheetId="27" r:id="rId26"/>
    <sheet name="SCAMS" sheetId="28" r:id="rId27"/>
    <sheet name="ASM" sheetId="29" r:id="rId28"/>
    <sheet name="TPC" sheetId="10" r:id="rId29"/>
    <sheet name="Cont" sheetId="31" r:id="rId30"/>
    <sheet name="Misc" sheetId="30" r:id="rId31"/>
  </sheets>
  <definedNames>
    <definedName name="_xlnm.Print_Area" localSheetId="0">'Total Orgs'!$A$1:$J$35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B7" i="23"/>
  <c r="B7" i="40"/>
  <c r="D31" i="1"/>
  <c r="B35" i="1"/>
  <c r="C25" i="1"/>
  <c r="B5" i="41"/>
  <c r="B8" i="41"/>
  <c r="C1" i="41"/>
  <c r="B7" i="41"/>
  <c r="D25" i="1"/>
  <c r="F25" i="1"/>
  <c r="D13" i="1"/>
  <c r="D30" i="1"/>
  <c r="B9" i="41"/>
  <c r="C16" i="1"/>
  <c r="C15" i="1"/>
  <c r="B5" i="40"/>
  <c r="E15" i="1"/>
  <c r="C1" i="40"/>
  <c r="B5" i="14"/>
  <c r="C1" i="31"/>
  <c r="C1" i="30"/>
  <c r="C1" i="10"/>
  <c r="C1" i="29"/>
  <c r="C1" i="28"/>
  <c r="C1" i="27"/>
  <c r="C1" i="6"/>
  <c r="C1" i="25"/>
  <c r="C1" i="23"/>
  <c r="C1" i="21"/>
  <c r="C1" i="20"/>
  <c r="C1" i="19"/>
  <c r="C1" i="18"/>
  <c r="C1" i="17"/>
  <c r="C1" i="14"/>
  <c r="C1" i="13"/>
  <c r="C1" i="36"/>
  <c r="C1" i="35"/>
  <c r="C1" i="9"/>
  <c r="C1" i="8"/>
  <c r="C1" i="34"/>
  <c r="C1" i="33"/>
  <c r="C1" i="5"/>
  <c r="C1" i="3"/>
  <c r="C1" i="4"/>
  <c r="C1" i="2"/>
  <c r="C1" i="32"/>
  <c r="B7" i="32"/>
  <c r="E4" i="1"/>
  <c r="C23" i="1"/>
  <c r="C17" i="1"/>
  <c r="F17" i="1"/>
  <c r="C13" i="1"/>
  <c r="C10" i="1"/>
  <c r="C9" i="1"/>
  <c r="B5" i="38"/>
  <c r="B7" i="38"/>
  <c r="B5" i="36"/>
  <c r="B8" i="36"/>
  <c r="B7" i="36"/>
  <c r="E17" i="1"/>
  <c r="B5" i="35"/>
  <c r="B9" i="35"/>
  <c r="B8" i="35"/>
  <c r="E13" i="1"/>
  <c r="B5" i="34"/>
  <c r="B7" i="34"/>
  <c r="E10" i="1"/>
  <c r="B5" i="33"/>
  <c r="B7" i="33"/>
  <c r="B7" i="9"/>
  <c r="B7" i="4"/>
  <c r="E6" i="1"/>
  <c r="B8" i="23"/>
  <c r="B8" i="34"/>
  <c r="B7" i="19"/>
  <c r="B33" i="1"/>
  <c r="B5" i="31"/>
  <c r="B7" i="17"/>
  <c r="C4" i="1"/>
  <c r="B5" i="32"/>
  <c r="B8" i="32"/>
  <c r="B7" i="14"/>
  <c r="E16" i="1"/>
  <c r="F16" i="1"/>
  <c r="B8" i="10"/>
  <c r="E31" i="1"/>
  <c r="B7" i="20"/>
  <c r="E21" i="1"/>
  <c r="B7" i="13"/>
  <c r="E14" i="1"/>
  <c r="B7" i="25"/>
  <c r="B7" i="27"/>
  <c r="E28" i="1"/>
  <c r="B7" i="5"/>
  <c r="B7" i="18"/>
  <c r="B7" i="2"/>
  <c r="B7" i="6"/>
  <c r="E27" i="1"/>
  <c r="B7" i="3"/>
  <c r="B8" i="3"/>
  <c r="B7" i="21"/>
  <c r="E22" i="1"/>
  <c r="B7" i="8"/>
  <c r="B5" i="2"/>
  <c r="B5" i="3"/>
  <c r="B5" i="4"/>
  <c r="B5" i="5"/>
  <c r="B5" i="6"/>
  <c r="B5" i="8"/>
  <c r="B5" i="9"/>
  <c r="B8" i="9"/>
  <c r="B5" i="10"/>
  <c r="B5" i="13"/>
  <c r="B5" i="17"/>
  <c r="B5" i="18"/>
  <c r="B5" i="19"/>
  <c r="B5" i="20"/>
  <c r="B5" i="21"/>
  <c r="B5" i="23"/>
  <c r="B5" i="25"/>
  <c r="B5" i="27"/>
  <c r="B5" i="28"/>
  <c r="B7" i="28"/>
  <c r="B5" i="29"/>
  <c r="B8" i="29"/>
  <c r="E30" i="1"/>
  <c r="B7" i="30"/>
  <c r="B8" i="30"/>
  <c r="B7" i="31"/>
  <c r="E33" i="1"/>
  <c r="C6" i="1"/>
  <c r="E12" i="1"/>
  <c r="C18" i="1"/>
  <c r="E24" i="1"/>
  <c r="C26" i="1"/>
  <c r="C5" i="1"/>
  <c r="C33" i="1"/>
  <c r="C32" i="1"/>
  <c r="C30" i="1"/>
  <c r="C29" i="1"/>
  <c r="C28" i="1"/>
  <c r="C24" i="1"/>
  <c r="C22" i="1"/>
  <c r="C21" i="1"/>
  <c r="C20" i="1"/>
  <c r="C19" i="1"/>
  <c r="C14" i="1"/>
  <c r="C31" i="1"/>
  <c r="C12" i="1"/>
  <c r="C11" i="1"/>
  <c r="C27" i="1"/>
  <c r="C8" i="1"/>
  <c r="C7" i="1"/>
  <c r="B8" i="13"/>
  <c r="E32" i="1"/>
  <c r="F28" i="1"/>
  <c r="F31" i="1"/>
  <c r="B9" i="10"/>
  <c r="B9" i="29"/>
  <c r="F15" i="1"/>
  <c r="B8" i="40"/>
  <c r="F10" i="1"/>
  <c r="F4" i="1"/>
  <c r="F12" i="1"/>
  <c r="F30" i="1"/>
  <c r="F32" i="1"/>
  <c r="D24" i="1"/>
  <c r="D35" i="1"/>
  <c r="B8" i="8"/>
  <c r="B8" i="25"/>
  <c r="B8" i="28"/>
  <c r="B8" i="14"/>
  <c r="F14" i="1"/>
  <c r="B8" i="17"/>
  <c r="F13" i="1"/>
  <c r="B8" i="38"/>
  <c r="B8" i="18"/>
  <c r="B8" i="33"/>
  <c r="B8" i="5"/>
  <c r="F33" i="1"/>
  <c r="F21" i="1"/>
  <c r="B8" i="19"/>
  <c r="B8" i="21"/>
  <c r="E5" i="1"/>
  <c r="F5" i="1"/>
  <c r="B8" i="2"/>
  <c r="F22" i="1"/>
  <c r="E20" i="1"/>
  <c r="F20" i="1"/>
  <c r="E19" i="1"/>
  <c r="F19" i="1"/>
  <c r="B8" i="20"/>
  <c r="E9" i="1"/>
  <c r="F9" i="1"/>
  <c r="E26" i="1"/>
  <c r="F26" i="1"/>
  <c r="E29" i="1"/>
  <c r="F29" i="1"/>
  <c r="B8" i="31"/>
  <c r="F6" i="1"/>
  <c r="E23" i="1"/>
  <c r="F23" i="1"/>
  <c r="E8" i="1"/>
  <c r="F8" i="1"/>
  <c r="E18" i="1"/>
  <c r="F18" i="1"/>
  <c r="B8" i="27"/>
  <c r="E11" i="1"/>
  <c r="E7" i="1"/>
  <c r="F7" i="1"/>
  <c r="B8" i="4"/>
  <c r="F27" i="1"/>
  <c r="B8" i="6"/>
  <c r="B9" i="23"/>
  <c r="F24" i="1"/>
  <c r="F11" i="1"/>
  <c r="F35" i="1"/>
  <c r="E35" i="1"/>
</calcChain>
</file>

<file path=xl/sharedStrings.xml><?xml version="1.0" encoding="utf-8"?>
<sst xmlns="http://schemas.openxmlformats.org/spreadsheetml/2006/main" count="887" uniqueCount="354">
  <si>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</si>
  <si>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</si>
  <si>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</si>
  <si>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</si>
  <si>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</si>
  <si>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</si>
  <si>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</si>
  <si>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</si>
  <si>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</si>
  <si>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</si>
  <si>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</si>
  <si>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</si>
  <si>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</si>
  <si>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</si>
  <si>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</si>
  <si>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</si>
  <si>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</si>
  <si>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</si>
  <si>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</si>
  <si>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</si>
  <si>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and Heritage Students Association</t>
  </si>
  <si>
    <t>Rawls Graduate Association</t>
  </si>
  <si>
    <t>Student Chapter of the American Meteorological Society at TTU</t>
  </si>
  <si>
    <t>Plant and Soil Science Graduate Student Council</t>
  </si>
  <si>
    <t>Tech American Society for Microbiology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</si>
  <si>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</si>
  <si>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</si>
  <si>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</si>
  <si>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</si>
  <si>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</si>
  <si>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</si>
  <si>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</si>
  <si>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</si>
  <si>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</si>
  <si>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</si>
  <si>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Tech American Society of Microbiology</t>
  </si>
  <si>
    <t>Miscellaneous</t>
  </si>
  <si>
    <t>Agricultural Economics Graduate Student Organization</t>
  </si>
  <si>
    <t>Agricultural Economics Graduate Student Association</t>
  </si>
  <si>
    <t>Red to Black</t>
  </si>
  <si>
    <t>Chemical Engineering Graduate Student Association</t>
  </si>
  <si>
    <t>Association of Natural Resource Scientists</t>
  </si>
  <si>
    <t>Museum Heritage Students Association</t>
  </si>
  <si>
    <t>Cefiro Enlace Hispano Literario y Cultural</t>
  </si>
  <si>
    <t>Philosophy Graduate Student Council</t>
  </si>
  <si>
    <t>R10291803</t>
  </si>
  <si>
    <t>R10462402</t>
  </si>
  <si>
    <t>R10405168</t>
  </si>
  <si>
    <t>R10291807</t>
  </si>
  <si>
    <t>R10310725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</si>
  <si>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</si>
  <si>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</si>
  <si>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</si>
  <si>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</si>
  <si>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</si>
  <si>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</si>
  <si>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</si>
  <si>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R10456421</t>
  </si>
  <si>
    <t>R10310684</t>
  </si>
  <si>
    <t>R11315195</t>
  </si>
  <si>
    <t>R10310676</t>
  </si>
  <si>
    <t>R10301823</t>
  </si>
  <si>
    <t>R10291781</t>
  </si>
  <si>
    <t>R10348465</t>
  </si>
  <si>
    <t>R11334908</t>
  </si>
  <si>
    <t>Penalty</t>
  </si>
  <si>
    <t>R10422224</t>
  </si>
  <si>
    <t>R10343795</t>
  </si>
  <si>
    <t>Higher Education Student Assoication</t>
  </si>
  <si>
    <t>Higher Education Student Association</t>
  </si>
  <si>
    <t>Graduate Nutrition Organization</t>
  </si>
  <si>
    <t>Budget 2015-16</t>
  </si>
  <si>
    <t>Forensic Science Society</t>
  </si>
  <si>
    <t>Public Administration Graduate Association</t>
  </si>
  <si>
    <t>Tech Print Club</t>
  </si>
  <si>
    <t>R11346801</t>
  </si>
  <si>
    <t>R10392007</t>
  </si>
  <si>
    <t>x</t>
  </si>
  <si>
    <t>Airfare - Bell Travel - Maria Dearing</t>
  </si>
  <si>
    <t>Tech Buy</t>
  </si>
  <si>
    <t>Req. 66133919</t>
  </si>
  <si>
    <t xml:space="preserve">13 students to travel to Plains Mueseum Association Conference </t>
  </si>
  <si>
    <t>09/27/2015-10/2/2015</t>
  </si>
  <si>
    <t>Wichita, KS</t>
  </si>
  <si>
    <t>travel application 1601735</t>
  </si>
  <si>
    <t>Airfare - Bell Travel - Jeffrey Good</t>
  </si>
  <si>
    <t>Req. 66279330</t>
  </si>
  <si>
    <t>Printing Expenses</t>
  </si>
  <si>
    <t>SUB Copy Services</t>
  </si>
  <si>
    <t>Gave FOP to Lisa Card</t>
  </si>
  <si>
    <t>Airfare - Stephen DiFazio</t>
  </si>
  <si>
    <t>Req. 66443675</t>
  </si>
  <si>
    <t>Overton Hotel - Amar Flood</t>
  </si>
  <si>
    <t>TechBuy</t>
  </si>
  <si>
    <t>Shirts and Hoodies - Advanced Graphix</t>
  </si>
  <si>
    <t>Req. 67146528</t>
  </si>
  <si>
    <t>Conference Registration for 4 students</t>
  </si>
  <si>
    <t>2015 Annual Symposium</t>
  </si>
  <si>
    <t>paid with pcard</t>
  </si>
  <si>
    <t>5 to travel to attend Assc. For Financial Counseling and Planning Education 2015 Annual Symposium</t>
  </si>
  <si>
    <t>11/17-20/2015</t>
  </si>
  <si>
    <t>Jacksonville, FL</t>
  </si>
  <si>
    <t>travel application 1604628</t>
  </si>
  <si>
    <t>voucher submitted 10/14/2015</t>
  </si>
  <si>
    <t>Airfare Reimbursement - Joshua Udall</t>
  </si>
  <si>
    <t>Req. 67458810</t>
  </si>
  <si>
    <t>Staples - poster tubes</t>
  </si>
  <si>
    <t>Req. 67375753</t>
  </si>
  <si>
    <t>Airfare - Robert Wells</t>
  </si>
  <si>
    <t>Req. 67657947</t>
  </si>
  <si>
    <t>Overton Hotel - Karen Morton - guest speaker</t>
  </si>
  <si>
    <t>Techbuy</t>
  </si>
  <si>
    <t>Req. 67669029</t>
  </si>
  <si>
    <t>Hotel - Robert Wells</t>
  </si>
  <si>
    <t>Req. 67673887</t>
  </si>
  <si>
    <t>Airfare - William Murphy</t>
  </si>
  <si>
    <t>Req. 68054541</t>
  </si>
  <si>
    <t>Travel Reimbursement - Maria Dearing</t>
  </si>
  <si>
    <t>Req. 68221676</t>
  </si>
  <si>
    <t>Travel Reimbursement - Jeffrey Good</t>
  </si>
  <si>
    <t>Req. 68222837</t>
  </si>
  <si>
    <t>Reimbursement - Conference Registration Fees</t>
  </si>
  <si>
    <t>Req. 68435993</t>
  </si>
  <si>
    <t>Req. 66445259 &amp; 66894673</t>
  </si>
  <si>
    <t>Corporate Tour Trip to visit Southwest Airlines, Sabre Holdings, and Texas Instruments</t>
  </si>
  <si>
    <t>Dallas, TX</t>
  </si>
  <si>
    <t>12/2-5/2015</t>
  </si>
  <si>
    <t>travel application 1608071</t>
  </si>
  <si>
    <t>application canceled per email from Callie Thompson on 11/23</t>
  </si>
  <si>
    <t>Organization's R# (as a vendor w/TTU)</t>
  </si>
  <si>
    <t>Airfare Reimbursement - Amar Flood</t>
  </si>
  <si>
    <t>Req. 68963032</t>
  </si>
  <si>
    <t>Meteorology annual national conference</t>
  </si>
  <si>
    <t>1/8-11/2016</t>
  </si>
  <si>
    <t>travel application 1608676</t>
  </si>
  <si>
    <t>New Orleans, LA</t>
  </si>
  <si>
    <t>voucher submitted 12/2/2015</t>
  </si>
  <si>
    <t>1/3 penalty for not meeting requirements by 12/2</t>
  </si>
  <si>
    <t>Speaker Reimbursement - Karen Morton</t>
  </si>
  <si>
    <t>Req. 69268948</t>
  </si>
  <si>
    <t>R11449147</t>
  </si>
  <si>
    <t>Airfare - Roberta Millstein</t>
  </si>
  <si>
    <t>Req. 69418957</t>
  </si>
  <si>
    <t>Hotel - Roberta Millstein</t>
  </si>
  <si>
    <t>Req. 69420407</t>
  </si>
  <si>
    <t>Rental Car/gas Reimbursement - Amar Flood</t>
  </si>
  <si>
    <t>Req. 69431175</t>
  </si>
  <si>
    <t>Overton Hotel - George Bryan</t>
  </si>
  <si>
    <t>Req. 69909308</t>
  </si>
  <si>
    <t>Llano Estacado-rental</t>
  </si>
  <si>
    <t>Req. 70082794</t>
  </si>
  <si>
    <t>Req. 70174295</t>
  </si>
  <si>
    <t>SAAS Consortium</t>
  </si>
  <si>
    <t>San Antonio, TX</t>
  </si>
  <si>
    <t>2/6-9/2016</t>
  </si>
  <si>
    <t>travel application 1611407</t>
  </si>
  <si>
    <t>voucher submitted 2/5/16</t>
  </si>
  <si>
    <t>Nametags - Advanced Graphix</t>
  </si>
  <si>
    <t>Req. 71211985</t>
  </si>
  <si>
    <t>Airfare - Rachel Schultz</t>
  </si>
  <si>
    <t>Req. 71212890</t>
  </si>
  <si>
    <t>Business Cards- TTUHSC Printing Center</t>
  </si>
  <si>
    <t>emailed FOP to Melynda Crouch</t>
  </si>
  <si>
    <t>Airfare - Sean M. Hoban</t>
  </si>
  <si>
    <t>Req. 71214258</t>
  </si>
  <si>
    <t>Airfare - Anand Tharanathan</t>
  </si>
  <si>
    <t>Req. 71215941</t>
  </si>
  <si>
    <t>Airfare - Ivan D'Orso</t>
  </si>
  <si>
    <t>Req. 71276631</t>
  </si>
  <si>
    <t>Req. 71287942</t>
  </si>
  <si>
    <t>Lodging - Rachel Schultz</t>
  </si>
  <si>
    <t>Req. 71464777</t>
  </si>
  <si>
    <t>Hotel - Anand Tharanathan</t>
  </si>
  <si>
    <t>Req. 71466243</t>
  </si>
  <si>
    <t>Parking Reimbursement - Joshua Udall</t>
  </si>
  <si>
    <t>Req. 71476483</t>
  </si>
  <si>
    <t>Travel Reimbursement - Wiliam Murphy</t>
  </si>
  <si>
    <t>Req. 71478594</t>
  </si>
  <si>
    <t>Equal Opportunity Publications STEM Diversity Career Expo &amp; Company Tours</t>
  </si>
  <si>
    <t>03/8-11/2016</t>
  </si>
  <si>
    <t>travel application 1614537</t>
  </si>
  <si>
    <t xml:space="preserve">NCECA Conference </t>
  </si>
  <si>
    <t>Kansas City, MO</t>
  </si>
  <si>
    <t>3/15-19/2016</t>
  </si>
  <si>
    <t>travel application 1614546</t>
  </si>
  <si>
    <t>Reimbursement - promotional items</t>
  </si>
  <si>
    <t>Req. 71569293</t>
  </si>
  <si>
    <t>International Wild Pig Conference</t>
  </si>
  <si>
    <t>4/16-21/2016</t>
  </si>
  <si>
    <t>Myrtle Beach, SC</t>
  </si>
  <si>
    <t>Travel Application 1615026</t>
  </si>
  <si>
    <t>Copy Services in the SUB</t>
  </si>
  <si>
    <t>2 to travel to National Black Graduate Student Association Conference</t>
  </si>
  <si>
    <t>03/16-20/2016</t>
  </si>
  <si>
    <t>Houston, TX</t>
  </si>
  <si>
    <t>travel application 1615261</t>
  </si>
  <si>
    <t>voucher submitted 2/26</t>
  </si>
  <si>
    <t>Guest Professional - Kariann Yokota - travel expenses</t>
  </si>
  <si>
    <t>Req. 71852354</t>
  </si>
  <si>
    <t>Beakers - Advanced Graphix</t>
  </si>
  <si>
    <t>Req. 71936677</t>
  </si>
  <si>
    <t>Guest Speaker - Airfare (Mary Reiley)</t>
  </si>
  <si>
    <t>Req. 72102190</t>
  </si>
  <si>
    <t>Guest Speaker - Hotel (Mary Reiley)</t>
  </si>
  <si>
    <t>Req. 72194833</t>
  </si>
  <si>
    <t xml:space="preserve">AIAEE Conference </t>
  </si>
  <si>
    <t>Portland, OR</t>
  </si>
  <si>
    <t>4/4-8/2016</t>
  </si>
  <si>
    <t>travel application 1616504</t>
  </si>
  <si>
    <t>Req. 72263908</t>
  </si>
  <si>
    <t>Reimbursement</t>
  </si>
  <si>
    <t>Advanced Graphix</t>
  </si>
  <si>
    <t>Req. 72292677</t>
  </si>
  <si>
    <t>Airfare - Christopher Brochu</t>
  </si>
  <si>
    <t>Req. 72297883</t>
  </si>
  <si>
    <t>Corpus Christi</t>
  </si>
  <si>
    <t>4/5-8/2016</t>
  </si>
  <si>
    <t>travel application 1616818</t>
  </si>
  <si>
    <t>Reimbursement - rental fees</t>
  </si>
  <si>
    <t>Req. 72510050</t>
  </si>
  <si>
    <t>Texas Association of Museums Annual Meeting</t>
  </si>
  <si>
    <t>Advanced Graphix - table runner</t>
  </si>
  <si>
    <t>Req. 72666169</t>
  </si>
  <si>
    <t>Legend:</t>
  </si>
  <si>
    <t>Still needs to meet requirements</t>
  </si>
  <si>
    <t>Used full allocation</t>
  </si>
  <si>
    <t>Has not used any funding</t>
  </si>
  <si>
    <t>Guest Professional - Kariann Yokota - travel expenses  (change order to increase)</t>
  </si>
  <si>
    <t>Guest Professional - Kariann Yokota - speaker fee</t>
  </si>
  <si>
    <t>Req. 72729140</t>
  </si>
  <si>
    <t>Guest Speaker - Schonna Manning - hotel</t>
  </si>
  <si>
    <t>Req. 72879468</t>
  </si>
  <si>
    <t>Texas Tech Annual Biological Sciences Symposium</t>
  </si>
  <si>
    <t>4/1-2/2016</t>
  </si>
  <si>
    <t xml:space="preserve">Lubbock, TX </t>
  </si>
  <si>
    <t>travel application 1618193</t>
  </si>
  <si>
    <t>2016 Annual Spring Meeting For South Central Regional Chapter</t>
  </si>
  <si>
    <t>Fort Worth, TX</t>
  </si>
  <si>
    <t>4/22-24/2016</t>
  </si>
  <si>
    <t>travel application 1618194</t>
  </si>
  <si>
    <t>Req. 73208032</t>
  </si>
  <si>
    <t>Guest Speaker - Sarah Dillingham</t>
  </si>
  <si>
    <t>Req. 73249060</t>
  </si>
  <si>
    <t>voucher submitted 4/6</t>
  </si>
  <si>
    <t>voucher submitted 4/11</t>
  </si>
  <si>
    <t>Lodging  &amp; Breakfast - Sean Hoban</t>
  </si>
  <si>
    <t>Req. 71763753 &amp; 73536920</t>
  </si>
  <si>
    <t xml:space="preserve">Staples </t>
  </si>
  <si>
    <t>Req. 73596193</t>
  </si>
  <si>
    <t>Staples</t>
  </si>
  <si>
    <t>Req. 73626954</t>
  </si>
  <si>
    <t>Trainers Warehouse</t>
  </si>
  <si>
    <t>Charged to Pcard</t>
  </si>
  <si>
    <t>Overton Hotel - Howard Bluestein</t>
  </si>
  <si>
    <t>Req. 73638207</t>
  </si>
  <si>
    <t>Airfare Reimbursement  - Kent Chapman</t>
  </si>
  <si>
    <t>Req. 73639150</t>
  </si>
  <si>
    <t>Copy Services @SUB</t>
  </si>
  <si>
    <t>Student Chapter of Meteorological Society</t>
  </si>
  <si>
    <t>Refer to Organization tab</t>
  </si>
  <si>
    <t>Llano Estacado Society of Environmental Toxicology &amp; Chemistry</t>
  </si>
  <si>
    <t>Chemistry Grad Student Org</t>
  </si>
  <si>
    <t>voucher submitted 4/18</t>
  </si>
  <si>
    <t>Airfare Reimbrusement - Jose Gonzalez Maya</t>
  </si>
  <si>
    <t>Req. 73783349</t>
  </si>
  <si>
    <t>voucher submitted 4/20/2016</t>
  </si>
  <si>
    <t>Req. 73645979</t>
  </si>
  <si>
    <t>Anand Tharanathan - Guest Professional Fee</t>
  </si>
  <si>
    <t>Req. 73844792</t>
  </si>
  <si>
    <t>Guest Speaker Travel Reimbursement for hotel &amp; airfare - Ricardo Fernandez</t>
  </si>
  <si>
    <t>Guest Speaker Fee - Ricardo Fernandez</t>
  </si>
  <si>
    <t>Req. 73894356</t>
  </si>
  <si>
    <t>Req. 73899551</t>
  </si>
  <si>
    <t>Reimbursement- copying</t>
  </si>
  <si>
    <t>Req. 73903438</t>
  </si>
  <si>
    <t>Req. 74314139</t>
  </si>
  <si>
    <t>7 to travel to visit various businesses/corporations</t>
  </si>
  <si>
    <t>Seattle, WA</t>
  </si>
  <si>
    <t>5/24-29/2016</t>
  </si>
  <si>
    <t>travel application 1621955</t>
  </si>
  <si>
    <t>Printmaking Conference</t>
  </si>
  <si>
    <t>03/31/2016-04/04/2016</t>
  </si>
  <si>
    <t>travel application 1622005</t>
  </si>
  <si>
    <t>voucher submitted 5/9/16</t>
  </si>
  <si>
    <t>voucher submitted 5/9</t>
  </si>
  <si>
    <t>Scarborough Specialties</t>
  </si>
  <si>
    <t>Req. 74485472</t>
  </si>
  <si>
    <t>Travel to American Assc of Agricultural Educators National conference</t>
  </si>
  <si>
    <t>5/17-20/2016</t>
  </si>
  <si>
    <t>travel application 1622094</t>
  </si>
  <si>
    <t>Guest Speaker Fee - Mark Waltermire</t>
  </si>
  <si>
    <t>Req. 74521972</t>
  </si>
  <si>
    <t>Guest Speaker Travel Reimbursement for hotel &amp; car rental (partial) - Mark Waltermire</t>
  </si>
  <si>
    <t>Req. 74522196</t>
  </si>
  <si>
    <t>2/3 penalty for not meeting requirements by 12/2 &amp; 5/10</t>
  </si>
  <si>
    <t>Reimbursement - conference registration fees (4)</t>
  </si>
  <si>
    <t>Req. 74784090</t>
  </si>
  <si>
    <t>Req. 74786734</t>
  </si>
  <si>
    <t>Taxi/Parking Reimbursement - Kent Chapman</t>
  </si>
  <si>
    <t>Req. 74795819</t>
  </si>
  <si>
    <t>Human Factors &amp; Ergonomics Society</t>
  </si>
  <si>
    <t>Guest Speaker - Schonna Manning - reimbursement</t>
  </si>
  <si>
    <t>Req. 74832036</t>
  </si>
  <si>
    <t>8 to travel to visit varios businesses/corporations</t>
  </si>
  <si>
    <t>6/2-4/2016</t>
  </si>
  <si>
    <t>travel application 1622904</t>
  </si>
  <si>
    <t>additional tax paid per Payment Services email on 5/18</t>
  </si>
  <si>
    <t>Req. 74923429</t>
  </si>
  <si>
    <t>Partial Airfare Reimbursement - Robin Corcoran</t>
  </si>
  <si>
    <t>Req. 75523408</t>
  </si>
  <si>
    <t>Req. 75532059</t>
  </si>
  <si>
    <t>voucher submitted 6/14</t>
  </si>
  <si>
    <t xml:space="preserve">Reimbursement </t>
  </si>
  <si>
    <t>Req. 75854540</t>
  </si>
  <si>
    <t>voucher submitted 6/16</t>
  </si>
  <si>
    <t>Req. 75903511</t>
  </si>
  <si>
    <t>Guest Speaker  Travel Reimbursement - Howard Bluestein</t>
  </si>
  <si>
    <t>Req. 76232761</t>
  </si>
  <si>
    <t>Student Institute of Environmental &amp; Human Health</t>
  </si>
  <si>
    <t>Retreat</t>
  </si>
  <si>
    <t>7/15-17/2016</t>
  </si>
  <si>
    <t>Heron Lake State Park, NM</t>
  </si>
  <si>
    <t>travel application 1625828</t>
  </si>
  <si>
    <t>Req. 76519757</t>
  </si>
  <si>
    <t>University Custom</t>
  </si>
  <si>
    <t>Req. 76520060</t>
  </si>
  <si>
    <t>University Custom -cups</t>
  </si>
  <si>
    <t>University Custom - lunch bags</t>
  </si>
  <si>
    <t>Req. 76771592</t>
  </si>
  <si>
    <t>Ag Summit Conference</t>
  </si>
  <si>
    <t>7/24-26/2016</t>
  </si>
  <si>
    <t>St. Louis, MO</t>
  </si>
  <si>
    <t>travel application 1627278</t>
  </si>
  <si>
    <t>Req. 77042169</t>
  </si>
  <si>
    <t>Reimbursement - Conference Registration fees</t>
  </si>
  <si>
    <t>Req. 77050148</t>
  </si>
  <si>
    <t>Additional tax paid per Katie Wilkerson (TTU CPA) email on 7/27</t>
  </si>
  <si>
    <t>Req. 77303569</t>
  </si>
  <si>
    <t>Gave FOP to Pat Dunn</t>
  </si>
  <si>
    <t>Req. 77361763</t>
  </si>
  <si>
    <t>voucher submitted 8/1</t>
  </si>
  <si>
    <t>voucher submitted 8/4/16</t>
  </si>
  <si>
    <t>Req. 77705819</t>
  </si>
  <si>
    <t>Req. 77748331</t>
  </si>
  <si>
    <t>Advanced Graphix - promotional items</t>
  </si>
  <si>
    <t>Req. 77889478</t>
  </si>
  <si>
    <t>Scarbrorugh Specialties</t>
  </si>
  <si>
    <t>Req. 77890268</t>
  </si>
  <si>
    <t>UPDATED: 08/19/2016</t>
  </si>
  <si>
    <t>Req. 77949233</t>
  </si>
  <si>
    <t>Req. 77952298</t>
  </si>
  <si>
    <t>Req. 77953552</t>
  </si>
  <si>
    <t>Req. 77959149</t>
  </si>
  <si>
    <t>****FINAL****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</si>
</sst>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;@"/>
    <numFmt numFmtId="166" formatCode="mm/dd/yy;@"/>
  </numFmts>
  <fonts count="10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3" applyNumberFormat="1"/>
    <xf numFmtId="0" fontId="2" fillId="0" borderId="0" xfId="3" applyFill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5" fillId="0" borderId="0" xfId="0" applyNumberFormat="1" applyFont="1"/>
    <xf numFmtId="0" fontId="4" fillId="0" borderId="0" xfId="0" applyFont="1"/>
    <xf numFmtId="1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2" fillId="0" borderId="1" xfId="3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6" fontId="0" fillId="0" borderId="0" xfId="0" applyNumberFormat="1" applyAlignment="1">
      <alignment vertical="top"/>
    </xf>
    <xf numFmtId="14" fontId="2" fillId="0" borderId="1" xfId="3" applyNumberFormat="1" applyFill="1" applyBorder="1"/>
    <xf numFmtId="0" fontId="0" fillId="3" borderId="1" xfId="0" applyFill="1" applyBorder="1" applyAlignment="1">
      <alignment horizontal="center"/>
    </xf>
    <xf numFmtId="0" fontId="2" fillId="3" borderId="1" xfId="3" applyFill="1" applyBorder="1"/>
    <xf numFmtId="164" fontId="0" fillId="3" borderId="1" xfId="0" applyNumberFormat="1" applyFill="1" applyBorder="1"/>
    <xf numFmtId="164" fontId="4" fillId="3" borderId="1" xfId="0" applyNumberFormat="1" applyFont="1" applyFill="1" applyBorder="1"/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4" fontId="4" fillId="0" borderId="0" xfId="0" applyNumberFormat="1" applyFont="1" applyFill="1"/>
    <xf numFmtId="164" fontId="7" fillId="0" borderId="0" xfId="0" applyNumberFormat="1" applyFont="1" applyFill="1"/>
    <xf numFmtId="164" fontId="8" fillId="0" borderId="0" xfId="0" applyNumberFormat="1" applyFont="1" applyFill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4" borderId="1" xfId="0" applyNumberFormat="1" applyFill="1" applyBorder="1"/>
    <xf numFmtId="0" fontId="9" fillId="0" borderId="0" xfId="0" applyFont="1" applyFill="1"/>
    <xf numFmtId="0" fontId="0" fillId="4" borderId="0" xfId="0" applyFill="1"/>
    <xf numFmtId="0" fontId="0" fillId="2" borderId="0" xfId="0" applyFill="1"/>
    <xf numFmtId="164" fontId="0" fillId="2" borderId="1" xfId="0" applyNumberFormat="1" applyFill="1" applyBorder="1"/>
    <xf numFmtId="16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vertical="top"/>
    </xf>
    <xf numFmtId="166" fontId="0" fillId="3" borderId="0" xfId="0" applyNumberFormat="1" applyFill="1"/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1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ColWidth="11" defaultRowHeight="15.75" x14ac:dyDescent="0.25"/>
  <cols>
    <col min="1" max="1" width="75.625" style="10" bestFit="1" customWidth="1"/>
    <col min="2" max="2" width="10.875" style="9"/>
    <col min="3" max="3" width="12.625" style="9" customWidth="1"/>
    <col min="4" max="4" width="12.625" style="43" customWidth="1"/>
    <col min="5" max="6" width="10.875" style="9"/>
    <col min="7" max="7" width="16.125" style="9" customWidth="1"/>
    <col min="8" max="8" width="11" style="11"/>
    <col min="9" max="9" width="12.125" style="11" customWidth="1"/>
    <col min="10" max="10" width="11" style="11"/>
    <col min="11" max="16384" width="11" style="10"/>
  </cols>
  <sheetData>
    <row r="1" spans="1:10" x14ac:dyDescent="0.25">
      <c r="A1" s="11" t="s">
        <v>71</v>
      </c>
      <c r="C1" s="62" t="s">
        <v>353</v>
      </c>
      <c r="D1" s="61" t="s">
        <v>348</v>
      </c>
      <c r="E1" s="61"/>
      <c r="F1" s="61"/>
    </row>
    <row r="3" spans="1:10" s="38" customFormat="1" ht="47.25" x14ac:dyDescent="0.25">
      <c r="A3" s="38" t="s">
        <v>0</v>
      </c>
      <c r="B3" s="39" t="s">
        <v>1</v>
      </c>
      <c r="C3" s="39" t="s">
        <v>2</v>
      </c>
      <c r="D3" s="45" t="s">
        <v>65</v>
      </c>
      <c r="E3" s="39" t="s">
        <v>3</v>
      </c>
      <c r="F3" s="39" t="s">
        <v>4</v>
      </c>
      <c r="G3" s="39" t="s">
        <v>129</v>
      </c>
      <c r="H3" s="38" t="s">
        <v>5</v>
      </c>
      <c r="I3" s="38" t="s">
        <v>6</v>
      </c>
      <c r="J3" s="38" t="s">
        <v>7</v>
      </c>
    </row>
    <row r="4" spans="1:10" x14ac:dyDescent="0.25">
      <c r="A4" s="16" t="s">
        <v>37</v>
      </c>
      <c r="B4" s="17">
        <v>616.4</v>
      </c>
      <c r="C4" s="17">
        <f>AEGSA!B6</f>
        <v>0</v>
      </c>
      <c r="D4" s="24"/>
      <c r="E4" s="17">
        <f>AEGSA!B7</f>
        <v>0</v>
      </c>
      <c r="F4" s="56">
        <f>B4+C4-E4</f>
        <v>616.4</v>
      </c>
      <c r="G4" s="17"/>
      <c r="H4" s="18" t="s">
        <v>77</v>
      </c>
      <c r="I4" s="18" t="s">
        <v>77</v>
      </c>
      <c r="J4" s="18" t="s">
        <v>77</v>
      </c>
    </row>
    <row r="5" spans="1:10" x14ac:dyDescent="0.25">
      <c r="A5" s="16" t="s">
        <v>9</v>
      </c>
      <c r="B5" s="17">
        <v>7550</v>
      </c>
      <c r="C5" s="17">
        <f>AECGO!B6</f>
        <v>0</v>
      </c>
      <c r="D5" s="24"/>
      <c r="E5" s="17">
        <f>AECGO!B7</f>
        <v>7550</v>
      </c>
      <c r="F5" s="52">
        <f>B5+C5-E5</f>
        <v>0</v>
      </c>
      <c r="G5" s="17" t="s">
        <v>66</v>
      </c>
      <c r="H5" s="18" t="s">
        <v>77</v>
      </c>
      <c r="I5" s="18" t="s">
        <v>77</v>
      </c>
      <c r="J5" s="18" t="s">
        <v>77</v>
      </c>
    </row>
    <row r="6" spans="1:10" x14ac:dyDescent="0.25">
      <c r="A6" s="16" t="s">
        <v>10</v>
      </c>
      <c r="B6" s="17">
        <v>9050</v>
      </c>
      <c r="C6" s="17">
        <f>TTUAB!B6</f>
        <v>0</v>
      </c>
      <c r="D6" s="24"/>
      <c r="E6" s="17">
        <f>TTUAB!B7</f>
        <v>9052.869999999999</v>
      </c>
      <c r="F6" s="52">
        <f t="shared" ref="F6:F33" si="0">B6+C6-E6</f>
        <v>-2.8699999999989814</v>
      </c>
      <c r="G6" s="17" t="s">
        <v>45</v>
      </c>
      <c r="H6" s="18" t="s">
        <v>77</v>
      </c>
      <c r="I6" s="18" t="s">
        <v>77</v>
      </c>
      <c r="J6" s="18" t="s">
        <v>77</v>
      </c>
    </row>
    <row r="7" spans="1:10" x14ac:dyDescent="0.25">
      <c r="A7" s="16" t="s">
        <v>41</v>
      </c>
      <c r="B7" s="17">
        <v>3550</v>
      </c>
      <c r="C7" s="17">
        <f>ANRS!B6</f>
        <v>0</v>
      </c>
      <c r="D7" s="24"/>
      <c r="E7" s="17">
        <f>ANRS!B7</f>
        <v>3550.0000000000005</v>
      </c>
      <c r="F7" s="52">
        <f>B7+C7-E7</f>
        <v>0</v>
      </c>
      <c r="G7" s="17" t="s">
        <v>46</v>
      </c>
      <c r="H7" s="18" t="s">
        <v>77</v>
      </c>
      <c r="I7" s="18" t="s">
        <v>77</v>
      </c>
      <c r="J7" s="18" t="s">
        <v>77</v>
      </c>
    </row>
    <row r="8" spans="1:10" x14ac:dyDescent="0.25">
      <c r="A8" s="16" t="s">
        <v>11</v>
      </c>
      <c r="B8" s="17">
        <v>750</v>
      </c>
      <c r="C8" s="17">
        <f>BGSA!B6</f>
        <v>0</v>
      </c>
      <c r="D8" s="24"/>
      <c r="E8" s="17">
        <f>BGSA!B7</f>
        <v>750</v>
      </c>
      <c r="F8" s="52">
        <f t="shared" si="0"/>
        <v>0</v>
      </c>
      <c r="G8" s="17" t="s">
        <v>47</v>
      </c>
      <c r="H8" s="18" t="s">
        <v>77</v>
      </c>
      <c r="I8" s="18" t="s">
        <v>77</v>
      </c>
      <c r="J8" s="18" t="s">
        <v>77</v>
      </c>
    </row>
    <row r="9" spans="1:10" x14ac:dyDescent="0.25">
      <c r="A9" s="16" t="s">
        <v>43</v>
      </c>
      <c r="B9" s="17">
        <v>2050</v>
      </c>
      <c r="C9" s="17">
        <f>CEHLC!B6</f>
        <v>0</v>
      </c>
      <c r="D9" s="24"/>
      <c r="E9" s="17">
        <f>CEHLC!B7</f>
        <v>2271.8199999999997</v>
      </c>
      <c r="F9" s="52">
        <f>B9+C9-E9</f>
        <v>-221.81999999999971</v>
      </c>
      <c r="G9" s="17" t="s">
        <v>48</v>
      </c>
      <c r="H9" s="18" t="s">
        <v>77</v>
      </c>
      <c r="I9" s="18" t="s">
        <v>77</v>
      </c>
      <c r="J9" s="18" t="s">
        <v>77</v>
      </c>
    </row>
    <row r="10" spans="1:10" x14ac:dyDescent="0.25">
      <c r="A10" s="16" t="s">
        <v>40</v>
      </c>
      <c r="B10" s="17">
        <v>300</v>
      </c>
      <c r="C10" s="17">
        <f>CEGSA!B6</f>
        <v>0</v>
      </c>
      <c r="D10" s="24"/>
      <c r="E10" s="17">
        <f>CEGSA!B7</f>
        <v>0</v>
      </c>
      <c r="F10" s="56">
        <f>B10+C10-E10</f>
        <v>300</v>
      </c>
      <c r="G10" s="17" t="s">
        <v>49</v>
      </c>
      <c r="H10" s="18" t="s">
        <v>77</v>
      </c>
      <c r="I10" s="18" t="s">
        <v>77</v>
      </c>
      <c r="J10" s="18" t="s">
        <v>77</v>
      </c>
    </row>
    <row r="11" spans="1:10" x14ac:dyDescent="0.25">
      <c r="A11" s="16" t="s">
        <v>12</v>
      </c>
      <c r="B11" s="17">
        <v>3050</v>
      </c>
      <c r="C11" s="17">
        <f>CGSO!B6</f>
        <v>762.5</v>
      </c>
      <c r="D11" s="24"/>
      <c r="E11" s="17">
        <f>CGSO!B7</f>
        <v>3046.43</v>
      </c>
      <c r="F11" s="17">
        <f t="shared" ref="F11:F26" si="1">B11+C11-E11</f>
        <v>766.07000000000016</v>
      </c>
      <c r="G11" s="17" t="s">
        <v>50</v>
      </c>
      <c r="H11" s="18" t="s">
        <v>77</v>
      </c>
      <c r="I11" s="18" t="s">
        <v>77</v>
      </c>
      <c r="J11" s="18" t="s">
        <v>77</v>
      </c>
    </row>
    <row r="12" spans="1:10" x14ac:dyDescent="0.25">
      <c r="A12" s="16" t="s">
        <v>13</v>
      </c>
      <c r="B12" s="17">
        <v>1550</v>
      </c>
      <c r="C12" s="17">
        <f>CPGSC!B6</f>
        <v>0</v>
      </c>
      <c r="D12" s="24"/>
      <c r="E12" s="17">
        <f>CPGSC!B7</f>
        <v>1555</v>
      </c>
      <c r="F12" s="52">
        <f t="shared" si="1"/>
        <v>-5</v>
      </c>
      <c r="G12" s="17" t="s">
        <v>67</v>
      </c>
      <c r="H12" s="18" t="s">
        <v>77</v>
      </c>
      <c r="I12" s="18" t="s">
        <v>77</v>
      </c>
      <c r="J12" s="18" t="s">
        <v>77</v>
      </c>
    </row>
    <row r="13" spans="1:10" x14ac:dyDescent="0.25">
      <c r="A13" s="30" t="s">
        <v>72</v>
      </c>
      <c r="B13" s="17">
        <v>270</v>
      </c>
      <c r="C13" s="17">
        <f>FSS!B6</f>
        <v>0</v>
      </c>
      <c r="D13" s="24">
        <f>FSS!B7</f>
        <v>0</v>
      </c>
      <c r="E13" s="17">
        <f>FSS!B8</f>
        <v>0</v>
      </c>
      <c r="F13" s="56">
        <f>B13+C13-E13</f>
        <v>270</v>
      </c>
      <c r="G13" s="17" t="s">
        <v>75</v>
      </c>
      <c r="H13" s="18" t="s">
        <v>77</v>
      </c>
      <c r="I13" s="18" t="s">
        <v>77</v>
      </c>
      <c r="J13" s="18" t="s">
        <v>77</v>
      </c>
    </row>
    <row r="14" spans="1:10" x14ac:dyDescent="0.25">
      <c r="A14" s="16" t="s">
        <v>14</v>
      </c>
      <c r="B14" s="17">
        <v>2850</v>
      </c>
      <c r="C14" s="17">
        <f>GCC!B6</f>
        <v>0</v>
      </c>
      <c r="D14" s="24"/>
      <c r="E14" s="17">
        <f>GCC!B7</f>
        <v>1616.87</v>
      </c>
      <c r="F14" s="17">
        <f t="shared" si="1"/>
        <v>1233.1300000000001</v>
      </c>
      <c r="G14" s="17" t="s">
        <v>51</v>
      </c>
      <c r="H14" s="18" t="s">
        <v>77</v>
      </c>
      <c r="I14" s="18" t="s">
        <v>77</v>
      </c>
      <c r="J14" s="18" t="s">
        <v>77</v>
      </c>
    </row>
    <row r="15" spans="1:10" x14ac:dyDescent="0.25">
      <c r="A15" s="16" t="s">
        <v>70</v>
      </c>
      <c r="B15" s="17">
        <v>450</v>
      </c>
      <c r="C15" s="17">
        <f>GNO!B6</f>
        <v>0</v>
      </c>
      <c r="D15" s="24"/>
      <c r="E15" s="17">
        <f>GNO!B7</f>
        <v>432.15999999999997</v>
      </c>
      <c r="F15" s="52">
        <f t="shared" ref="F15" si="2">B15+C15-E15</f>
        <v>17.840000000000032</v>
      </c>
      <c r="G15" s="17" t="s">
        <v>140</v>
      </c>
      <c r="H15" s="18" t="s">
        <v>77</v>
      </c>
      <c r="I15" s="18" t="s">
        <v>77</v>
      </c>
      <c r="J15" s="18" t="s">
        <v>77</v>
      </c>
    </row>
    <row r="16" spans="1:10" x14ac:dyDescent="0.25">
      <c r="A16" s="16" t="s">
        <v>15</v>
      </c>
      <c r="B16" s="17">
        <v>1000</v>
      </c>
      <c r="C16" s="17">
        <f>GOCPS!B6</f>
        <v>0</v>
      </c>
      <c r="D16" s="24"/>
      <c r="E16" s="17">
        <f>GOCPS!B7</f>
        <v>1000</v>
      </c>
      <c r="F16" s="52">
        <f t="shared" si="1"/>
        <v>0</v>
      </c>
      <c r="G16" s="17" t="s">
        <v>52</v>
      </c>
      <c r="H16" s="18" t="s">
        <v>77</v>
      </c>
      <c r="I16" s="18" t="s">
        <v>77</v>
      </c>
      <c r="J16" s="18" t="s">
        <v>77</v>
      </c>
    </row>
    <row r="17" spans="1:10" ht="15.75" customHeight="1" x14ac:dyDescent="0.25">
      <c r="A17" s="16" t="s">
        <v>68</v>
      </c>
      <c r="B17" s="17">
        <v>175</v>
      </c>
      <c r="C17" s="17">
        <f>HESA!B6</f>
        <v>0</v>
      </c>
      <c r="D17" s="24"/>
      <c r="E17" s="17">
        <f>HESA!B7</f>
        <v>0</v>
      </c>
      <c r="F17" s="56">
        <f>B17+C17-E17</f>
        <v>175</v>
      </c>
      <c r="G17" s="17"/>
      <c r="H17" s="18" t="s">
        <v>77</v>
      </c>
      <c r="I17" s="18" t="s">
        <v>77</v>
      </c>
      <c r="J17" s="18" t="s">
        <v>77</v>
      </c>
    </row>
    <row r="18" spans="1:10" x14ac:dyDescent="0.25">
      <c r="A18" s="16" t="s">
        <v>16</v>
      </c>
      <c r="B18" s="17">
        <v>1250</v>
      </c>
      <c r="C18" s="17">
        <f>HGSO!B6</f>
        <v>0</v>
      </c>
      <c r="D18" s="24"/>
      <c r="E18" s="17">
        <f>HGSO!B7</f>
        <v>1249.9999999999998</v>
      </c>
      <c r="F18" s="52">
        <f t="shared" si="1"/>
        <v>0</v>
      </c>
      <c r="G18" s="17" t="s">
        <v>53</v>
      </c>
      <c r="H18" s="18" t="s">
        <v>77</v>
      </c>
      <c r="I18" s="18" t="s">
        <v>77</v>
      </c>
      <c r="J18" s="18" t="s">
        <v>77</v>
      </c>
    </row>
    <row r="19" spans="1:10" x14ac:dyDescent="0.25">
      <c r="A19" s="16" t="s">
        <v>17</v>
      </c>
      <c r="B19" s="17">
        <v>1550</v>
      </c>
      <c r="C19" s="17">
        <f>'HDFS-GSA'!B6</f>
        <v>0</v>
      </c>
      <c r="D19" s="24"/>
      <c r="E19" s="17">
        <f>'HDFS-GSA'!B7</f>
        <v>1550</v>
      </c>
      <c r="F19" s="52">
        <f t="shared" si="1"/>
        <v>0</v>
      </c>
      <c r="G19" s="17" t="s">
        <v>54</v>
      </c>
      <c r="H19" s="18" t="s">
        <v>77</v>
      </c>
      <c r="I19" s="18" t="s">
        <v>77</v>
      </c>
      <c r="J19" s="18" t="s">
        <v>77</v>
      </c>
    </row>
    <row r="20" spans="1:10" x14ac:dyDescent="0.25">
      <c r="A20" s="16" t="s">
        <v>18</v>
      </c>
      <c r="B20" s="17">
        <v>3550</v>
      </c>
      <c r="C20" s="17">
        <f>HFES!B6</f>
        <v>887.5</v>
      </c>
      <c r="D20" s="24"/>
      <c r="E20" s="17">
        <f>HFES!B7</f>
        <v>4437.5</v>
      </c>
      <c r="F20" s="52">
        <f t="shared" si="1"/>
        <v>0</v>
      </c>
      <c r="G20" s="17" t="s">
        <v>55</v>
      </c>
      <c r="H20" s="18" t="s">
        <v>77</v>
      </c>
      <c r="I20" s="18" t="s">
        <v>77</v>
      </c>
      <c r="J20" s="18" t="s">
        <v>77</v>
      </c>
    </row>
    <row r="21" spans="1:10" x14ac:dyDescent="0.25">
      <c r="A21" s="16" t="s">
        <v>19</v>
      </c>
      <c r="B21" s="17">
        <v>1300</v>
      </c>
      <c r="C21" s="17">
        <f>LESETAC!B6</f>
        <v>325</v>
      </c>
      <c r="D21" s="24"/>
      <c r="E21" s="17">
        <f>LESETAC!B7</f>
        <v>1625</v>
      </c>
      <c r="F21" s="52">
        <f t="shared" si="1"/>
        <v>0</v>
      </c>
      <c r="G21" s="17" t="s">
        <v>56</v>
      </c>
      <c r="H21" s="18" t="s">
        <v>77</v>
      </c>
      <c r="I21" s="18" t="s">
        <v>77</v>
      </c>
      <c r="J21" s="18" t="s">
        <v>77</v>
      </c>
    </row>
    <row r="22" spans="1:10" x14ac:dyDescent="0.25">
      <c r="A22" s="16" t="s">
        <v>42</v>
      </c>
      <c r="B22" s="17">
        <v>1850</v>
      </c>
      <c r="C22" s="17">
        <f>MHSA!B6</f>
        <v>0</v>
      </c>
      <c r="D22" s="24"/>
      <c r="E22" s="17">
        <f>MHSA!B7</f>
        <v>1527.32</v>
      </c>
      <c r="F22" s="17">
        <f t="shared" si="1"/>
        <v>322.68000000000006</v>
      </c>
      <c r="G22" s="17" t="s">
        <v>57</v>
      </c>
      <c r="H22" s="18" t="s">
        <v>77</v>
      </c>
      <c r="I22" s="18" t="s">
        <v>77</v>
      </c>
      <c r="J22" s="18" t="s">
        <v>77</v>
      </c>
    </row>
    <row r="23" spans="1:10" x14ac:dyDescent="0.25">
      <c r="A23" s="16" t="s">
        <v>44</v>
      </c>
      <c r="B23" s="17">
        <v>1100</v>
      </c>
      <c r="C23" s="17">
        <f>+PGSC!B6</f>
        <v>0</v>
      </c>
      <c r="D23" s="24"/>
      <c r="E23" s="17">
        <f>+PGSC!B7</f>
        <v>1099.99</v>
      </c>
      <c r="F23" s="52">
        <f>B23+C23-E23</f>
        <v>9.9999999999909051E-3</v>
      </c>
      <c r="G23" s="17" t="s">
        <v>58</v>
      </c>
      <c r="H23" s="18" t="s">
        <v>77</v>
      </c>
      <c r="I23" s="18" t="s">
        <v>77</v>
      </c>
      <c r="J23" s="18" t="s">
        <v>77</v>
      </c>
    </row>
    <row r="24" spans="1:10" s="35" customFormat="1" x14ac:dyDescent="0.25">
      <c r="A24" s="32" t="s">
        <v>23</v>
      </c>
      <c r="B24" s="33">
        <v>550</v>
      </c>
      <c r="C24" s="33">
        <f>PSSGSC!B6</f>
        <v>0</v>
      </c>
      <c r="D24" s="34">
        <f>PSSGSC!B7</f>
        <v>366.63</v>
      </c>
      <c r="E24" s="33">
        <f>PSSGSC!B8</f>
        <v>0</v>
      </c>
      <c r="F24" s="33">
        <f>B24+C24-D24-E24</f>
        <v>183.37</v>
      </c>
      <c r="G24" s="33" t="s">
        <v>59</v>
      </c>
      <c r="H24" s="31" t="s">
        <v>77</v>
      </c>
      <c r="I24" s="46">
        <v>42346</v>
      </c>
      <c r="J24" s="31"/>
    </row>
    <row r="25" spans="1:10" x14ac:dyDescent="0.25">
      <c r="A25" s="16" t="s">
        <v>73</v>
      </c>
      <c r="B25" s="17">
        <v>550</v>
      </c>
      <c r="C25" s="17">
        <f>PAGA!B6</f>
        <v>0</v>
      </c>
      <c r="D25" s="24">
        <f>PAGA!B7</f>
        <v>183.315</v>
      </c>
      <c r="E25" s="17">
        <f>PAGA!B8</f>
        <v>366.25</v>
      </c>
      <c r="F25" s="52">
        <f>B25+C25-D25-E25</f>
        <v>0.43500000000000227</v>
      </c>
      <c r="G25" s="17" t="s">
        <v>76</v>
      </c>
      <c r="H25" s="18" t="s">
        <v>77</v>
      </c>
      <c r="I25" s="47">
        <v>42354</v>
      </c>
      <c r="J25" s="47">
        <v>42496</v>
      </c>
    </row>
    <row r="26" spans="1:10" x14ac:dyDescent="0.25">
      <c r="A26" s="16" t="s">
        <v>21</v>
      </c>
      <c r="B26" s="17">
        <v>8050</v>
      </c>
      <c r="C26" s="17">
        <f>RGA!B6</f>
        <v>0</v>
      </c>
      <c r="D26" s="24"/>
      <c r="E26" s="17">
        <f>RGA!B7</f>
        <v>5366.13</v>
      </c>
      <c r="F26" s="17">
        <f t="shared" si="1"/>
        <v>2683.87</v>
      </c>
      <c r="G26" s="17" t="s">
        <v>60</v>
      </c>
      <c r="H26" s="18" t="s">
        <v>77</v>
      </c>
      <c r="I26" s="18" t="s">
        <v>77</v>
      </c>
      <c r="J26" s="18" t="s">
        <v>77</v>
      </c>
    </row>
    <row r="27" spans="1:10" x14ac:dyDescent="0.25">
      <c r="A27" s="16" t="s">
        <v>39</v>
      </c>
      <c r="B27" s="17">
        <v>7550</v>
      </c>
      <c r="C27" s="17">
        <f>Red2Black!B6</f>
        <v>0</v>
      </c>
      <c r="D27" s="24"/>
      <c r="E27" s="17">
        <f>Red2Black!B7</f>
        <v>7478.5599999999995</v>
      </c>
      <c r="F27" s="17">
        <f t="shared" si="0"/>
        <v>71.440000000000509</v>
      </c>
      <c r="G27" s="17" t="s">
        <v>61</v>
      </c>
      <c r="H27" s="18" t="s">
        <v>77</v>
      </c>
      <c r="I27" s="18" t="s">
        <v>77</v>
      </c>
      <c r="J27" s="18" t="s">
        <v>77</v>
      </c>
    </row>
    <row r="28" spans="1:10" x14ac:dyDescent="0.25">
      <c r="A28" s="16" t="s">
        <v>34</v>
      </c>
      <c r="B28" s="17">
        <v>2250</v>
      </c>
      <c r="C28" s="17">
        <f>'SA-TIEHH'!B6</f>
        <v>550</v>
      </c>
      <c r="D28" s="24"/>
      <c r="E28" s="17">
        <f>'SA-TIEHH'!B7</f>
        <v>2659.91</v>
      </c>
      <c r="F28" s="17">
        <f>B28+C28-E28</f>
        <v>140.09000000000015</v>
      </c>
      <c r="G28" s="17" t="s">
        <v>62</v>
      </c>
      <c r="H28" s="18" t="s">
        <v>77</v>
      </c>
      <c r="I28" s="18" t="s">
        <v>77</v>
      </c>
      <c r="J28" s="18" t="s">
        <v>77</v>
      </c>
    </row>
    <row r="29" spans="1:10" x14ac:dyDescent="0.25">
      <c r="A29" s="16" t="s">
        <v>22</v>
      </c>
      <c r="B29" s="17">
        <v>2050</v>
      </c>
      <c r="C29" s="17">
        <f>SCAMS!B6</f>
        <v>512.5</v>
      </c>
      <c r="D29" s="24"/>
      <c r="E29" s="17">
        <f>SCAMS!B7</f>
        <v>2562.5</v>
      </c>
      <c r="F29" s="52">
        <f>B29+C29-E29</f>
        <v>0</v>
      </c>
      <c r="G29" s="17" t="s">
        <v>63</v>
      </c>
      <c r="H29" s="18" t="s">
        <v>77</v>
      </c>
      <c r="I29" s="18" t="s">
        <v>77</v>
      </c>
      <c r="J29" s="18" t="s">
        <v>77</v>
      </c>
    </row>
    <row r="30" spans="1:10" x14ac:dyDescent="0.25">
      <c r="A30" s="16" t="s">
        <v>24</v>
      </c>
      <c r="B30" s="17">
        <v>925</v>
      </c>
      <c r="C30" s="17">
        <f>ASM!B6</f>
        <v>0</v>
      </c>
      <c r="D30" s="24">
        <f>ASM!B7</f>
        <v>0</v>
      </c>
      <c r="E30" s="17">
        <f>ASM!B8</f>
        <v>925</v>
      </c>
      <c r="F30" s="52">
        <f>B30+C30+D30-E30</f>
        <v>0</v>
      </c>
      <c r="G30" s="17" t="s">
        <v>64</v>
      </c>
      <c r="H30" s="18" t="s">
        <v>77</v>
      </c>
      <c r="I30" s="18" t="s">
        <v>77</v>
      </c>
      <c r="J30" s="18" t="s">
        <v>77</v>
      </c>
    </row>
    <row r="31" spans="1:10" x14ac:dyDescent="0.25">
      <c r="A31" s="16" t="s">
        <v>74</v>
      </c>
      <c r="B31" s="17">
        <v>1050</v>
      </c>
      <c r="C31" s="17">
        <f>TPC!B6</f>
        <v>0</v>
      </c>
      <c r="D31" s="24">
        <f>TPC!B7</f>
        <v>0</v>
      </c>
      <c r="E31" s="17">
        <f>TPC!B8</f>
        <v>572.5</v>
      </c>
      <c r="F31" s="17">
        <f>B31+C31-D31-E31</f>
        <v>477.5</v>
      </c>
      <c r="G31" s="17"/>
      <c r="H31" s="18" t="s">
        <v>77</v>
      </c>
      <c r="I31" s="47" t="s">
        <v>77</v>
      </c>
      <c r="J31" s="18" t="s">
        <v>77</v>
      </c>
    </row>
    <row r="32" spans="1:10" x14ac:dyDescent="0.25">
      <c r="A32" s="8" t="s">
        <v>25</v>
      </c>
      <c r="C32" s="9">
        <f>Misc!B6</f>
        <v>0</v>
      </c>
      <c r="E32" s="9">
        <f>Misc!B7</f>
        <v>0</v>
      </c>
      <c r="F32" s="9">
        <f t="shared" si="0"/>
        <v>0</v>
      </c>
    </row>
    <row r="33" spans="1:10" x14ac:dyDescent="0.25">
      <c r="A33" s="8" t="s">
        <v>26</v>
      </c>
      <c r="B33" s="9">
        <f>70000-B35</f>
        <v>3213.6000000000058</v>
      </c>
      <c r="C33" s="9">
        <f>Cont!B6</f>
        <v>0</v>
      </c>
      <c r="E33" s="9">
        <f>Cont!B7</f>
        <v>3037.5</v>
      </c>
      <c r="F33" s="9">
        <f t="shared" si="0"/>
        <v>176.10000000000582</v>
      </c>
    </row>
    <row r="35" spans="1:10" s="40" customFormat="1" x14ac:dyDescent="0.25">
      <c r="A35" s="40" t="s">
        <v>27</v>
      </c>
      <c r="B35" s="41">
        <f>SUM(B4:B31)</f>
        <v>66786.399999999994</v>
      </c>
      <c r="C35" s="41"/>
      <c r="D35" s="44">
        <f>SUM(D4:D31)</f>
        <v>549.94499999999994</v>
      </c>
      <c r="E35" s="41">
        <f>SUM(E4:E31)</f>
        <v>62245.809999999983</v>
      </c>
      <c r="F35" s="41">
        <f>SUM(F4:F31)</f>
        <v>7028.1450000000023</v>
      </c>
      <c r="G35" s="41"/>
      <c r="H35" s="42"/>
      <c r="I35" s="42"/>
      <c r="J35" s="42"/>
    </row>
    <row r="37" spans="1:10" x14ac:dyDescent="0.25">
      <c r="I37" s="15"/>
    </row>
    <row r="38" spans="1:10" x14ac:dyDescent="0.25">
      <c r="A38" s="53" t="s">
        <v>223</v>
      </c>
    </row>
    <row r="39" spans="1:10" x14ac:dyDescent="0.25">
      <c r="A39" s="35" t="s">
        <v>224</v>
      </c>
    </row>
    <row r="40" spans="1:10" x14ac:dyDescent="0.25">
      <c r="A40" s="54" t="s">
        <v>225</v>
      </c>
    </row>
    <row r="41" spans="1:10" x14ac:dyDescent="0.25">
      <c r="A41" s="55" t="s">
        <v>226</v>
      </c>
    </row>
  </sheetData>
  <mergeCells count="1">
    <mergeCell ref="D1:F1"/>
  </mergeCells>
  <hyperlinks>
    <hyperlink ref="A5" location="AECGO!A1" display="Agricultural Education &amp; Communication Graduate Organization"/>
    <hyperlink ref="A7" location="ANRS!A1" display="Association for Natural Resource Scientists"/>
    <hyperlink ref="A6" location="TTUAB!A1" display="Association of Biologists"/>
    <hyperlink ref="A8" location="BGSA!A1" display="Black Graduate Student Association"/>
    <hyperlink ref="A27" location="Red2Black!A1" display="Red to Black"/>
    <hyperlink ref="A11" location="CGSO!A1" display="Chemistry Graduate Student Organization"/>
    <hyperlink ref="A12" location="CPGSC!A1" display="Clinical Psychology Graduate Student Council"/>
    <hyperlink ref="A31" location="TPC!A1" display="Tech Print Club"/>
    <hyperlink ref="A14" location="GCC!A1" display="Graduate Clay Club"/>
    <hyperlink ref="A16" location="GOCPS!A1" display="Graduate Organization of Counseling Psychology Students"/>
    <hyperlink ref="A18" location="HGSO!A1" display="History Graduate Student Organization"/>
    <hyperlink ref="A19" location="'HDFS-GSA'!A1" display="Human Development and Family Studies Graduate Student Association"/>
    <hyperlink ref="A20" location="HFES!A1" display="Human Factors and Ergonomics Society"/>
    <hyperlink ref="A21" location="LESETAC!A1" display="Llano Estacado Student Chapter of the Society of Environmental Toxicology and Chemistry"/>
    <hyperlink ref="A22" location="MHSA!A1" display="Museum and Heritage Students Association"/>
    <hyperlink ref="A24" location="PSSGSC!A1" display="Plant and Soil Science Graduate Student Council"/>
    <hyperlink ref="A26" location="RGA!A1" display="Rawls Graduate Association"/>
    <hyperlink ref="A28" location="'SA-TIEHH'!A1" display="Student Association of the Institute of Environmenta and Human Health"/>
    <hyperlink ref="A29" location="SCAMS!A1" display="Student Chapter of the American Meteorological Society at TTU"/>
    <hyperlink ref="A30" location="ASM!A1" display="Tech American Society for Microbiology"/>
    <hyperlink ref="A32" location="Misc!A1" display="Miscellaneous Funding"/>
    <hyperlink ref="A33" location="Cont!A1" display="Contingency Funding"/>
    <hyperlink ref="A4" location="AEGSA!A1" display="Agricultural Economics Graduate Student Organization"/>
    <hyperlink ref="A9" location="CEHLC!A1" display="Cefiro Enlace Hispano Literario y Cultural"/>
    <hyperlink ref="A10" location="CEGSA!A1" display="Chemical Engineering Graduate Student Association"/>
    <hyperlink ref="A17" location="HESA!A1" display="Higher Education Student Assoication"/>
    <hyperlink ref="A23" location="PGSC!A1" display="Philosophy Graduate Student Council"/>
    <hyperlink ref="A13" location="EGSO!A1" display="Education Graduate Students Organization"/>
    <hyperlink ref="A15" location="GNO!A1" display="Graduate Nutrition Organization"/>
    <hyperlink ref="A25" location="PAGA!A1" display="Public Administration Graduate Association"/>
  </hyperlinks>
  <pageMargins left="0.75" right="0.75" top="1" bottom="1" header="0.5" footer="0.5"/>
  <pageSetup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12" t="s">
        <v>13</v>
      </c>
    </row>
    <row r="5" spans="1:3" x14ac:dyDescent="0.25">
      <c r="A5" s="3" t="s">
        <v>29</v>
      </c>
      <c r="B5" s="2">
        <f>'Total Orgs'!B12</f>
        <v>1550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1555</v>
      </c>
    </row>
    <row r="8" spans="1:3" x14ac:dyDescent="0.25">
      <c r="A8" s="3" t="s">
        <v>30</v>
      </c>
      <c r="B8" s="2">
        <f>B5+B6-B7</f>
        <v>-5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42597</v>
      </c>
      <c r="B11" s="2">
        <v>1555</v>
      </c>
      <c r="C11" t="s">
        <v>210</v>
      </c>
    </row>
    <row r="12" spans="1:3" x14ac:dyDescent="0.25">
      <c r="C12" t="s">
        <v>93</v>
      </c>
    </row>
    <row r="13" spans="1:3" x14ac:dyDescent="0.25">
      <c r="C13" t="s">
        <v>352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28</v>
      </c>
      <c r="B1" s="2"/>
      <c r="C1" t="str">
        <f>'Total Orgs'!A1</f>
        <v>Budget 2015-16</v>
      </c>
    </row>
    <row r="2" spans="1:3" x14ac:dyDescent="0.25">
      <c r="A2" s="3"/>
      <c r="B2" s="2"/>
    </row>
    <row r="3" spans="1:3" x14ac:dyDescent="0.25">
      <c r="A3" s="4" t="s">
        <v>72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Orgs'!B13</f>
        <v>270</v>
      </c>
    </row>
    <row r="6" spans="1:3" x14ac:dyDescent="0.25">
      <c r="A6" s="3" t="s">
        <v>2</v>
      </c>
      <c r="B6" s="2"/>
    </row>
    <row r="7" spans="1:3" x14ac:dyDescent="0.25">
      <c r="A7" s="3" t="s">
        <v>65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30</v>
      </c>
      <c r="B9" s="2">
        <f>B5+B6+B7-B8</f>
        <v>270</v>
      </c>
    </row>
    <row r="10" spans="1:3" x14ac:dyDescent="0.25">
      <c r="A10" s="3"/>
      <c r="B10" s="2"/>
    </row>
    <row r="11" spans="1:3" x14ac:dyDescent="0.25">
      <c r="A11" s="5" t="s">
        <v>31</v>
      </c>
      <c r="B11" s="6" t="s">
        <v>32</v>
      </c>
      <c r="C11" s="1" t="s">
        <v>33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14</v>
      </c>
    </row>
    <row r="5" spans="1:3" x14ac:dyDescent="0.25">
      <c r="A5" s="3" t="s">
        <v>29</v>
      </c>
      <c r="B5" s="2">
        <f>'Total Orgs'!B14</f>
        <v>2850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1616.87</v>
      </c>
    </row>
    <row r="8" spans="1:3" x14ac:dyDescent="0.25">
      <c r="A8" s="3" t="s">
        <v>30</v>
      </c>
      <c r="B8" s="2">
        <f>B5+B6-B7</f>
        <v>1233.1300000000001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42418</v>
      </c>
      <c r="B11" s="2">
        <v>1616.87</v>
      </c>
      <c r="C11" t="s">
        <v>181</v>
      </c>
    </row>
    <row r="12" spans="1:3" x14ac:dyDescent="0.25">
      <c r="C12" t="s">
        <v>182</v>
      </c>
    </row>
    <row r="13" spans="1:3" x14ac:dyDescent="0.25">
      <c r="C13" t="s">
        <v>183</v>
      </c>
    </row>
    <row r="14" spans="1:3" x14ac:dyDescent="0.25">
      <c r="C14" t="s">
        <v>184</v>
      </c>
    </row>
    <row r="15" spans="1:3" x14ac:dyDescent="0.25">
      <c r="C15" t="s">
        <v>244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70</v>
      </c>
    </row>
    <row r="5" spans="1:3" x14ac:dyDescent="0.25">
      <c r="A5" s="3" t="s">
        <v>29</v>
      </c>
      <c r="B5" s="2">
        <f>'Total Orgs'!B15</f>
        <v>450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SUM(B11:B123)</f>
        <v>432.15999999999997</v>
      </c>
    </row>
    <row r="8" spans="1:3" x14ac:dyDescent="0.25">
      <c r="A8" s="3" t="s">
        <v>30</v>
      </c>
      <c r="B8" s="2">
        <f>B5+B6-B7</f>
        <v>17.840000000000032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s="48" customFormat="1" x14ac:dyDescent="0.25">
      <c r="A11" s="50">
        <v>42382</v>
      </c>
      <c r="B11" s="51">
        <v>208.3</v>
      </c>
      <c r="C11" s="49" t="s">
        <v>221</v>
      </c>
    </row>
    <row r="12" spans="1:3" s="48" customFormat="1" x14ac:dyDescent="0.25">
      <c r="A12" s="50"/>
      <c r="B12" s="51"/>
      <c r="C12" s="49" t="s">
        <v>93</v>
      </c>
    </row>
    <row r="13" spans="1:3" s="48" customFormat="1" x14ac:dyDescent="0.25">
      <c r="A13" s="50"/>
      <c r="B13" s="51"/>
      <c r="C13" s="49" t="s">
        <v>151</v>
      </c>
    </row>
    <row r="14" spans="1:3" x14ac:dyDescent="0.25">
      <c r="A14" s="3">
        <v>42438</v>
      </c>
      <c r="B14" s="2">
        <v>90.89</v>
      </c>
      <c r="C14" t="s">
        <v>210</v>
      </c>
    </row>
    <row r="15" spans="1:3" x14ac:dyDescent="0.25">
      <c r="C15" t="s">
        <v>93</v>
      </c>
    </row>
    <row r="16" spans="1:3" x14ac:dyDescent="0.25">
      <c r="C16" t="s">
        <v>209</v>
      </c>
    </row>
    <row r="17" spans="1:3" x14ac:dyDescent="0.25">
      <c r="A17" s="3">
        <v>42439</v>
      </c>
      <c r="B17" s="2">
        <v>40</v>
      </c>
      <c r="C17" t="s">
        <v>211</v>
      </c>
    </row>
    <row r="18" spans="1:3" x14ac:dyDescent="0.25">
      <c r="C18" t="s">
        <v>93</v>
      </c>
    </row>
    <row r="19" spans="1:3" x14ac:dyDescent="0.25">
      <c r="C19" t="s">
        <v>212</v>
      </c>
    </row>
    <row r="20" spans="1:3" x14ac:dyDescent="0.25">
      <c r="A20" s="3">
        <v>42450</v>
      </c>
      <c r="B20" s="2">
        <v>92.97</v>
      </c>
      <c r="C20" t="s">
        <v>87</v>
      </c>
    </row>
    <row r="21" spans="1:3" x14ac:dyDescent="0.25">
      <c r="C21" t="s">
        <v>89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D1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4" x14ac:dyDescent="0.25">
      <c r="A1" s="7" t="s">
        <v>28</v>
      </c>
      <c r="C1" t="str">
        <f>'Total Orgs'!A1</f>
        <v>Budget 2015-16</v>
      </c>
    </row>
    <row r="3" spans="1:4" x14ac:dyDescent="0.25">
      <c r="A3" s="4" t="s">
        <v>15</v>
      </c>
    </row>
    <row r="5" spans="1:4" x14ac:dyDescent="0.25">
      <c r="A5" s="3" t="s">
        <v>29</v>
      </c>
      <c r="B5" s="2">
        <f>'Total Orgs'!B16</f>
        <v>1000</v>
      </c>
    </row>
    <row r="6" spans="1:4" x14ac:dyDescent="0.25">
      <c r="A6" s="3" t="s">
        <v>2</v>
      </c>
    </row>
    <row r="7" spans="1:4" x14ac:dyDescent="0.25">
      <c r="A7" s="3" t="s">
        <v>3</v>
      </c>
      <c r="B7" s="2">
        <f>SUM(B11:B114)</f>
        <v>1000</v>
      </c>
    </row>
    <row r="8" spans="1:4" x14ac:dyDescent="0.25">
      <c r="A8" s="3" t="s">
        <v>30</v>
      </c>
      <c r="B8" s="2">
        <f>B5+B6-B7</f>
        <v>0</v>
      </c>
    </row>
    <row r="10" spans="1:4" s="1" customFormat="1" x14ac:dyDescent="0.25">
      <c r="A10" s="5" t="s">
        <v>31</v>
      </c>
      <c r="B10" s="6" t="s">
        <v>32</v>
      </c>
      <c r="C10" s="1" t="s">
        <v>33</v>
      </c>
    </row>
    <row r="11" spans="1:4" x14ac:dyDescent="0.25">
      <c r="A11" s="3">
        <v>42571</v>
      </c>
      <c r="B11" s="2">
        <v>635</v>
      </c>
      <c r="C11" t="s">
        <v>334</v>
      </c>
    </row>
    <row r="12" spans="1:4" x14ac:dyDescent="0.25">
      <c r="C12" t="s">
        <v>93</v>
      </c>
      <c r="D12" s="2"/>
    </row>
    <row r="13" spans="1:4" x14ac:dyDescent="0.25">
      <c r="C13" t="s">
        <v>335</v>
      </c>
    </row>
    <row r="14" spans="1:4" x14ac:dyDescent="0.25">
      <c r="A14" s="3">
        <v>42579</v>
      </c>
      <c r="B14" s="2">
        <v>65.81</v>
      </c>
      <c r="C14" t="s">
        <v>334</v>
      </c>
    </row>
    <row r="15" spans="1:4" x14ac:dyDescent="0.25">
      <c r="C15" t="s">
        <v>93</v>
      </c>
    </row>
    <row r="16" spans="1:4" x14ac:dyDescent="0.25">
      <c r="C16" t="s">
        <v>339</v>
      </c>
    </row>
    <row r="17" spans="1:3" x14ac:dyDescent="0.25">
      <c r="A17" s="3">
        <v>42590</v>
      </c>
      <c r="B17" s="2">
        <v>299.19</v>
      </c>
      <c r="C17" t="s">
        <v>334</v>
      </c>
    </row>
    <row r="18" spans="1:3" x14ac:dyDescent="0.25">
      <c r="C18" t="s">
        <v>93</v>
      </c>
    </row>
    <row r="19" spans="1:3" x14ac:dyDescent="0.25">
      <c r="C19" t="s">
        <v>342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0"/>
  <sheetViews>
    <sheetView workbookViewId="0"/>
  </sheetViews>
  <sheetFormatPr defaultRowHeight="15.75" x14ac:dyDescent="0.25"/>
  <cols>
    <col min="1" max="1" width="20.75" bestFit="1" customWidth="1"/>
    <col min="2" max="2" width="12.125" customWidth="1"/>
    <col min="3" max="3" width="21.25" customWidth="1"/>
  </cols>
  <sheetData>
    <row r="1" spans="1:3" x14ac:dyDescent="0.25">
      <c r="A1" s="7" t="s">
        <v>28</v>
      </c>
      <c r="B1" s="2"/>
      <c r="C1" t="str">
        <f>'Total Orgs'!A1</f>
        <v>Budget 2015-16</v>
      </c>
    </row>
    <row r="2" spans="1:3" x14ac:dyDescent="0.25">
      <c r="A2" s="3"/>
      <c r="B2" s="2"/>
    </row>
    <row r="3" spans="1:3" x14ac:dyDescent="0.25">
      <c r="A3" s="4" t="s">
        <v>69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Orgs'!B17</f>
        <v>175</v>
      </c>
    </row>
    <row r="6" spans="1:3" x14ac:dyDescent="0.25">
      <c r="A6" s="3" t="s">
        <v>2</v>
      </c>
      <c r="B6" s="2"/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30</v>
      </c>
      <c r="B8" s="2">
        <f>B5+B6-B7</f>
        <v>175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C2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16</v>
      </c>
    </row>
    <row r="5" spans="1:3" x14ac:dyDescent="0.25">
      <c r="A5" s="3" t="s">
        <v>29</v>
      </c>
      <c r="B5" s="2">
        <f>'Total Orgs'!B18</f>
        <v>1250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SUM(B11:B121)</f>
        <v>1249.9999999999998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42426</v>
      </c>
      <c r="B11" s="2">
        <v>500</v>
      </c>
      <c r="C11" t="s">
        <v>197</v>
      </c>
    </row>
    <row r="12" spans="1:3" x14ac:dyDescent="0.25">
      <c r="C12" t="s">
        <v>93</v>
      </c>
    </row>
    <row r="13" spans="1:3" x14ac:dyDescent="0.25">
      <c r="C13" t="s">
        <v>198</v>
      </c>
    </row>
    <row r="14" spans="1:3" s="22" customFormat="1" ht="31.5" x14ac:dyDescent="0.25">
      <c r="A14" s="20">
        <v>42450</v>
      </c>
      <c r="B14" s="19">
        <v>114.1</v>
      </c>
      <c r="C14" s="21" t="s">
        <v>227</v>
      </c>
    </row>
    <row r="15" spans="1:3" x14ac:dyDescent="0.25">
      <c r="C15" t="s">
        <v>93</v>
      </c>
    </row>
    <row r="16" spans="1:3" x14ac:dyDescent="0.25">
      <c r="C16" t="s">
        <v>222</v>
      </c>
    </row>
    <row r="17" spans="1:3" x14ac:dyDescent="0.25">
      <c r="A17" s="3">
        <v>42451</v>
      </c>
      <c r="B17" s="2">
        <v>500</v>
      </c>
      <c r="C17" t="s">
        <v>228</v>
      </c>
    </row>
    <row r="18" spans="1:3" x14ac:dyDescent="0.25">
      <c r="C18" t="s">
        <v>93</v>
      </c>
    </row>
    <row r="19" spans="1:3" x14ac:dyDescent="0.25">
      <c r="C19" t="s">
        <v>229</v>
      </c>
    </row>
    <row r="20" spans="1:3" x14ac:dyDescent="0.25">
      <c r="A20" s="3">
        <v>42474</v>
      </c>
      <c r="B20" s="2">
        <v>54.84</v>
      </c>
      <c r="C20" t="s">
        <v>249</v>
      </c>
    </row>
    <row r="21" spans="1:3" x14ac:dyDescent="0.25">
      <c r="C21" t="s">
        <v>93</v>
      </c>
    </row>
    <row r="22" spans="1:3" x14ac:dyDescent="0.25">
      <c r="C22" t="s">
        <v>250</v>
      </c>
    </row>
    <row r="23" spans="1:3" x14ac:dyDescent="0.25">
      <c r="A23" s="3">
        <v>42482</v>
      </c>
      <c r="B23" s="2">
        <v>81.06</v>
      </c>
      <c r="C23" t="s">
        <v>249</v>
      </c>
    </row>
    <row r="24" spans="1:3" x14ac:dyDescent="0.25">
      <c r="C24" t="s">
        <v>93</v>
      </c>
    </row>
    <row r="25" spans="1:3" x14ac:dyDescent="0.25">
      <c r="C25" t="s">
        <v>272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</sheetPr>
  <dimension ref="A1:C2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17</v>
      </c>
    </row>
    <row r="5" spans="1:3" x14ac:dyDescent="0.25">
      <c r="A5" s="3" t="s">
        <v>29</v>
      </c>
      <c r="B5" s="2">
        <f>'Total Orgs'!B19</f>
        <v>1550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1550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s="22" customFormat="1" x14ac:dyDescent="0.25">
      <c r="A11" s="20">
        <v>42528</v>
      </c>
      <c r="B11" s="19">
        <v>450</v>
      </c>
      <c r="C11" s="21" t="s">
        <v>121</v>
      </c>
    </row>
    <row r="12" spans="1:3" x14ac:dyDescent="0.25">
      <c r="C12" t="s">
        <v>93</v>
      </c>
    </row>
    <row r="13" spans="1:3" x14ac:dyDescent="0.25">
      <c r="C13" t="s">
        <v>310</v>
      </c>
    </row>
    <row r="14" spans="1:3" x14ac:dyDescent="0.25">
      <c r="A14" s="3">
        <v>42571</v>
      </c>
      <c r="B14" s="2">
        <v>340.95</v>
      </c>
      <c r="C14" t="s">
        <v>249</v>
      </c>
    </row>
    <row r="15" spans="1:3" x14ac:dyDescent="0.25">
      <c r="C15" t="s">
        <v>93</v>
      </c>
    </row>
    <row r="16" spans="1:3" x14ac:dyDescent="0.25">
      <c r="C16" t="s">
        <v>333</v>
      </c>
    </row>
    <row r="17" spans="1:3" x14ac:dyDescent="0.25">
      <c r="A17" s="3">
        <v>42578</v>
      </c>
      <c r="B17" s="2">
        <v>120</v>
      </c>
      <c r="C17" t="s">
        <v>121</v>
      </c>
    </row>
    <row r="18" spans="1:3" x14ac:dyDescent="0.25">
      <c r="C18" t="s">
        <v>93</v>
      </c>
    </row>
    <row r="19" spans="1:3" x14ac:dyDescent="0.25">
      <c r="C19" t="s">
        <v>337</v>
      </c>
    </row>
    <row r="20" spans="1:3" x14ac:dyDescent="0.25">
      <c r="A20" s="3">
        <v>42594</v>
      </c>
      <c r="B20" s="2">
        <v>639.04999999999995</v>
      </c>
      <c r="C20" t="s">
        <v>346</v>
      </c>
    </row>
    <row r="21" spans="1:3" x14ac:dyDescent="0.25">
      <c r="C21" t="s">
        <v>93</v>
      </c>
    </row>
    <row r="22" spans="1:3" x14ac:dyDescent="0.25">
      <c r="C22" t="s">
        <v>347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0000"/>
  </sheetPr>
  <dimension ref="A1:C2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18</v>
      </c>
    </row>
    <row r="5" spans="1:3" x14ac:dyDescent="0.25">
      <c r="A5" s="3" t="s">
        <v>29</v>
      </c>
      <c r="B5" s="2">
        <f>'Total Orgs'!B20</f>
        <v>3550</v>
      </c>
    </row>
    <row r="6" spans="1:3" x14ac:dyDescent="0.25">
      <c r="A6" s="3" t="s">
        <v>2</v>
      </c>
      <c r="B6" s="2">
        <v>887.5</v>
      </c>
    </row>
    <row r="7" spans="1:3" x14ac:dyDescent="0.25">
      <c r="A7" s="3" t="s">
        <v>3</v>
      </c>
      <c r="B7" s="2">
        <f>SUM(B11:B122)</f>
        <v>4437.5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42410</v>
      </c>
      <c r="B11" s="2">
        <v>641.20000000000005</v>
      </c>
      <c r="C11" t="s">
        <v>165</v>
      </c>
    </row>
    <row r="12" spans="1:3" x14ac:dyDescent="0.25">
      <c r="C12" t="s">
        <v>93</v>
      </c>
    </row>
    <row r="13" spans="1:3" x14ac:dyDescent="0.25">
      <c r="C13" t="s">
        <v>166</v>
      </c>
    </row>
    <row r="14" spans="1:3" x14ac:dyDescent="0.25">
      <c r="A14" s="3">
        <v>42417</v>
      </c>
      <c r="B14" s="2">
        <v>190.46</v>
      </c>
      <c r="C14" t="s">
        <v>172</v>
      </c>
    </row>
    <row r="15" spans="1:3" x14ac:dyDescent="0.25">
      <c r="C15" t="s">
        <v>93</v>
      </c>
    </row>
    <row r="16" spans="1:3" x14ac:dyDescent="0.25">
      <c r="C16" t="s">
        <v>173</v>
      </c>
    </row>
    <row r="17" spans="1:3" x14ac:dyDescent="0.25">
      <c r="A17" s="3">
        <v>42481</v>
      </c>
      <c r="B17" s="2">
        <v>250</v>
      </c>
      <c r="C17" t="s">
        <v>267</v>
      </c>
    </row>
    <row r="18" spans="1:3" x14ac:dyDescent="0.25">
      <c r="C18" t="s">
        <v>93</v>
      </c>
    </row>
    <row r="19" spans="1:3" x14ac:dyDescent="0.25">
      <c r="C19" t="s">
        <v>268</v>
      </c>
    </row>
    <row r="20" spans="1:3" x14ac:dyDescent="0.25">
      <c r="A20" s="3">
        <v>42499</v>
      </c>
      <c r="B20" s="2">
        <v>2366.4299999999998</v>
      </c>
      <c r="C20" t="s">
        <v>276</v>
      </c>
    </row>
    <row r="21" spans="1:3" x14ac:dyDescent="0.25">
      <c r="C21" t="s">
        <v>277</v>
      </c>
    </row>
    <row r="22" spans="1:3" x14ac:dyDescent="0.25">
      <c r="C22" t="s">
        <v>278</v>
      </c>
    </row>
    <row r="23" spans="1:3" x14ac:dyDescent="0.25">
      <c r="C23" t="s">
        <v>279</v>
      </c>
    </row>
    <row r="24" spans="1:3" s="10" customFormat="1" x14ac:dyDescent="0.25">
      <c r="A24" s="14"/>
      <c r="B24" s="9"/>
      <c r="C24" s="10" t="s">
        <v>311</v>
      </c>
    </row>
    <row r="25" spans="1:3" x14ac:dyDescent="0.25">
      <c r="A25" s="3">
        <v>42508</v>
      </c>
      <c r="B25" s="2">
        <v>989.41</v>
      </c>
      <c r="C25" t="s">
        <v>303</v>
      </c>
    </row>
    <row r="26" spans="1:3" x14ac:dyDescent="0.25">
      <c r="C26" t="s">
        <v>194</v>
      </c>
    </row>
    <row r="27" spans="1:3" x14ac:dyDescent="0.25">
      <c r="C27" t="s">
        <v>304</v>
      </c>
    </row>
    <row r="28" spans="1:3" x14ac:dyDescent="0.25">
      <c r="C28" t="s">
        <v>305</v>
      </c>
    </row>
    <row r="29" spans="1:3" x14ac:dyDescent="0.25">
      <c r="C29" t="s">
        <v>311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1"/>
  </sheetPr>
  <dimension ref="A1:C3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19</v>
      </c>
    </row>
    <row r="5" spans="1:3" x14ac:dyDescent="0.25">
      <c r="A5" s="3" t="s">
        <v>29</v>
      </c>
      <c r="B5" s="2">
        <f>'Total Orgs'!B21</f>
        <v>1300</v>
      </c>
    </row>
    <row r="6" spans="1:3" x14ac:dyDescent="0.25">
      <c r="A6" s="3" t="s">
        <v>2</v>
      </c>
      <c r="B6" s="2">
        <v>325</v>
      </c>
    </row>
    <row r="7" spans="1:3" x14ac:dyDescent="0.25">
      <c r="A7" s="3" t="s">
        <v>3</v>
      </c>
      <c r="B7" s="2">
        <f>SUM(B11:B122)</f>
        <v>1625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s="22" customFormat="1" x14ac:dyDescent="0.25">
      <c r="A11" s="20">
        <v>42423</v>
      </c>
      <c r="B11" s="19">
        <v>150</v>
      </c>
      <c r="C11" s="21" t="s">
        <v>187</v>
      </c>
    </row>
    <row r="12" spans="1:3" x14ac:dyDescent="0.25">
      <c r="C12" t="s">
        <v>188</v>
      </c>
    </row>
    <row r="13" spans="1:3" x14ac:dyDescent="0.25">
      <c r="C13" t="s">
        <v>189</v>
      </c>
    </row>
    <row r="14" spans="1:3" x14ac:dyDescent="0.25">
      <c r="C14" t="s">
        <v>190</v>
      </c>
    </row>
    <row r="15" spans="1:3" x14ac:dyDescent="0.25">
      <c r="C15" t="s">
        <v>284</v>
      </c>
    </row>
    <row r="16" spans="1:3" x14ac:dyDescent="0.25">
      <c r="A16" s="3">
        <v>42433</v>
      </c>
      <c r="B16" s="2">
        <v>447.2</v>
      </c>
      <c r="C16" t="s">
        <v>201</v>
      </c>
    </row>
    <row r="17" spans="1:3" x14ac:dyDescent="0.25">
      <c r="C17" t="s">
        <v>79</v>
      </c>
    </row>
    <row r="18" spans="1:3" x14ac:dyDescent="0.25">
      <c r="C18" t="s">
        <v>202</v>
      </c>
    </row>
    <row r="19" spans="1:3" x14ac:dyDescent="0.25">
      <c r="A19" s="3">
        <v>42437</v>
      </c>
      <c r="B19" s="2">
        <v>190.46</v>
      </c>
      <c r="C19" t="s">
        <v>203</v>
      </c>
    </row>
    <row r="20" spans="1:3" x14ac:dyDescent="0.25">
      <c r="C20" t="s">
        <v>79</v>
      </c>
    </row>
    <row r="21" spans="1:3" x14ac:dyDescent="0.25">
      <c r="C21" t="s">
        <v>204</v>
      </c>
    </row>
    <row r="22" spans="1:3" x14ac:dyDescent="0.25">
      <c r="A22" s="3">
        <v>42458</v>
      </c>
      <c r="B22" s="2">
        <v>120</v>
      </c>
      <c r="C22" t="s">
        <v>232</v>
      </c>
    </row>
    <row r="23" spans="1:3" x14ac:dyDescent="0.25">
      <c r="C23" t="s">
        <v>233</v>
      </c>
    </row>
    <row r="24" spans="1:3" x14ac:dyDescent="0.25">
      <c r="C24" t="s">
        <v>234</v>
      </c>
    </row>
    <row r="25" spans="1:3" x14ac:dyDescent="0.25">
      <c r="C25" t="s">
        <v>235</v>
      </c>
    </row>
    <row r="26" spans="1:3" x14ac:dyDescent="0.25">
      <c r="C26" t="s">
        <v>262</v>
      </c>
    </row>
    <row r="27" spans="1:3" x14ac:dyDescent="0.25">
      <c r="A27" s="3">
        <v>42458</v>
      </c>
      <c r="B27" s="2">
        <v>717.34</v>
      </c>
      <c r="C27" t="s">
        <v>236</v>
      </c>
    </row>
    <row r="28" spans="1:3" x14ac:dyDescent="0.25">
      <c r="C28" t="s">
        <v>237</v>
      </c>
    </row>
    <row r="29" spans="1:3" x14ac:dyDescent="0.25">
      <c r="C29" t="s">
        <v>238</v>
      </c>
    </row>
    <row r="30" spans="1:3" x14ac:dyDescent="0.25">
      <c r="C30" t="s">
        <v>239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C46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38</v>
      </c>
    </row>
    <row r="5" spans="1:3" x14ac:dyDescent="0.25">
      <c r="A5" s="3" t="s">
        <v>29</v>
      </c>
      <c r="B5" s="2">
        <f>'Total Orgs'!B4</f>
        <v>616.4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SUM(B11:B122)</f>
        <v>0</v>
      </c>
    </row>
    <row r="8" spans="1:3" x14ac:dyDescent="0.25">
      <c r="A8" s="3" t="s">
        <v>30</v>
      </c>
      <c r="B8" s="2">
        <f>B5+B6-B7</f>
        <v>616.4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46" spans="3:3" x14ac:dyDescent="0.25">
      <c r="C46" s="3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0000"/>
  </sheetPr>
  <dimension ref="A1:C3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20</v>
      </c>
    </row>
    <row r="5" spans="1:3" x14ac:dyDescent="0.25">
      <c r="A5" s="3" t="s">
        <v>29</v>
      </c>
      <c r="B5" s="2">
        <f>'Total Orgs'!B22</f>
        <v>1850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SUM(B11:B122)</f>
        <v>1527.32</v>
      </c>
    </row>
    <row r="8" spans="1:3" x14ac:dyDescent="0.25">
      <c r="A8" s="3" t="s">
        <v>30</v>
      </c>
      <c r="B8" s="2">
        <f>B5+B6-B7</f>
        <v>322.68000000000006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s="22" customFormat="1" ht="31.5" x14ac:dyDescent="0.25">
      <c r="A11" s="20">
        <v>42262</v>
      </c>
      <c r="B11" s="19">
        <v>455.92</v>
      </c>
      <c r="C11" s="21" t="s">
        <v>81</v>
      </c>
    </row>
    <row r="12" spans="1:3" x14ac:dyDescent="0.25">
      <c r="C12" t="s">
        <v>82</v>
      </c>
    </row>
    <row r="13" spans="1:3" x14ac:dyDescent="0.25">
      <c r="C13" t="s">
        <v>83</v>
      </c>
    </row>
    <row r="14" spans="1:3" x14ac:dyDescent="0.25">
      <c r="C14" t="s">
        <v>84</v>
      </c>
    </row>
    <row r="15" spans="1:3" x14ac:dyDescent="0.25">
      <c r="C15" t="s">
        <v>103</v>
      </c>
    </row>
    <row r="16" spans="1:3" x14ac:dyDescent="0.25">
      <c r="A16" s="3">
        <v>42299</v>
      </c>
      <c r="B16" s="2">
        <v>95.23</v>
      </c>
      <c r="C16" t="s">
        <v>110</v>
      </c>
    </row>
    <row r="17" spans="1:3" x14ac:dyDescent="0.25">
      <c r="C17" t="s">
        <v>111</v>
      </c>
    </row>
    <row r="18" spans="1:3" x14ac:dyDescent="0.25">
      <c r="C18" t="s">
        <v>112</v>
      </c>
    </row>
    <row r="19" spans="1:3" x14ac:dyDescent="0.25">
      <c r="A19" s="3">
        <v>42347</v>
      </c>
      <c r="B19" s="2">
        <v>25.14</v>
      </c>
      <c r="C19" t="s">
        <v>138</v>
      </c>
    </row>
    <row r="20" spans="1:3" x14ac:dyDescent="0.25">
      <c r="C20" t="s">
        <v>111</v>
      </c>
    </row>
    <row r="21" spans="1:3" x14ac:dyDescent="0.25">
      <c r="C21" t="s">
        <v>139</v>
      </c>
    </row>
    <row r="22" spans="1:3" x14ac:dyDescent="0.25">
      <c r="A22" s="3">
        <v>42440</v>
      </c>
      <c r="B22" s="2">
        <v>356.31</v>
      </c>
      <c r="C22" t="s">
        <v>220</v>
      </c>
    </row>
    <row r="23" spans="1:3" x14ac:dyDescent="0.25">
      <c r="C23" t="s">
        <v>215</v>
      </c>
    </row>
    <row r="24" spans="1:3" x14ac:dyDescent="0.25">
      <c r="C24" t="s">
        <v>216</v>
      </c>
    </row>
    <row r="25" spans="1:3" x14ac:dyDescent="0.25">
      <c r="C25" t="s">
        <v>217</v>
      </c>
    </row>
    <row r="26" spans="1:3" x14ac:dyDescent="0.25">
      <c r="C26" t="s">
        <v>265</v>
      </c>
    </row>
    <row r="27" spans="1:3" x14ac:dyDescent="0.25">
      <c r="A27" s="3">
        <v>42591</v>
      </c>
      <c r="B27" s="2">
        <v>200.56</v>
      </c>
      <c r="C27" t="s">
        <v>210</v>
      </c>
    </row>
    <row r="28" spans="1:3" x14ac:dyDescent="0.25">
      <c r="C28" s="23" t="s">
        <v>111</v>
      </c>
    </row>
    <row r="29" spans="1:3" x14ac:dyDescent="0.25">
      <c r="C29" t="s">
        <v>343</v>
      </c>
    </row>
    <row r="30" spans="1:3" x14ac:dyDescent="0.25">
      <c r="A30" s="3">
        <v>42594</v>
      </c>
      <c r="B30" s="2">
        <v>394.16</v>
      </c>
      <c r="C30" t="s">
        <v>344</v>
      </c>
    </row>
    <row r="31" spans="1:3" x14ac:dyDescent="0.25">
      <c r="C31" t="s">
        <v>111</v>
      </c>
    </row>
    <row r="32" spans="1:3" x14ac:dyDescent="0.25">
      <c r="C32" t="s">
        <v>345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2"/>
  <sheetViews>
    <sheetView workbookViewId="0"/>
  </sheetViews>
  <sheetFormatPr defaultRowHeight="15.75" x14ac:dyDescent="0.25"/>
  <cols>
    <col min="1" max="1" width="18.375" customWidth="1"/>
    <col min="3" max="3" width="36.125" customWidth="1"/>
  </cols>
  <sheetData>
    <row r="1" spans="1:3" x14ac:dyDescent="0.25">
      <c r="A1" s="7" t="s">
        <v>28</v>
      </c>
      <c r="B1" s="2"/>
    </row>
    <row r="2" spans="1:3" x14ac:dyDescent="0.25">
      <c r="A2" s="3"/>
      <c r="B2" s="2"/>
    </row>
    <row r="3" spans="1:3" x14ac:dyDescent="0.25">
      <c r="A3" s="4" t="s">
        <v>44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Orgs'!B23</f>
        <v>1100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3</v>
      </c>
      <c r="B7" s="2">
        <f>SUM(B11:B120)</f>
        <v>1099.99</v>
      </c>
    </row>
    <row r="8" spans="1:3" x14ac:dyDescent="0.25">
      <c r="A8" s="3" t="s">
        <v>30</v>
      </c>
      <c r="B8" s="2">
        <f>B5+B6-B7</f>
        <v>9.9999999999909051E-3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  <row r="11" spans="1:3" s="22" customFormat="1" x14ac:dyDescent="0.25">
      <c r="A11" s="20">
        <v>42352</v>
      </c>
      <c r="B11" s="22">
        <v>630.20000000000005</v>
      </c>
      <c r="C11" s="21" t="s">
        <v>141</v>
      </c>
    </row>
    <row r="12" spans="1:3" x14ac:dyDescent="0.25">
      <c r="C12" t="s">
        <v>93</v>
      </c>
    </row>
    <row r="13" spans="1:3" x14ac:dyDescent="0.25">
      <c r="C13" t="s">
        <v>142</v>
      </c>
    </row>
    <row r="14" spans="1:3" s="22" customFormat="1" x14ac:dyDescent="0.25">
      <c r="A14" s="29">
        <v>42352</v>
      </c>
      <c r="B14" s="22">
        <v>446.19</v>
      </c>
      <c r="C14" s="21" t="s">
        <v>143</v>
      </c>
    </row>
    <row r="15" spans="1:3" x14ac:dyDescent="0.25">
      <c r="C15" t="s">
        <v>93</v>
      </c>
    </row>
    <row r="16" spans="1:3" x14ac:dyDescent="0.25">
      <c r="C16" t="s">
        <v>144</v>
      </c>
    </row>
    <row r="17" spans="1:3" x14ac:dyDescent="0.25">
      <c r="A17" s="57">
        <v>42475</v>
      </c>
      <c r="B17">
        <v>2.6</v>
      </c>
      <c r="C17" t="s">
        <v>87</v>
      </c>
    </row>
    <row r="18" spans="1:3" x14ac:dyDescent="0.25">
      <c r="C18" t="s">
        <v>257</v>
      </c>
    </row>
    <row r="19" spans="1:3" x14ac:dyDescent="0.25">
      <c r="C19" t="s">
        <v>89</v>
      </c>
    </row>
    <row r="20" spans="1:3" x14ac:dyDescent="0.25">
      <c r="A20" s="57">
        <v>42475</v>
      </c>
      <c r="B20">
        <v>21</v>
      </c>
      <c r="C20" t="s">
        <v>87</v>
      </c>
    </row>
    <row r="21" spans="1:3" x14ac:dyDescent="0.25">
      <c r="C21" t="s">
        <v>257</v>
      </c>
    </row>
    <row r="22" spans="1:3" x14ac:dyDescent="0.25">
      <c r="C22" t="s">
        <v>89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23</v>
      </c>
    </row>
    <row r="5" spans="1:3" x14ac:dyDescent="0.25">
      <c r="A5" s="3" t="s">
        <v>29</v>
      </c>
      <c r="B5" s="2">
        <f>'Total Orgs'!B24</f>
        <v>550</v>
      </c>
    </row>
    <row r="6" spans="1:3" x14ac:dyDescent="0.25">
      <c r="A6" s="3" t="s">
        <v>2</v>
      </c>
    </row>
    <row r="7" spans="1:3" x14ac:dyDescent="0.25">
      <c r="A7" s="3" t="s">
        <v>65</v>
      </c>
      <c r="B7" s="2">
        <f>B5*0.6666</f>
        <v>366.63</v>
      </c>
      <c r="C7" t="s">
        <v>294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30</v>
      </c>
      <c r="B9" s="2">
        <f>B5+B6-B7-B8</f>
        <v>183.37</v>
      </c>
    </row>
    <row r="11" spans="1:3" s="1" customFormat="1" x14ac:dyDescent="0.25">
      <c r="A11" s="5" t="s">
        <v>31</v>
      </c>
      <c r="B11" s="6" t="s">
        <v>32</v>
      </c>
      <c r="C11" s="1" t="s">
        <v>33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73</v>
      </c>
    </row>
    <row r="5" spans="1:3" x14ac:dyDescent="0.25">
      <c r="A5" s="3" t="s">
        <v>29</v>
      </c>
      <c r="B5" s="2">
        <f>'Total Orgs'!B25</f>
        <v>550</v>
      </c>
    </row>
    <row r="6" spans="1:3" x14ac:dyDescent="0.25">
      <c r="A6" s="3" t="s">
        <v>2</v>
      </c>
    </row>
    <row r="7" spans="1:3" x14ac:dyDescent="0.25">
      <c r="A7" s="3" t="s">
        <v>65</v>
      </c>
      <c r="B7" s="2">
        <f>B5*0.3333</f>
        <v>183.315</v>
      </c>
      <c r="C7" t="s">
        <v>137</v>
      </c>
    </row>
    <row r="8" spans="1:3" x14ac:dyDescent="0.25">
      <c r="A8" s="3" t="s">
        <v>3</v>
      </c>
      <c r="B8" s="2">
        <f>SUM(B12:B123)</f>
        <v>366.25</v>
      </c>
    </row>
    <row r="9" spans="1:3" x14ac:dyDescent="0.25">
      <c r="A9" s="3" t="s">
        <v>30</v>
      </c>
      <c r="B9" s="2">
        <f>B5+B6-B7-B8</f>
        <v>0.43500000000000227</v>
      </c>
    </row>
    <row r="11" spans="1:3" s="1" customFormat="1" x14ac:dyDescent="0.25">
      <c r="A11" s="5" t="s">
        <v>31</v>
      </c>
      <c r="B11" s="6" t="s">
        <v>32</v>
      </c>
      <c r="C11" s="1" t="s">
        <v>33</v>
      </c>
    </row>
    <row r="12" spans="1:3" x14ac:dyDescent="0.25">
      <c r="A12" s="3">
        <v>42507</v>
      </c>
      <c r="B12" s="2">
        <v>366.25</v>
      </c>
      <c r="C12" t="s">
        <v>211</v>
      </c>
    </row>
    <row r="13" spans="1:3" x14ac:dyDescent="0.25">
      <c r="C13" t="s">
        <v>93</v>
      </c>
    </row>
    <row r="14" spans="1:3" x14ac:dyDescent="0.25">
      <c r="C14" t="s">
        <v>297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0000"/>
  </sheetPr>
  <dimension ref="A1:C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21</v>
      </c>
    </row>
    <row r="5" spans="1:3" x14ac:dyDescent="0.25">
      <c r="A5" s="3" t="s">
        <v>29</v>
      </c>
      <c r="B5" s="2">
        <f>'Total Orgs'!B26</f>
        <v>8050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SUM(B11:B122)</f>
        <v>5366.13</v>
      </c>
    </row>
    <row r="8" spans="1:3" x14ac:dyDescent="0.25">
      <c r="A8" s="3" t="s">
        <v>30</v>
      </c>
      <c r="B8" s="2">
        <f>B5+B6-B7</f>
        <v>2683.87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s="22" customFormat="1" ht="31.5" x14ac:dyDescent="0.25">
      <c r="A11" s="20">
        <v>42327</v>
      </c>
      <c r="B11" s="19">
        <v>0</v>
      </c>
      <c r="C11" s="21" t="s">
        <v>124</v>
      </c>
    </row>
    <row r="12" spans="1:3" x14ac:dyDescent="0.25">
      <c r="C12" t="s">
        <v>125</v>
      </c>
    </row>
    <row r="13" spans="1:3" x14ac:dyDescent="0.25">
      <c r="C13" t="s">
        <v>126</v>
      </c>
    </row>
    <row r="14" spans="1:3" x14ac:dyDescent="0.25">
      <c r="C14" t="s">
        <v>127</v>
      </c>
    </row>
    <row r="15" spans="1:3" x14ac:dyDescent="0.25">
      <c r="C15" t="s">
        <v>128</v>
      </c>
    </row>
    <row r="16" spans="1:3" s="22" customFormat="1" ht="31.5" x14ac:dyDescent="0.25">
      <c r="A16" s="20">
        <v>42418</v>
      </c>
      <c r="B16" s="19">
        <v>5366.13</v>
      </c>
      <c r="C16" s="21" t="s">
        <v>178</v>
      </c>
    </row>
    <row r="17" spans="3:3" x14ac:dyDescent="0.25">
      <c r="C17" t="s">
        <v>125</v>
      </c>
    </row>
    <row r="18" spans="3:3" x14ac:dyDescent="0.25">
      <c r="C18" t="s">
        <v>179</v>
      </c>
    </row>
    <row r="19" spans="3:3" x14ac:dyDescent="0.25">
      <c r="C19" t="s">
        <v>180</v>
      </c>
    </row>
    <row r="20" spans="3:3" x14ac:dyDescent="0.25">
      <c r="C20" t="s">
        <v>244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1"/>
  </sheetPr>
  <dimension ref="A1:C8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39</v>
      </c>
    </row>
    <row r="5" spans="1:3" x14ac:dyDescent="0.25">
      <c r="A5" s="3" t="s">
        <v>29</v>
      </c>
      <c r="B5" s="2">
        <f>'Total Orgs'!B27</f>
        <v>7550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3</v>
      </c>
      <c r="B7" s="2">
        <f>SUM(B11:B123)</f>
        <v>7478.5599999999995</v>
      </c>
    </row>
    <row r="8" spans="1:3" x14ac:dyDescent="0.25">
      <c r="A8" s="3" t="s">
        <v>30</v>
      </c>
      <c r="B8" s="2">
        <f>B5+B6-B7</f>
        <v>71.440000000000509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42278</v>
      </c>
      <c r="B11" s="2">
        <v>70</v>
      </c>
      <c r="C11" t="s">
        <v>87</v>
      </c>
    </row>
    <row r="12" spans="1:3" x14ac:dyDescent="0.25">
      <c r="C12" t="s">
        <v>88</v>
      </c>
    </row>
    <row r="13" spans="1:3" x14ac:dyDescent="0.25">
      <c r="C13" t="s">
        <v>89</v>
      </c>
    </row>
    <row r="14" spans="1:3" x14ac:dyDescent="0.25">
      <c r="A14" s="3">
        <v>42278</v>
      </c>
      <c r="B14" s="2">
        <v>17.149999999999999</v>
      </c>
      <c r="C14" t="s">
        <v>87</v>
      </c>
    </row>
    <row r="15" spans="1:3" x14ac:dyDescent="0.25">
      <c r="C15" t="s">
        <v>88</v>
      </c>
    </row>
    <row r="16" spans="1:3" x14ac:dyDescent="0.25">
      <c r="C16" t="s">
        <v>89</v>
      </c>
    </row>
    <row r="17" spans="1:3" x14ac:dyDescent="0.25">
      <c r="A17" s="3">
        <v>42278</v>
      </c>
      <c r="B17" s="2">
        <v>38.909999999999997</v>
      </c>
      <c r="C17" t="s">
        <v>87</v>
      </c>
    </row>
    <row r="18" spans="1:3" x14ac:dyDescent="0.25">
      <c r="C18" t="s">
        <v>88</v>
      </c>
    </row>
    <row r="19" spans="1:3" x14ac:dyDescent="0.25">
      <c r="C19" t="s">
        <v>89</v>
      </c>
    </row>
    <row r="20" spans="1:3" x14ac:dyDescent="0.25">
      <c r="A20" s="3">
        <v>42291</v>
      </c>
      <c r="B20" s="2">
        <v>11</v>
      </c>
      <c r="C20" t="s">
        <v>87</v>
      </c>
    </row>
    <row r="21" spans="1:3" x14ac:dyDescent="0.25">
      <c r="C21" t="s">
        <v>88</v>
      </c>
    </row>
    <row r="22" spans="1:3" x14ac:dyDescent="0.25">
      <c r="C22" t="s">
        <v>89</v>
      </c>
    </row>
    <row r="23" spans="1:3" x14ac:dyDescent="0.25">
      <c r="A23" s="3">
        <v>42291</v>
      </c>
      <c r="B23" s="2">
        <v>37</v>
      </c>
      <c r="C23" t="s">
        <v>87</v>
      </c>
    </row>
    <row r="24" spans="1:3" x14ac:dyDescent="0.25">
      <c r="C24" t="s">
        <v>88</v>
      </c>
    </row>
    <row r="25" spans="1:3" x14ac:dyDescent="0.25">
      <c r="C25" t="s">
        <v>89</v>
      </c>
    </row>
    <row r="26" spans="1:3" x14ac:dyDescent="0.25">
      <c r="A26" s="3">
        <v>42291</v>
      </c>
      <c r="B26" s="2">
        <v>1240</v>
      </c>
      <c r="C26" t="s">
        <v>96</v>
      </c>
    </row>
    <row r="27" spans="1:3" x14ac:dyDescent="0.25">
      <c r="C27" t="s">
        <v>97</v>
      </c>
    </row>
    <row r="28" spans="1:3" x14ac:dyDescent="0.25">
      <c r="C28" t="s">
        <v>98</v>
      </c>
    </row>
    <row r="29" spans="1:3" s="21" customFormat="1" ht="31.5" x14ac:dyDescent="0.25">
      <c r="A29" s="36">
        <v>42291</v>
      </c>
      <c r="B29" s="37">
        <v>2626.26</v>
      </c>
      <c r="C29" s="21" t="s">
        <v>99</v>
      </c>
    </row>
    <row r="30" spans="1:3" x14ac:dyDescent="0.25">
      <c r="C30" t="s">
        <v>100</v>
      </c>
    </row>
    <row r="31" spans="1:3" x14ac:dyDescent="0.25">
      <c r="C31" t="s">
        <v>101</v>
      </c>
    </row>
    <row r="32" spans="1:3" x14ac:dyDescent="0.25">
      <c r="C32" t="s">
        <v>102</v>
      </c>
    </row>
    <row r="33" spans="1:3" x14ac:dyDescent="0.25">
      <c r="C33" t="s">
        <v>136</v>
      </c>
    </row>
    <row r="34" spans="1:3" x14ac:dyDescent="0.25">
      <c r="A34" s="3">
        <v>42402</v>
      </c>
      <c r="B34" s="2">
        <v>45</v>
      </c>
      <c r="C34" t="s">
        <v>87</v>
      </c>
    </row>
    <row r="35" spans="1:3" x14ac:dyDescent="0.25">
      <c r="C35" t="s">
        <v>88</v>
      </c>
    </row>
    <row r="36" spans="1:3" x14ac:dyDescent="0.25">
      <c r="C36" t="s">
        <v>89</v>
      </c>
    </row>
    <row r="37" spans="1:3" x14ac:dyDescent="0.25">
      <c r="A37" s="3">
        <v>42402</v>
      </c>
      <c r="B37" s="2">
        <v>18</v>
      </c>
      <c r="C37" t="s">
        <v>87</v>
      </c>
    </row>
    <row r="38" spans="1:3" x14ac:dyDescent="0.25">
      <c r="C38" t="s">
        <v>88</v>
      </c>
    </row>
    <row r="39" spans="1:3" x14ac:dyDescent="0.25">
      <c r="C39" t="s">
        <v>89</v>
      </c>
    </row>
    <row r="40" spans="1:3" x14ac:dyDescent="0.25">
      <c r="A40" s="3">
        <v>42410</v>
      </c>
      <c r="B40" s="2">
        <v>175.8</v>
      </c>
      <c r="C40" t="s">
        <v>157</v>
      </c>
    </row>
    <row r="41" spans="1:3" x14ac:dyDescent="0.25">
      <c r="C41" t="s">
        <v>93</v>
      </c>
    </row>
    <row r="42" spans="1:3" x14ac:dyDescent="0.25">
      <c r="C42" t="s">
        <v>158</v>
      </c>
    </row>
    <row r="43" spans="1:3" x14ac:dyDescent="0.25">
      <c r="A43" s="3">
        <v>42410</v>
      </c>
      <c r="B43" s="2">
        <v>270</v>
      </c>
      <c r="C43" t="s">
        <v>161</v>
      </c>
    </row>
    <row r="44" spans="1:3" x14ac:dyDescent="0.25">
      <c r="C44" t="s">
        <v>162</v>
      </c>
    </row>
    <row r="45" spans="1:3" x14ac:dyDescent="0.25">
      <c r="A45" s="3">
        <v>42412</v>
      </c>
      <c r="B45" s="2">
        <v>3.8</v>
      </c>
      <c r="C45" t="s">
        <v>87</v>
      </c>
    </row>
    <row r="46" spans="1:3" x14ac:dyDescent="0.25">
      <c r="C46" t="s">
        <v>88</v>
      </c>
    </row>
    <row r="47" spans="1:3" x14ac:dyDescent="0.25">
      <c r="C47" t="s">
        <v>89</v>
      </c>
    </row>
    <row r="48" spans="1:3" x14ac:dyDescent="0.25">
      <c r="A48" s="3">
        <v>42424</v>
      </c>
      <c r="B48" s="2">
        <v>37</v>
      </c>
      <c r="C48" t="s">
        <v>87</v>
      </c>
    </row>
    <row r="49" spans="1:3" x14ac:dyDescent="0.25">
      <c r="C49" t="s">
        <v>88</v>
      </c>
    </row>
    <row r="50" spans="1:3" x14ac:dyDescent="0.25">
      <c r="C50" t="s">
        <v>89</v>
      </c>
    </row>
    <row r="51" spans="1:3" x14ac:dyDescent="0.25">
      <c r="A51" s="3">
        <v>42467</v>
      </c>
      <c r="B51" s="2">
        <v>16</v>
      </c>
      <c r="C51" t="s">
        <v>87</v>
      </c>
    </row>
    <row r="52" spans="1:3" x14ac:dyDescent="0.25">
      <c r="C52" t="s">
        <v>88</v>
      </c>
    </row>
    <row r="53" spans="1:3" x14ac:dyDescent="0.25">
      <c r="C53" t="s">
        <v>89</v>
      </c>
    </row>
    <row r="54" spans="1:3" x14ac:dyDescent="0.25">
      <c r="A54" s="3">
        <v>42475</v>
      </c>
      <c r="B54" s="2">
        <v>201.43</v>
      </c>
      <c r="C54" t="s">
        <v>251</v>
      </c>
    </row>
    <row r="55" spans="1:3" x14ac:dyDescent="0.25">
      <c r="C55" t="s">
        <v>252</v>
      </c>
    </row>
    <row r="56" spans="1:3" x14ac:dyDescent="0.25">
      <c r="A56" s="3">
        <v>42507</v>
      </c>
      <c r="B56" s="2">
        <v>600</v>
      </c>
      <c r="C56" t="s">
        <v>295</v>
      </c>
    </row>
    <row r="57" spans="1:3" x14ac:dyDescent="0.25">
      <c r="C57" t="s">
        <v>93</v>
      </c>
    </row>
    <row r="58" spans="1:3" x14ac:dyDescent="0.25">
      <c r="C58" t="s">
        <v>296</v>
      </c>
    </row>
    <row r="59" spans="1:3" x14ac:dyDescent="0.25">
      <c r="A59" s="3">
        <v>42510</v>
      </c>
      <c r="B59" s="2">
        <v>243.79</v>
      </c>
      <c r="C59" t="s">
        <v>249</v>
      </c>
    </row>
    <row r="60" spans="1:3" x14ac:dyDescent="0.25">
      <c r="C60" t="s">
        <v>93</v>
      </c>
    </row>
    <row r="61" spans="1:3" x14ac:dyDescent="0.25">
      <c r="C61" t="s">
        <v>307</v>
      </c>
    </row>
    <row r="62" spans="1:3" x14ac:dyDescent="0.25">
      <c r="A62" s="3">
        <v>42521</v>
      </c>
      <c r="B62" s="2">
        <v>17.62</v>
      </c>
      <c r="C62" t="s">
        <v>87</v>
      </c>
    </row>
    <row r="63" spans="1:3" x14ac:dyDescent="0.25">
      <c r="C63" t="s">
        <v>88</v>
      </c>
    </row>
    <row r="64" spans="1:3" x14ac:dyDescent="0.25">
      <c r="C64" t="s">
        <v>89</v>
      </c>
    </row>
    <row r="65" spans="1:3" x14ac:dyDescent="0.25">
      <c r="A65" s="3">
        <v>42557</v>
      </c>
      <c r="B65" s="2">
        <v>158.99</v>
      </c>
      <c r="C65" t="s">
        <v>211</v>
      </c>
    </row>
    <row r="66" spans="1:3" x14ac:dyDescent="0.25">
      <c r="C66" t="s">
        <v>93</v>
      </c>
    </row>
    <row r="67" spans="1:3" x14ac:dyDescent="0.25">
      <c r="C67" t="s">
        <v>323</v>
      </c>
    </row>
    <row r="68" spans="1:3" x14ac:dyDescent="0.25">
      <c r="A68" s="3">
        <v>42557</v>
      </c>
      <c r="B68" s="2">
        <v>78.319999999999993</v>
      </c>
      <c r="C68" t="s">
        <v>324</v>
      </c>
    </row>
    <row r="69" spans="1:3" x14ac:dyDescent="0.25">
      <c r="A69" s="14"/>
      <c r="B69" s="9"/>
      <c r="C69" s="10" t="s">
        <v>93</v>
      </c>
    </row>
    <row r="70" spans="1:3" x14ac:dyDescent="0.25">
      <c r="A70" s="14"/>
      <c r="B70" s="9"/>
      <c r="C70" s="10" t="s">
        <v>325</v>
      </c>
    </row>
    <row r="71" spans="1:3" x14ac:dyDescent="0.25">
      <c r="A71" s="14">
        <v>42564</v>
      </c>
      <c r="B71" s="9">
        <v>991.21</v>
      </c>
      <c r="C71" s="10" t="s">
        <v>326</v>
      </c>
    </row>
    <row r="72" spans="1:3" x14ac:dyDescent="0.25">
      <c r="A72" s="14"/>
      <c r="B72" s="9"/>
      <c r="C72" s="10" t="s">
        <v>93</v>
      </c>
    </row>
    <row r="73" spans="1:3" x14ac:dyDescent="0.25">
      <c r="C73" s="10" t="s">
        <v>328</v>
      </c>
    </row>
    <row r="74" spans="1:3" x14ac:dyDescent="0.25">
      <c r="A74" s="3">
        <v>42564</v>
      </c>
      <c r="B74" s="2">
        <v>405.34</v>
      </c>
      <c r="C74" s="10" t="s">
        <v>327</v>
      </c>
    </row>
    <row r="75" spans="1:3" x14ac:dyDescent="0.25">
      <c r="C75" s="10" t="s">
        <v>93</v>
      </c>
    </row>
    <row r="76" spans="1:3" x14ac:dyDescent="0.25">
      <c r="C76" s="10" t="s">
        <v>328</v>
      </c>
    </row>
    <row r="77" spans="1:3" x14ac:dyDescent="0.25">
      <c r="A77" s="3">
        <v>42579</v>
      </c>
      <c r="B77" s="2">
        <v>35.94</v>
      </c>
      <c r="C77" t="s">
        <v>87</v>
      </c>
    </row>
    <row r="78" spans="1:3" x14ac:dyDescent="0.25">
      <c r="C78" t="s">
        <v>88</v>
      </c>
    </row>
    <row r="79" spans="1:3" x14ac:dyDescent="0.25">
      <c r="C79" t="s">
        <v>338</v>
      </c>
    </row>
    <row r="80" spans="1:3" x14ac:dyDescent="0.25">
      <c r="A80" s="3">
        <v>42579</v>
      </c>
      <c r="B80" s="2">
        <v>140</v>
      </c>
      <c r="C80" t="s">
        <v>87</v>
      </c>
    </row>
    <row r="81" spans="3:3" x14ac:dyDescent="0.25">
      <c r="C81" t="s">
        <v>88</v>
      </c>
    </row>
    <row r="82" spans="3:3" x14ac:dyDescent="0.25">
      <c r="C82" t="s">
        <v>338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0000"/>
  </sheetPr>
  <dimension ref="A1:C3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34</v>
      </c>
    </row>
    <row r="5" spans="1:3" x14ac:dyDescent="0.25">
      <c r="A5" s="3" t="s">
        <v>29</v>
      </c>
      <c r="B5" s="2">
        <f>'Total Orgs'!B28</f>
        <v>2250</v>
      </c>
    </row>
    <row r="6" spans="1:3" x14ac:dyDescent="0.25">
      <c r="A6" s="3" t="s">
        <v>2</v>
      </c>
      <c r="B6" s="2">
        <v>550</v>
      </c>
    </row>
    <row r="7" spans="1:3" x14ac:dyDescent="0.25">
      <c r="A7" s="3" t="s">
        <v>3</v>
      </c>
      <c r="B7" s="2">
        <f>SUM(B11:B117)</f>
        <v>2659.91</v>
      </c>
    </row>
    <row r="8" spans="1:3" x14ac:dyDescent="0.25">
      <c r="A8" s="3" t="s">
        <v>30</v>
      </c>
      <c r="B8" s="2">
        <f>SUM(B5+B6-B7)</f>
        <v>140.09000000000015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42285</v>
      </c>
      <c r="B11" s="2">
        <v>251.5</v>
      </c>
      <c r="C11" t="s">
        <v>94</v>
      </c>
    </row>
    <row r="12" spans="1:3" x14ac:dyDescent="0.25">
      <c r="C12" t="s">
        <v>93</v>
      </c>
    </row>
    <row r="13" spans="1:3" x14ac:dyDescent="0.25">
      <c r="C13" t="s">
        <v>95</v>
      </c>
    </row>
    <row r="14" spans="1:3" x14ac:dyDescent="0.25">
      <c r="A14" s="3">
        <v>42299</v>
      </c>
      <c r="B14" s="2">
        <v>89.85</v>
      </c>
      <c r="C14" t="s">
        <v>106</v>
      </c>
    </row>
    <row r="15" spans="1:3" x14ac:dyDescent="0.25">
      <c r="C15" t="s">
        <v>93</v>
      </c>
    </row>
    <row r="16" spans="1:3" x14ac:dyDescent="0.25">
      <c r="C16" t="s">
        <v>107</v>
      </c>
    </row>
    <row r="17" spans="1:3" x14ac:dyDescent="0.25">
      <c r="A17" s="3">
        <v>42380</v>
      </c>
      <c r="B17" s="2">
        <v>1000</v>
      </c>
      <c r="C17" t="s">
        <v>149</v>
      </c>
    </row>
    <row r="18" spans="1:3" x14ac:dyDescent="0.25">
      <c r="C18" t="s">
        <v>93</v>
      </c>
    </row>
    <row r="19" spans="1:3" x14ac:dyDescent="0.25">
      <c r="C19" t="s">
        <v>150</v>
      </c>
    </row>
    <row r="20" spans="1:3" x14ac:dyDescent="0.25">
      <c r="A20" s="3">
        <v>42410</v>
      </c>
      <c r="B20" s="2">
        <v>282.2</v>
      </c>
      <c r="C20" t="s">
        <v>159</v>
      </c>
    </row>
    <row r="21" spans="1:3" x14ac:dyDescent="0.25">
      <c r="C21" t="s">
        <v>93</v>
      </c>
    </row>
    <row r="22" spans="1:3" x14ac:dyDescent="0.25">
      <c r="C22" t="s">
        <v>160</v>
      </c>
    </row>
    <row r="23" spans="1:3" x14ac:dyDescent="0.25">
      <c r="A23" s="3">
        <v>42417</v>
      </c>
      <c r="B23" s="2">
        <v>190.46</v>
      </c>
      <c r="C23" t="s">
        <v>170</v>
      </c>
    </row>
    <row r="24" spans="1:3" x14ac:dyDescent="0.25">
      <c r="C24" t="s">
        <v>93</v>
      </c>
    </row>
    <row r="25" spans="1:3" x14ac:dyDescent="0.25">
      <c r="C25" t="s">
        <v>171</v>
      </c>
    </row>
    <row r="26" spans="1:3" x14ac:dyDescent="0.25">
      <c r="A26" s="3">
        <v>42430</v>
      </c>
      <c r="B26" s="2">
        <v>435.99</v>
      </c>
      <c r="C26" t="s">
        <v>199</v>
      </c>
    </row>
    <row r="27" spans="1:3" x14ac:dyDescent="0.25">
      <c r="C27" t="s">
        <v>93</v>
      </c>
    </row>
    <row r="28" spans="1:3" x14ac:dyDescent="0.25">
      <c r="C28" t="s">
        <v>200</v>
      </c>
    </row>
    <row r="29" spans="1:3" x14ac:dyDescent="0.25">
      <c r="A29" s="3">
        <v>42549</v>
      </c>
      <c r="B29" s="2">
        <v>409.91</v>
      </c>
      <c r="C29" t="s">
        <v>319</v>
      </c>
    </row>
    <row r="30" spans="1:3" x14ac:dyDescent="0.25">
      <c r="C30" t="s">
        <v>320</v>
      </c>
    </row>
    <row r="31" spans="1:3" x14ac:dyDescent="0.25">
      <c r="C31" t="s">
        <v>321</v>
      </c>
    </row>
    <row r="32" spans="1:3" x14ac:dyDescent="0.25">
      <c r="C32" t="s">
        <v>322</v>
      </c>
    </row>
    <row r="33" spans="3:3" x14ac:dyDescent="0.25">
      <c r="C33" t="s">
        <v>340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1"/>
  </sheetPr>
  <dimension ref="A1:C3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22</v>
      </c>
    </row>
    <row r="5" spans="1:3" x14ac:dyDescent="0.25">
      <c r="A5" s="3" t="s">
        <v>29</v>
      </c>
      <c r="B5" s="2">
        <f>'Total Orgs'!B29</f>
        <v>2050</v>
      </c>
    </row>
    <row r="6" spans="1:3" x14ac:dyDescent="0.25">
      <c r="A6" s="3" t="s">
        <v>2</v>
      </c>
      <c r="B6" s="2">
        <v>512.5</v>
      </c>
    </row>
    <row r="7" spans="1:3" x14ac:dyDescent="0.25">
      <c r="A7" s="3" t="s">
        <v>3</v>
      </c>
      <c r="B7" s="2">
        <f>SUM(B11:B121)</f>
        <v>2562.5</v>
      </c>
    </row>
    <row r="8" spans="1:3" x14ac:dyDescent="0.25">
      <c r="A8" s="3" t="s">
        <v>30</v>
      </c>
      <c r="B8" s="2">
        <f>SUM(B5+B6-B7)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42340</v>
      </c>
      <c r="B11" s="2">
        <v>920</v>
      </c>
      <c r="C11" t="s">
        <v>132</v>
      </c>
    </row>
    <row r="12" spans="1:3" x14ac:dyDescent="0.25">
      <c r="C12" t="s">
        <v>133</v>
      </c>
    </row>
    <row r="13" spans="1:3" x14ac:dyDescent="0.25">
      <c r="C13" t="s">
        <v>135</v>
      </c>
    </row>
    <row r="14" spans="1:3" x14ac:dyDescent="0.25">
      <c r="C14" t="s">
        <v>134</v>
      </c>
    </row>
    <row r="15" spans="1:3" x14ac:dyDescent="0.25">
      <c r="C15" t="s">
        <v>156</v>
      </c>
    </row>
    <row r="16" spans="1:3" x14ac:dyDescent="0.25">
      <c r="A16" s="3">
        <v>42375</v>
      </c>
      <c r="B16" s="2">
        <v>291.54000000000002</v>
      </c>
      <c r="C16" t="s">
        <v>147</v>
      </c>
    </row>
    <row r="17" spans="1:3" x14ac:dyDescent="0.25">
      <c r="C17" t="s">
        <v>93</v>
      </c>
    </row>
    <row r="18" spans="1:3" x14ac:dyDescent="0.25">
      <c r="C18" t="s">
        <v>148</v>
      </c>
    </row>
    <row r="19" spans="1:3" x14ac:dyDescent="0.25">
      <c r="A19" s="3">
        <v>42424</v>
      </c>
      <c r="B19" s="2">
        <v>14</v>
      </c>
      <c r="C19" t="s">
        <v>87</v>
      </c>
    </row>
    <row r="20" spans="1:3" x14ac:dyDescent="0.25">
      <c r="C20" t="s">
        <v>191</v>
      </c>
    </row>
    <row r="21" spans="1:3" x14ac:dyDescent="0.25">
      <c r="C21" t="s">
        <v>89</v>
      </c>
    </row>
    <row r="22" spans="1:3" x14ac:dyDescent="0.25">
      <c r="A22" s="3">
        <v>42426</v>
      </c>
      <c r="B22" s="2">
        <v>34.64</v>
      </c>
      <c r="C22" t="s">
        <v>87</v>
      </c>
    </row>
    <row r="23" spans="1:3" x14ac:dyDescent="0.25">
      <c r="C23" t="s">
        <v>191</v>
      </c>
    </row>
    <row r="24" spans="1:3" x14ac:dyDescent="0.25">
      <c r="C24" t="s">
        <v>89</v>
      </c>
    </row>
    <row r="25" spans="1:3" x14ac:dyDescent="0.25">
      <c r="A25" s="3">
        <v>42466</v>
      </c>
      <c r="B25" s="2">
        <v>782.77</v>
      </c>
      <c r="C25" t="s">
        <v>241</v>
      </c>
    </row>
    <row r="26" spans="1:3" x14ac:dyDescent="0.25">
      <c r="C26" t="s">
        <v>93</v>
      </c>
    </row>
    <row r="27" spans="1:3" x14ac:dyDescent="0.25">
      <c r="C27" t="s">
        <v>242</v>
      </c>
    </row>
    <row r="28" spans="1:3" x14ac:dyDescent="0.25">
      <c r="A28" s="3">
        <v>42475</v>
      </c>
      <c r="B28" s="2">
        <v>190.46</v>
      </c>
      <c r="C28" t="s">
        <v>253</v>
      </c>
    </row>
    <row r="29" spans="1:3" x14ac:dyDescent="0.25">
      <c r="C29" t="s">
        <v>93</v>
      </c>
    </row>
    <row r="30" spans="1:3" x14ac:dyDescent="0.25">
      <c r="C30" t="s">
        <v>254</v>
      </c>
    </row>
    <row r="31" spans="1:3" x14ac:dyDescent="0.25">
      <c r="A31" s="3">
        <v>42548</v>
      </c>
      <c r="B31" s="2">
        <v>329.09</v>
      </c>
      <c r="C31" t="s">
        <v>316</v>
      </c>
    </row>
    <row r="32" spans="1:3" x14ac:dyDescent="0.25">
      <c r="C32" t="s">
        <v>93</v>
      </c>
    </row>
    <row r="33" spans="3:3" x14ac:dyDescent="0.25">
      <c r="C33" t="s">
        <v>317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0000"/>
  </sheetPr>
  <dimension ref="A1:C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35</v>
      </c>
    </row>
    <row r="5" spans="1:3" x14ac:dyDescent="0.25">
      <c r="A5" s="3" t="s">
        <v>29</v>
      </c>
      <c r="B5" s="2">
        <f>'Total Orgs'!B30</f>
        <v>925</v>
      </c>
    </row>
    <row r="6" spans="1:3" x14ac:dyDescent="0.25">
      <c r="A6" s="3" t="s">
        <v>2</v>
      </c>
    </row>
    <row r="7" spans="1:3" s="22" customFormat="1" x14ac:dyDescent="0.25">
      <c r="A7" s="20" t="s">
        <v>65</v>
      </c>
      <c r="B7" s="19"/>
      <c r="C7" s="21"/>
    </row>
    <row r="8" spans="1:3" x14ac:dyDescent="0.25">
      <c r="A8" s="3" t="s">
        <v>3</v>
      </c>
      <c r="B8" s="2">
        <f>SUM(B12:B121)</f>
        <v>925</v>
      </c>
    </row>
    <row r="9" spans="1:3" x14ac:dyDescent="0.25">
      <c r="A9" s="3" t="s">
        <v>30</v>
      </c>
      <c r="B9" s="2">
        <f>SUM(B5+B6+B7-B8)</f>
        <v>0</v>
      </c>
    </row>
    <row r="11" spans="1:3" s="1" customFormat="1" x14ac:dyDescent="0.25">
      <c r="A11" s="5" t="s">
        <v>31</v>
      </c>
      <c r="B11" s="6" t="s">
        <v>32</v>
      </c>
      <c r="C11" s="1" t="s">
        <v>33</v>
      </c>
    </row>
    <row r="12" spans="1:3" x14ac:dyDescent="0.25">
      <c r="A12" s="3">
        <v>42091</v>
      </c>
      <c r="B12" s="2">
        <v>95.23</v>
      </c>
      <c r="C12" t="s">
        <v>230</v>
      </c>
    </row>
    <row r="13" spans="1:3" x14ac:dyDescent="0.25">
      <c r="C13" t="s">
        <v>93</v>
      </c>
    </row>
    <row r="14" spans="1:3" x14ac:dyDescent="0.25">
      <c r="C14" t="s">
        <v>231</v>
      </c>
    </row>
    <row r="15" spans="1:3" x14ac:dyDescent="0.25">
      <c r="A15" s="3">
        <v>42507</v>
      </c>
      <c r="B15" s="2">
        <v>52.6</v>
      </c>
      <c r="C15" t="s">
        <v>301</v>
      </c>
    </row>
    <row r="16" spans="1:3" x14ac:dyDescent="0.25">
      <c r="C16" t="s">
        <v>93</v>
      </c>
    </row>
    <row r="17" spans="1:3" x14ac:dyDescent="0.25">
      <c r="C17" t="s">
        <v>302</v>
      </c>
    </row>
    <row r="18" spans="1:3" x14ac:dyDescent="0.25">
      <c r="A18" s="3">
        <v>42597</v>
      </c>
      <c r="B18" s="2">
        <v>777.17</v>
      </c>
      <c r="C18" t="s">
        <v>210</v>
      </c>
    </row>
    <row r="19" spans="1:3" x14ac:dyDescent="0.25">
      <c r="C19" t="s">
        <v>93</v>
      </c>
    </row>
    <row r="20" spans="1:3" x14ac:dyDescent="0.25">
      <c r="C20" t="s">
        <v>351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1"/>
  </sheetPr>
  <dimension ref="A1:C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74</v>
      </c>
    </row>
    <row r="5" spans="1:3" x14ac:dyDescent="0.25">
      <c r="A5" s="3" t="s">
        <v>29</v>
      </c>
      <c r="B5" s="2">
        <f>'Total Orgs'!B31</f>
        <v>1050</v>
      </c>
    </row>
    <row r="6" spans="1:3" x14ac:dyDescent="0.25">
      <c r="A6" s="3" t="s">
        <v>2</v>
      </c>
    </row>
    <row r="7" spans="1:3" x14ac:dyDescent="0.25">
      <c r="A7" s="3" t="s">
        <v>65</v>
      </c>
      <c r="B7" s="2">
        <v>0</v>
      </c>
    </row>
    <row r="8" spans="1:3" x14ac:dyDescent="0.25">
      <c r="A8" s="3" t="s">
        <v>3</v>
      </c>
      <c r="B8" s="2">
        <f>SUM(B12:B121)</f>
        <v>572.5</v>
      </c>
    </row>
    <row r="9" spans="1:3" x14ac:dyDescent="0.25">
      <c r="A9" s="3" t="s">
        <v>30</v>
      </c>
      <c r="B9" s="2">
        <f>B5+B6-B7-B8</f>
        <v>477.5</v>
      </c>
    </row>
    <row r="11" spans="1:3" s="1" customFormat="1" x14ac:dyDescent="0.25">
      <c r="A11" s="5" t="s">
        <v>31</v>
      </c>
      <c r="B11" s="6" t="s">
        <v>32</v>
      </c>
      <c r="C11" s="1" t="s">
        <v>33</v>
      </c>
    </row>
    <row r="12" spans="1:3" x14ac:dyDescent="0.25">
      <c r="A12" s="3">
        <v>42499</v>
      </c>
      <c r="B12" s="2">
        <v>572.5</v>
      </c>
      <c r="C12" t="s">
        <v>280</v>
      </c>
    </row>
    <row r="13" spans="1:3" x14ac:dyDescent="0.25">
      <c r="C13" t="s">
        <v>206</v>
      </c>
    </row>
    <row r="14" spans="1:3" x14ac:dyDescent="0.25">
      <c r="C14" t="s">
        <v>281</v>
      </c>
    </row>
    <row r="15" spans="1:3" x14ac:dyDescent="0.25">
      <c r="C15" t="s">
        <v>282</v>
      </c>
    </row>
    <row r="16" spans="1:3" x14ac:dyDescent="0.25">
      <c r="C16" t="s">
        <v>283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C4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9</v>
      </c>
    </row>
    <row r="5" spans="1:3" x14ac:dyDescent="0.25">
      <c r="A5" s="3" t="s">
        <v>29</v>
      </c>
      <c r="B5" s="2">
        <f>'Total Orgs'!B5</f>
        <v>7550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SUM(B11:B123)</f>
        <v>7550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42384</v>
      </c>
      <c r="B11" s="2">
        <v>1417.18</v>
      </c>
      <c r="C11" t="s">
        <v>152</v>
      </c>
    </row>
    <row r="12" spans="1:3" x14ac:dyDescent="0.25">
      <c r="C12" t="s">
        <v>153</v>
      </c>
    </row>
    <row r="13" spans="1:3" x14ac:dyDescent="0.25">
      <c r="C13" t="s">
        <v>154</v>
      </c>
    </row>
    <row r="14" spans="1:3" x14ac:dyDescent="0.25">
      <c r="C14" t="s">
        <v>155</v>
      </c>
    </row>
    <row r="15" spans="1:3" x14ac:dyDescent="0.25">
      <c r="C15" t="s">
        <v>196</v>
      </c>
    </row>
    <row r="16" spans="1:3" x14ac:dyDescent="0.25">
      <c r="A16" s="3">
        <v>42438</v>
      </c>
      <c r="B16" s="2">
        <v>3150</v>
      </c>
      <c r="C16" t="s">
        <v>205</v>
      </c>
    </row>
    <row r="17" spans="1:3" s="26" customFormat="1" x14ac:dyDescent="0.25">
      <c r="A17" s="28"/>
      <c r="B17" s="27"/>
      <c r="C17" s="25" t="s">
        <v>206</v>
      </c>
    </row>
    <row r="18" spans="1:3" x14ac:dyDescent="0.25">
      <c r="C18" t="s">
        <v>207</v>
      </c>
    </row>
    <row r="19" spans="1:3" x14ac:dyDescent="0.25">
      <c r="C19" t="s">
        <v>208</v>
      </c>
    </row>
    <row r="20" spans="1:3" x14ac:dyDescent="0.25">
      <c r="C20" t="s">
        <v>262</v>
      </c>
    </row>
    <row r="21" spans="1:3" x14ac:dyDescent="0.25">
      <c r="A21" s="3">
        <v>42499</v>
      </c>
      <c r="B21" s="2">
        <v>1449.25</v>
      </c>
      <c r="C21" t="s">
        <v>285</v>
      </c>
    </row>
    <row r="22" spans="1:3" x14ac:dyDescent="0.25">
      <c r="C22" t="s">
        <v>93</v>
      </c>
    </row>
    <row r="23" spans="1:3" x14ac:dyDescent="0.25">
      <c r="C23" t="s">
        <v>286</v>
      </c>
    </row>
    <row r="24" spans="1:3" x14ac:dyDescent="0.25">
      <c r="A24" s="3">
        <v>42500</v>
      </c>
      <c r="B24" s="2">
        <v>600</v>
      </c>
      <c r="C24" t="s">
        <v>287</v>
      </c>
    </row>
    <row r="25" spans="1:3" x14ac:dyDescent="0.25">
      <c r="C25" t="s">
        <v>182</v>
      </c>
    </row>
    <row r="26" spans="1:3" x14ac:dyDescent="0.25">
      <c r="C26" t="s">
        <v>288</v>
      </c>
    </row>
    <row r="27" spans="1:3" x14ac:dyDescent="0.25">
      <c r="C27" t="s">
        <v>289</v>
      </c>
    </row>
    <row r="28" spans="1:3" x14ac:dyDescent="0.25">
      <c r="C28" t="s">
        <v>314</v>
      </c>
    </row>
    <row r="29" spans="1:3" x14ac:dyDescent="0.25">
      <c r="A29" s="3">
        <v>42536</v>
      </c>
      <c r="B29" s="2">
        <v>215.92</v>
      </c>
      <c r="C29" t="s">
        <v>312</v>
      </c>
    </row>
    <row r="30" spans="1:3" x14ac:dyDescent="0.25">
      <c r="C30" t="s">
        <v>93</v>
      </c>
    </row>
    <row r="31" spans="1:3" x14ac:dyDescent="0.25">
      <c r="C31" t="s">
        <v>313</v>
      </c>
    </row>
    <row r="32" spans="1:3" x14ac:dyDescent="0.25">
      <c r="A32" s="3">
        <v>42570</v>
      </c>
      <c r="B32" s="2">
        <v>717.65</v>
      </c>
      <c r="C32" t="s">
        <v>329</v>
      </c>
    </row>
    <row r="33" spans="3:3" x14ac:dyDescent="0.25">
      <c r="C33" t="s">
        <v>330</v>
      </c>
    </row>
    <row r="34" spans="3:3" x14ac:dyDescent="0.25">
      <c r="C34" t="s">
        <v>331</v>
      </c>
    </row>
    <row r="35" spans="3:3" x14ac:dyDescent="0.25">
      <c r="C35" t="s">
        <v>332</v>
      </c>
    </row>
    <row r="36" spans="3:3" x14ac:dyDescent="0.25">
      <c r="C36" t="s">
        <v>341</v>
      </c>
    </row>
    <row r="47" spans="3:3" x14ac:dyDescent="0.25">
      <c r="C47" s="3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21"/>
  <sheetViews>
    <sheetView workbookViewId="0">
      <selection activeCell="A21" sqref="A21"/>
    </sheetView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2</v>
      </c>
    </row>
    <row r="5" spans="1:3" x14ac:dyDescent="0.25">
      <c r="A5" s="3" t="s">
        <v>29</v>
      </c>
      <c r="B5" s="2">
        <f>'Total Orgs'!B33</f>
        <v>3213.6000000000058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3037.5</v>
      </c>
    </row>
    <row r="8" spans="1:3" x14ac:dyDescent="0.25">
      <c r="A8" s="3" t="s">
        <v>30</v>
      </c>
      <c r="B8" s="2">
        <f>SUM(B5+B6-B7)</f>
        <v>176.10000000000582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42475</v>
      </c>
      <c r="B11" s="2">
        <v>512.5</v>
      </c>
      <c r="C11" s="13" t="s">
        <v>258</v>
      </c>
    </row>
    <row r="12" spans="1:3" x14ac:dyDescent="0.25">
      <c r="C12" t="s">
        <v>259</v>
      </c>
    </row>
    <row r="13" spans="1:3" x14ac:dyDescent="0.25">
      <c r="A13" s="3">
        <v>42475</v>
      </c>
      <c r="B13" s="2">
        <v>325</v>
      </c>
      <c r="C13" s="13" t="s">
        <v>260</v>
      </c>
    </row>
    <row r="14" spans="1:3" x14ac:dyDescent="0.25">
      <c r="C14" t="s">
        <v>259</v>
      </c>
    </row>
    <row r="15" spans="1:3" x14ac:dyDescent="0.25">
      <c r="A15" s="3">
        <v>42475</v>
      </c>
      <c r="B15" s="2">
        <v>762.5</v>
      </c>
      <c r="C15" s="13" t="s">
        <v>261</v>
      </c>
    </row>
    <row r="16" spans="1:3" x14ac:dyDescent="0.25">
      <c r="C16" t="s">
        <v>259</v>
      </c>
    </row>
    <row r="17" spans="1:3" x14ac:dyDescent="0.25">
      <c r="A17" s="3">
        <v>42507</v>
      </c>
      <c r="B17" s="2">
        <v>887.5</v>
      </c>
      <c r="C17" s="13" t="s">
        <v>300</v>
      </c>
    </row>
    <row r="18" spans="1:3" x14ac:dyDescent="0.25">
      <c r="C18" t="s">
        <v>259</v>
      </c>
    </row>
    <row r="19" spans="1:3" x14ac:dyDescent="0.25">
      <c r="A19" s="3">
        <v>42548</v>
      </c>
      <c r="B19" s="2">
        <v>550</v>
      </c>
      <c r="C19" s="13" t="s">
        <v>318</v>
      </c>
    </row>
    <row r="20" spans="1:3" x14ac:dyDescent="0.25">
      <c r="C20" t="s">
        <v>259</v>
      </c>
    </row>
    <row r="21" spans="1:3" x14ac:dyDescent="0.25">
      <c r="C21" s="13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36</v>
      </c>
    </row>
    <row r="5" spans="1:3" x14ac:dyDescent="0.25">
      <c r="A5" s="3" t="s">
        <v>29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30</v>
      </c>
      <c r="B8" s="2">
        <f>SUM(B5+B6-B7)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C11" s="13"/>
    </row>
    <row r="15" spans="1:3" x14ac:dyDescent="0.25">
      <c r="C15" s="13"/>
    </row>
    <row r="19" spans="3:3" x14ac:dyDescent="0.25">
      <c r="C19" s="13"/>
    </row>
    <row r="23" spans="3:3" x14ac:dyDescent="0.25">
      <c r="C23" s="13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A1:C6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10</v>
      </c>
    </row>
    <row r="5" spans="1:3" x14ac:dyDescent="0.25">
      <c r="A5" s="3" t="s">
        <v>29</v>
      </c>
      <c r="B5" s="2">
        <f>'Total Orgs'!B6</f>
        <v>9050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9052.869999999999</v>
      </c>
    </row>
    <row r="8" spans="1:3" x14ac:dyDescent="0.25">
      <c r="A8" s="3" t="s">
        <v>30</v>
      </c>
      <c r="B8" s="2">
        <f>B5+B6-B7</f>
        <v>-2.8699999999989814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42257</v>
      </c>
      <c r="B11" s="2">
        <v>771.2</v>
      </c>
      <c r="C11" t="s">
        <v>78</v>
      </c>
    </row>
    <row r="12" spans="1:3" x14ac:dyDescent="0.25">
      <c r="C12" t="s">
        <v>79</v>
      </c>
    </row>
    <row r="13" spans="1:3" x14ac:dyDescent="0.25">
      <c r="C13" t="s">
        <v>80</v>
      </c>
    </row>
    <row r="14" spans="1:3" x14ac:dyDescent="0.25">
      <c r="A14" s="3">
        <v>42262</v>
      </c>
      <c r="B14" s="2">
        <v>1073.2</v>
      </c>
      <c r="C14" t="s">
        <v>85</v>
      </c>
    </row>
    <row r="15" spans="1:3" x14ac:dyDescent="0.25">
      <c r="C15" t="s">
        <v>79</v>
      </c>
    </row>
    <row r="16" spans="1:3" x14ac:dyDescent="0.25">
      <c r="C16" t="s">
        <v>86</v>
      </c>
    </row>
    <row r="17" spans="1:3" x14ac:dyDescent="0.25">
      <c r="A17" s="3">
        <v>42264</v>
      </c>
      <c r="B17" s="2">
        <v>394.2</v>
      </c>
      <c r="C17" t="s">
        <v>90</v>
      </c>
    </row>
    <row r="18" spans="1:3" x14ac:dyDescent="0.25">
      <c r="C18" t="s">
        <v>79</v>
      </c>
    </row>
    <row r="19" spans="1:3" x14ac:dyDescent="0.25">
      <c r="C19" t="s">
        <v>91</v>
      </c>
    </row>
    <row r="20" spans="1:3" x14ac:dyDescent="0.25">
      <c r="A20" s="3">
        <v>42293</v>
      </c>
      <c r="B20" s="2">
        <v>406.83</v>
      </c>
      <c r="C20" t="s">
        <v>104</v>
      </c>
    </row>
    <row r="21" spans="1:3" x14ac:dyDescent="0.25">
      <c r="C21" t="s">
        <v>79</v>
      </c>
    </row>
    <row r="22" spans="1:3" x14ac:dyDescent="0.25">
      <c r="C22" t="s">
        <v>105</v>
      </c>
    </row>
    <row r="23" spans="1:3" x14ac:dyDescent="0.25">
      <c r="A23" s="3">
        <v>42311</v>
      </c>
      <c r="B23" s="2">
        <v>345.2</v>
      </c>
      <c r="C23" t="s">
        <v>115</v>
      </c>
    </row>
    <row r="24" spans="1:3" x14ac:dyDescent="0.25">
      <c r="C24" t="s">
        <v>79</v>
      </c>
    </row>
    <row r="25" spans="1:3" x14ac:dyDescent="0.25">
      <c r="C25" t="s">
        <v>116</v>
      </c>
    </row>
    <row r="26" spans="1:3" x14ac:dyDescent="0.25">
      <c r="A26" s="3">
        <v>42314</v>
      </c>
      <c r="B26" s="2">
        <v>32.549999999999997</v>
      </c>
      <c r="C26" s="10" t="s">
        <v>117</v>
      </c>
    </row>
    <row r="27" spans="1:3" x14ac:dyDescent="0.25">
      <c r="C27" s="10" t="s">
        <v>79</v>
      </c>
    </row>
    <row r="28" spans="1:3" x14ac:dyDescent="0.25">
      <c r="C28" s="10" t="s">
        <v>118</v>
      </c>
    </row>
    <row r="29" spans="1:3" x14ac:dyDescent="0.25">
      <c r="A29" s="3">
        <v>42314</v>
      </c>
      <c r="B29" s="2">
        <v>62.55</v>
      </c>
      <c r="C29" s="10" t="s">
        <v>119</v>
      </c>
    </row>
    <row r="30" spans="1:3" x14ac:dyDescent="0.25">
      <c r="C30" s="10" t="s">
        <v>79</v>
      </c>
    </row>
    <row r="31" spans="1:3" x14ac:dyDescent="0.25">
      <c r="C31" s="10" t="s">
        <v>120</v>
      </c>
    </row>
    <row r="32" spans="1:3" x14ac:dyDescent="0.25">
      <c r="A32" s="3">
        <v>42411</v>
      </c>
      <c r="B32" s="2">
        <v>228.96</v>
      </c>
      <c r="C32" s="10" t="s">
        <v>167</v>
      </c>
    </row>
    <row r="33" spans="1:3" x14ac:dyDescent="0.25">
      <c r="C33" s="10" t="s">
        <v>79</v>
      </c>
    </row>
    <row r="34" spans="1:3" x14ac:dyDescent="0.25">
      <c r="C34" s="10" t="s">
        <v>168</v>
      </c>
    </row>
    <row r="35" spans="1:3" x14ac:dyDescent="0.25">
      <c r="A35" s="3">
        <v>42417</v>
      </c>
      <c r="B35" s="2">
        <v>22</v>
      </c>
      <c r="C35" s="10" t="s">
        <v>174</v>
      </c>
    </row>
    <row r="36" spans="1:3" x14ac:dyDescent="0.25">
      <c r="C36" s="10" t="s">
        <v>79</v>
      </c>
    </row>
    <row r="37" spans="1:3" x14ac:dyDescent="0.25">
      <c r="C37" s="10" t="s">
        <v>175</v>
      </c>
    </row>
    <row r="38" spans="1:3" x14ac:dyDescent="0.25">
      <c r="A38" s="3">
        <v>42417</v>
      </c>
      <c r="B38" s="2">
        <v>59.98</v>
      </c>
      <c r="C38" s="10" t="s">
        <v>176</v>
      </c>
    </row>
    <row r="39" spans="1:3" x14ac:dyDescent="0.25">
      <c r="C39" s="10" t="s">
        <v>79</v>
      </c>
    </row>
    <row r="40" spans="1:3" x14ac:dyDescent="0.25">
      <c r="C40" s="10" t="s">
        <v>177</v>
      </c>
    </row>
    <row r="41" spans="1:3" x14ac:dyDescent="0.25">
      <c r="A41" s="3">
        <v>42418</v>
      </c>
      <c r="B41" s="2">
        <v>1575.73</v>
      </c>
      <c r="C41" s="10" t="s">
        <v>185</v>
      </c>
    </row>
    <row r="42" spans="1:3" x14ac:dyDescent="0.25">
      <c r="C42" s="10" t="s">
        <v>79</v>
      </c>
    </row>
    <row r="43" spans="1:3" x14ac:dyDescent="0.25">
      <c r="C43" s="10" t="s">
        <v>186</v>
      </c>
    </row>
    <row r="44" spans="1:3" x14ac:dyDescent="0.25">
      <c r="A44" s="3">
        <v>42439</v>
      </c>
      <c r="B44" s="2">
        <v>631.20000000000005</v>
      </c>
      <c r="C44" s="10" t="s">
        <v>213</v>
      </c>
    </row>
    <row r="45" spans="1:3" x14ac:dyDescent="0.25">
      <c r="C45" s="10" t="s">
        <v>79</v>
      </c>
    </row>
    <row r="46" spans="1:3" x14ac:dyDescent="0.25">
      <c r="C46" s="10" t="s">
        <v>214</v>
      </c>
    </row>
    <row r="47" spans="1:3" x14ac:dyDescent="0.25">
      <c r="A47" s="3">
        <v>42445</v>
      </c>
      <c r="B47" s="2">
        <v>1210</v>
      </c>
      <c r="C47" s="10" t="s">
        <v>218</v>
      </c>
    </row>
    <row r="48" spans="1:3" x14ac:dyDescent="0.25">
      <c r="C48" s="10" t="s">
        <v>79</v>
      </c>
    </row>
    <row r="49" spans="1:3" x14ac:dyDescent="0.25">
      <c r="C49" s="10" t="s">
        <v>219</v>
      </c>
    </row>
    <row r="50" spans="1:3" s="22" customFormat="1" x14ac:dyDescent="0.25">
      <c r="A50" s="20">
        <v>42475</v>
      </c>
      <c r="B50" s="19">
        <v>307.2</v>
      </c>
      <c r="C50" s="21" t="s">
        <v>255</v>
      </c>
    </row>
    <row r="51" spans="1:3" x14ac:dyDescent="0.25">
      <c r="C51" s="10" t="s">
        <v>79</v>
      </c>
    </row>
    <row r="52" spans="1:3" x14ac:dyDescent="0.25">
      <c r="C52" s="10" t="s">
        <v>256</v>
      </c>
    </row>
    <row r="53" spans="1:3" x14ac:dyDescent="0.25">
      <c r="A53" s="3">
        <v>42482</v>
      </c>
      <c r="B53" s="2">
        <v>648.82000000000005</v>
      </c>
      <c r="C53" s="10" t="s">
        <v>273</v>
      </c>
    </row>
    <row r="54" spans="1:3" x14ac:dyDescent="0.25">
      <c r="C54" s="10" t="s">
        <v>79</v>
      </c>
    </row>
    <row r="55" spans="1:3" x14ac:dyDescent="0.25">
      <c r="C55" s="10" t="s">
        <v>274</v>
      </c>
    </row>
    <row r="56" spans="1:3" x14ac:dyDescent="0.25">
      <c r="A56" s="3">
        <v>42507</v>
      </c>
      <c r="B56" s="2">
        <v>66</v>
      </c>
      <c r="C56" s="10" t="s">
        <v>298</v>
      </c>
    </row>
    <row r="57" spans="1:3" x14ac:dyDescent="0.25">
      <c r="C57" s="10" t="s">
        <v>79</v>
      </c>
    </row>
    <row r="58" spans="1:3" x14ac:dyDescent="0.25">
      <c r="C58" s="10" t="s">
        <v>299</v>
      </c>
    </row>
    <row r="59" spans="1:3" x14ac:dyDescent="0.25">
      <c r="A59" s="3">
        <v>42597</v>
      </c>
      <c r="B59" s="2">
        <v>900</v>
      </c>
      <c r="C59" s="10" t="s">
        <v>211</v>
      </c>
    </row>
    <row r="60" spans="1:3" x14ac:dyDescent="0.25">
      <c r="C60" s="10" t="s">
        <v>79</v>
      </c>
    </row>
    <row r="61" spans="1:3" x14ac:dyDescent="0.25">
      <c r="C61" s="10" t="s">
        <v>349</v>
      </c>
    </row>
    <row r="62" spans="1:3" x14ac:dyDescent="0.25">
      <c r="A62" s="3">
        <v>42597</v>
      </c>
      <c r="B62" s="2">
        <v>317.25</v>
      </c>
      <c r="C62" s="10" t="s">
        <v>210</v>
      </c>
    </row>
    <row r="63" spans="1:3" x14ac:dyDescent="0.25">
      <c r="C63" s="10" t="s">
        <v>79</v>
      </c>
    </row>
    <row r="64" spans="1:3" x14ac:dyDescent="0.25">
      <c r="C64" s="10" t="s">
        <v>350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C5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8</v>
      </c>
    </row>
    <row r="5" spans="1:3" x14ac:dyDescent="0.25">
      <c r="A5" s="3" t="s">
        <v>29</v>
      </c>
      <c r="B5" s="2">
        <f>'Total Orgs'!B7</f>
        <v>3550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3550.0000000000005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42263</v>
      </c>
      <c r="B11" s="2">
        <v>4.8</v>
      </c>
      <c r="C11" t="s">
        <v>87</v>
      </c>
    </row>
    <row r="12" spans="1:3" x14ac:dyDescent="0.25">
      <c r="C12" t="s">
        <v>88</v>
      </c>
    </row>
    <row r="13" spans="1:3" x14ac:dyDescent="0.25">
      <c r="C13" t="s">
        <v>89</v>
      </c>
    </row>
    <row r="14" spans="1:3" x14ac:dyDescent="0.25">
      <c r="A14" s="3">
        <v>42299</v>
      </c>
      <c r="B14" s="2">
        <v>428.2</v>
      </c>
      <c r="C14" t="s">
        <v>108</v>
      </c>
    </row>
    <row r="15" spans="1:3" x14ac:dyDescent="0.25">
      <c r="C15" t="s">
        <v>93</v>
      </c>
    </row>
    <row r="16" spans="1:3" x14ac:dyDescent="0.25">
      <c r="C16" t="s">
        <v>109</v>
      </c>
    </row>
    <row r="17" spans="1:3" x14ac:dyDescent="0.25">
      <c r="A17" s="3">
        <v>42299</v>
      </c>
      <c r="B17" s="2">
        <v>95.23</v>
      </c>
      <c r="C17" t="s">
        <v>113</v>
      </c>
    </row>
    <row r="18" spans="1:3" x14ac:dyDescent="0.25">
      <c r="C18" t="s">
        <v>93</v>
      </c>
    </row>
    <row r="19" spans="1:3" x14ac:dyDescent="0.25">
      <c r="C19" t="s">
        <v>114</v>
      </c>
    </row>
    <row r="20" spans="1:3" x14ac:dyDescent="0.25">
      <c r="A20" s="3">
        <v>42410</v>
      </c>
      <c r="B20" s="2">
        <v>489.2</v>
      </c>
      <c r="C20" t="s">
        <v>163</v>
      </c>
    </row>
    <row r="21" spans="1:3" x14ac:dyDescent="0.25">
      <c r="C21" t="s">
        <v>93</v>
      </c>
    </row>
    <row r="22" spans="1:3" x14ac:dyDescent="0.25">
      <c r="C22" t="s">
        <v>164</v>
      </c>
    </row>
    <row r="23" spans="1:3" x14ac:dyDescent="0.25">
      <c r="A23" s="3">
        <v>42425</v>
      </c>
      <c r="B23" s="2">
        <v>115.23</v>
      </c>
      <c r="C23" t="s">
        <v>245</v>
      </c>
    </row>
    <row r="24" spans="1:3" x14ac:dyDescent="0.25">
      <c r="C24" t="s">
        <v>93</v>
      </c>
    </row>
    <row r="25" spans="1:3" x14ac:dyDescent="0.25">
      <c r="C25" t="s">
        <v>246</v>
      </c>
    </row>
    <row r="26" spans="1:3" x14ac:dyDescent="0.25">
      <c r="A26" s="3">
        <v>42467</v>
      </c>
      <c r="B26" s="2">
        <v>4.4000000000000004</v>
      </c>
      <c r="C26" t="s">
        <v>87</v>
      </c>
    </row>
    <row r="27" spans="1:3" x14ac:dyDescent="0.25">
      <c r="C27" t="s">
        <v>88</v>
      </c>
    </row>
    <row r="28" spans="1:3" x14ac:dyDescent="0.25">
      <c r="C28" t="s">
        <v>89</v>
      </c>
    </row>
    <row r="29" spans="1:3" x14ac:dyDescent="0.25">
      <c r="A29" s="3">
        <v>42475</v>
      </c>
      <c r="B29" s="2">
        <v>4.4000000000000004</v>
      </c>
      <c r="C29" t="s">
        <v>87</v>
      </c>
    </row>
    <row r="30" spans="1:3" x14ac:dyDescent="0.25">
      <c r="C30" t="s">
        <v>88</v>
      </c>
    </row>
    <row r="31" spans="1:3" x14ac:dyDescent="0.25">
      <c r="C31" t="s">
        <v>89</v>
      </c>
    </row>
    <row r="32" spans="1:3" x14ac:dyDescent="0.25">
      <c r="A32" s="3">
        <v>42480</v>
      </c>
      <c r="B32" s="2">
        <v>1209.1600000000001</v>
      </c>
      <c r="C32" t="s">
        <v>263</v>
      </c>
    </row>
    <row r="33" spans="1:3" x14ac:dyDescent="0.25">
      <c r="C33" t="s">
        <v>93</v>
      </c>
    </row>
    <row r="34" spans="1:3" x14ac:dyDescent="0.25">
      <c r="C34" t="s">
        <v>264</v>
      </c>
    </row>
    <row r="35" spans="1:3" x14ac:dyDescent="0.25">
      <c r="A35" s="3">
        <v>42482</v>
      </c>
      <c r="B35" s="2">
        <v>6</v>
      </c>
      <c r="C35" t="s">
        <v>87</v>
      </c>
    </row>
    <row r="36" spans="1:3" x14ac:dyDescent="0.25">
      <c r="C36" t="s">
        <v>88</v>
      </c>
    </row>
    <row r="37" spans="1:3" x14ac:dyDescent="0.25">
      <c r="C37" t="s">
        <v>89</v>
      </c>
    </row>
    <row r="38" spans="1:3" x14ac:dyDescent="0.25">
      <c r="A38" s="3">
        <v>42482</v>
      </c>
      <c r="B38" s="2">
        <v>19.27</v>
      </c>
      <c r="C38" t="s">
        <v>87</v>
      </c>
    </row>
    <row r="39" spans="1:3" x14ac:dyDescent="0.25">
      <c r="C39" t="s">
        <v>88</v>
      </c>
    </row>
    <row r="40" spans="1:3" x14ac:dyDescent="0.25">
      <c r="C40" t="s">
        <v>89</v>
      </c>
    </row>
    <row r="41" spans="1:3" x14ac:dyDescent="0.25">
      <c r="A41" s="3">
        <v>42488</v>
      </c>
      <c r="B41" s="2">
        <v>3</v>
      </c>
      <c r="C41" t="s">
        <v>87</v>
      </c>
    </row>
    <row r="42" spans="1:3" x14ac:dyDescent="0.25">
      <c r="C42" t="s">
        <v>88</v>
      </c>
    </row>
    <row r="43" spans="1:3" x14ac:dyDescent="0.25">
      <c r="C43" t="s">
        <v>89</v>
      </c>
    </row>
    <row r="44" spans="1:3" x14ac:dyDescent="0.25">
      <c r="A44" s="3">
        <v>42508</v>
      </c>
      <c r="B44" s="2">
        <v>12</v>
      </c>
      <c r="C44" t="s">
        <v>87</v>
      </c>
    </row>
    <row r="45" spans="1:3" x14ac:dyDescent="0.25">
      <c r="C45" t="s">
        <v>88</v>
      </c>
    </row>
    <row r="46" spans="1:3" x14ac:dyDescent="0.25">
      <c r="C46" t="s">
        <v>89</v>
      </c>
    </row>
    <row r="47" spans="1:3" x14ac:dyDescent="0.25">
      <c r="A47" s="3">
        <v>42508</v>
      </c>
      <c r="B47" s="2">
        <v>3</v>
      </c>
      <c r="C47" t="s">
        <v>87</v>
      </c>
    </row>
    <row r="48" spans="1:3" x14ac:dyDescent="0.25">
      <c r="C48" t="s">
        <v>88</v>
      </c>
    </row>
    <row r="49" spans="1:3" x14ac:dyDescent="0.25">
      <c r="C49" t="s">
        <v>89</v>
      </c>
    </row>
    <row r="50" spans="1:3" x14ac:dyDescent="0.25">
      <c r="A50" s="3">
        <v>42508</v>
      </c>
      <c r="B50" s="2">
        <v>23.4</v>
      </c>
      <c r="C50" t="s">
        <v>87</v>
      </c>
    </row>
    <row r="51" spans="1:3" x14ac:dyDescent="0.25">
      <c r="C51" t="s">
        <v>88</v>
      </c>
    </row>
    <row r="52" spans="1:3" x14ac:dyDescent="0.25">
      <c r="C52" t="s">
        <v>89</v>
      </c>
    </row>
    <row r="53" spans="1:3" x14ac:dyDescent="0.25">
      <c r="A53" s="3">
        <v>42508</v>
      </c>
      <c r="B53" s="2">
        <v>2</v>
      </c>
      <c r="C53" t="s">
        <v>87</v>
      </c>
    </row>
    <row r="54" spans="1:3" x14ac:dyDescent="0.25">
      <c r="C54" t="s">
        <v>88</v>
      </c>
    </row>
    <row r="55" spans="1:3" x14ac:dyDescent="0.25">
      <c r="C55" t="s">
        <v>89</v>
      </c>
    </row>
    <row r="56" spans="1:3" x14ac:dyDescent="0.25">
      <c r="A56" s="3">
        <v>42528</v>
      </c>
      <c r="B56" s="2">
        <v>1130.71</v>
      </c>
      <c r="C56" t="s">
        <v>308</v>
      </c>
    </row>
    <row r="57" spans="1:3" x14ac:dyDescent="0.25">
      <c r="C57" t="s">
        <v>93</v>
      </c>
    </row>
    <row r="58" spans="1:3" x14ac:dyDescent="0.25">
      <c r="C58" t="s">
        <v>309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C1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11</v>
      </c>
    </row>
    <row r="5" spans="1:3" x14ac:dyDescent="0.25">
      <c r="A5" s="3" t="s">
        <v>29</v>
      </c>
      <c r="B5" s="2">
        <f>'Total Orgs'!B8</f>
        <v>750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750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s="22" customFormat="1" ht="31.5" x14ac:dyDescent="0.25">
      <c r="A11" s="20">
        <v>42426</v>
      </c>
      <c r="B11" s="19">
        <v>650</v>
      </c>
      <c r="C11" s="21" t="s">
        <v>192</v>
      </c>
    </row>
    <row r="12" spans="1:3" x14ac:dyDescent="0.25">
      <c r="C12" t="s">
        <v>193</v>
      </c>
    </row>
    <row r="13" spans="1:3" x14ac:dyDescent="0.25">
      <c r="C13" t="s">
        <v>194</v>
      </c>
    </row>
    <row r="14" spans="1:3" x14ac:dyDescent="0.25">
      <c r="C14" t="s">
        <v>195</v>
      </c>
    </row>
    <row r="15" spans="1:3" x14ac:dyDescent="0.25">
      <c r="C15" t="s">
        <v>243</v>
      </c>
    </row>
    <row r="16" spans="1:3" x14ac:dyDescent="0.25">
      <c r="A16" s="3">
        <v>42494</v>
      </c>
      <c r="B16" s="2">
        <v>100</v>
      </c>
      <c r="C16" t="s">
        <v>211</v>
      </c>
    </row>
    <row r="17" spans="3:3" x14ac:dyDescent="0.25">
      <c r="C17" t="s">
        <v>93</v>
      </c>
    </row>
    <row r="18" spans="3:3" x14ac:dyDescent="0.25">
      <c r="C18" t="s">
        <v>275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1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28</v>
      </c>
      <c r="B1" s="2"/>
      <c r="C1" t="str">
        <f>'Total Orgs'!A1</f>
        <v>Budget 2015-16</v>
      </c>
    </row>
    <row r="2" spans="1:3" x14ac:dyDescent="0.25">
      <c r="A2" s="3"/>
      <c r="B2" s="2"/>
    </row>
    <row r="3" spans="1:3" x14ac:dyDescent="0.25">
      <c r="A3" s="4" t="s">
        <v>43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Orgs'!B9</f>
        <v>2050</v>
      </c>
    </row>
    <row r="6" spans="1:3" x14ac:dyDescent="0.25">
      <c r="A6" s="3" t="s">
        <v>2</v>
      </c>
      <c r="B6" s="2"/>
    </row>
    <row r="7" spans="1:3" x14ac:dyDescent="0.25">
      <c r="A7" s="3" t="s">
        <v>3</v>
      </c>
      <c r="B7" s="2">
        <f>SUM(B11:B122)</f>
        <v>2271.8199999999997</v>
      </c>
    </row>
    <row r="8" spans="1:3" x14ac:dyDescent="0.25">
      <c r="A8" s="3" t="s">
        <v>30</v>
      </c>
      <c r="B8" s="2">
        <f>B5+B6-B7</f>
        <v>-221.81999999999971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  <row r="11" spans="1:3" s="22" customFormat="1" ht="47.25" x14ac:dyDescent="0.25">
      <c r="A11" s="20">
        <v>42480</v>
      </c>
      <c r="B11" s="22">
        <v>767.12</v>
      </c>
      <c r="C11" s="21" t="s">
        <v>269</v>
      </c>
    </row>
    <row r="12" spans="1:3" x14ac:dyDescent="0.25">
      <c r="C12" t="s">
        <v>93</v>
      </c>
    </row>
    <row r="13" spans="1:3" x14ac:dyDescent="0.25">
      <c r="C13" t="s">
        <v>266</v>
      </c>
    </row>
    <row r="14" spans="1:3" x14ac:dyDescent="0.25">
      <c r="A14" s="3">
        <v>42482</v>
      </c>
      <c r="B14">
        <v>500</v>
      </c>
      <c r="C14" t="s">
        <v>270</v>
      </c>
    </row>
    <row r="15" spans="1:3" x14ac:dyDescent="0.25">
      <c r="C15" t="s">
        <v>93</v>
      </c>
    </row>
    <row r="16" spans="1:3" x14ac:dyDescent="0.25">
      <c r="A16" s="3"/>
      <c r="C16" t="s">
        <v>271</v>
      </c>
    </row>
    <row r="17" spans="1:6" x14ac:dyDescent="0.25">
      <c r="A17" s="60">
        <v>42578</v>
      </c>
      <c r="B17" s="35">
        <v>214.24</v>
      </c>
      <c r="C17" s="35" t="s">
        <v>336</v>
      </c>
      <c r="D17" s="35"/>
      <c r="E17" s="35"/>
      <c r="F17" s="35"/>
    </row>
    <row r="18" spans="1:6" x14ac:dyDescent="0.25">
      <c r="A18" s="58">
        <v>42500</v>
      </c>
      <c r="B18">
        <v>600</v>
      </c>
      <c r="C18" t="s">
        <v>290</v>
      </c>
    </row>
    <row r="19" spans="1:6" x14ac:dyDescent="0.25">
      <c r="A19" s="58"/>
      <c r="C19" t="s">
        <v>93</v>
      </c>
    </row>
    <row r="20" spans="1:6" x14ac:dyDescent="0.25">
      <c r="A20" s="58"/>
      <c r="C20" t="s">
        <v>291</v>
      </c>
    </row>
    <row r="21" spans="1:6" s="22" customFormat="1" ht="63" x14ac:dyDescent="0.25">
      <c r="A21" s="59">
        <v>42500</v>
      </c>
      <c r="B21" s="22">
        <v>182.88</v>
      </c>
      <c r="C21" s="21" t="s">
        <v>292</v>
      </c>
    </row>
    <row r="22" spans="1:6" x14ac:dyDescent="0.25">
      <c r="A22" s="58"/>
      <c r="C22" t="s">
        <v>93</v>
      </c>
    </row>
    <row r="23" spans="1:6" x14ac:dyDescent="0.25">
      <c r="A23" s="58"/>
      <c r="C23" t="s">
        <v>293</v>
      </c>
    </row>
    <row r="24" spans="1:6" x14ac:dyDescent="0.25">
      <c r="A24" s="60">
        <v>42508</v>
      </c>
      <c r="B24" s="35">
        <v>7.58</v>
      </c>
      <c r="C24" s="35" t="s">
        <v>306</v>
      </c>
      <c r="D24" s="35"/>
      <c r="E24" s="35"/>
    </row>
    <row r="25" spans="1:6" x14ac:dyDescent="0.25">
      <c r="A25" s="58"/>
    </row>
    <row r="26" spans="1:6" x14ac:dyDescent="0.25">
      <c r="A26" s="58"/>
    </row>
    <row r="27" spans="1:6" x14ac:dyDescent="0.25">
      <c r="A27" s="58"/>
    </row>
    <row r="28" spans="1:6" x14ac:dyDescent="0.25">
      <c r="A28" s="58"/>
    </row>
    <row r="29" spans="1:6" x14ac:dyDescent="0.25">
      <c r="A29" s="58"/>
    </row>
    <row r="30" spans="1:6" x14ac:dyDescent="0.25">
      <c r="A30" s="58"/>
    </row>
    <row r="31" spans="1:6" x14ac:dyDescent="0.25">
      <c r="A31" s="58"/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0"/>
  <sheetViews>
    <sheetView workbookViewId="0"/>
  </sheetViews>
  <sheetFormatPr defaultRowHeight="15.75" x14ac:dyDescent="0.25"/>
  <cols>
    <col min="1" max="1" width="21.5" customWidth="1"/>
    <col min="2" max="2" width="12.25" customWidth="1"/>
    <col min="3" max="3" width="30.125" customWidth="1"/>
  </cols>
  <sheetData>
    <row r="1" spans="1:3" x14ac:dyDescent="0.25">
      <c r="A1" s="7" t="s">
        <v>28</v>
      </c>
      <c r="B1" s="2"/>
      <c r="C1" t="str">
        <f>'Total Orgs'!A1</f>
        <v>Budget 2015-16</v>
      </c>
    </row>
    <row r="2" spans="1:3" x14ac:dyDescent="0.25">
      <c r="A2" s="3"/>
      <c r="B2" s="2"/>
    </row>
    <row r="3" spans="1:3" x14ac:dyDescent="0.25">
      <c r="A3" s="4" t="s">
        <v>40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Orgs'!B10</f>
        <v>300</v>
      </c>
    </row>
    <row r="6" spans="1:3" x14ac:dyDescent="0.25">
      <c r="A6" s="3" t="s">
        <v>2</v>
      </c>
      <c r="B6" s="2"/>
    </row>
    <row r="7" spans="1:3" x14ac:dyDescent="0.25">
      <c r="A7" s="3" t="s">
        <v>3</v>
      </c>
      <c r="B7" s="2">
        <f>SUM(B11:B122)</f>
        <v>0</v>
      </c>
    </row>
    <row r="8" spans="1:3" x14ac:dyDescent="0.25">
      <c r="A8" s="3" t="s">
        <v>30</v>
      </c>
      <c r="B8" s="2">
        <f>B5+B6-B7</f>
        <v>300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C3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2015-16</v>
      </c>
    </row>
    <row r="3" spans="1:3" x14ac:dyDescent="0.25">
      <c r="A3" s="4" t="s">
        <v>12</v>
      </c>
    </row>
    <row r="5" spans="1:3" x14ac:dyDescent="0.25">
      <c r="A5" s="3" t="s">
        <v>29</v>
      </c>
      <c r="B5" s="2">
        <f>'Total Orgs'!B11</f>
        <v>3050</v>
      </c>
    </row>
    <row r="6" spans="1:3" x14ac:dyDescent="0.25">
      <c r="A6" s="3" t="s">
        <v>2</v>
      </c>
      <c r="B6" s="2">
        <v>762.5</v>
      </c>
    </row>
    <row r="7" spans="1:3" x14ac:dyDescent="0.25">
      <c r="A7" s="3" t="s">
        <v>3</v>
      </c>
      <c r="B7" s="2">
        <f>SUM(B11:B121)</f>
        <v>3046.43</v>
      </c>
    </row>
    <row r="8" spans="1:3" x14ac:dyDescent="0.25">
      <c r="A8" s="3" t="s">
        <v>30</v>
      </c>
      <c r="B8" s="2">
        <f>B5+B6-B7</f>
        <v>766.07000000000016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42268</v>
      </c>
      <c r="B11" s="2">
        <v>413.02</v>
      </c>
      <c r="C11" t="s">
        <v>92</v>
      </c>
    </row>
    <row r="12" spans="1:3" x14ac:dyDescent="0.25">
      <c r="C12" t="s">
        <v>93</v>
      </c>
    </row>
    <row r="13" spans="1:3" x14ac:dyDescent="0.25">
      <c r="C13" t="s">
        <v>123</v>
      </c>
    </row>
    <row r="14" spans="1:3" x14ac:dyDescent="0.25">
      <c r="A14" s="3">
        <v>42320</v>
      </c>
      <c r="B14" s="2">
        <v>150</v>
      </c>
      <c r="C14" t="s">
        <v>121</v>
      </c>
    </row>
    <row r="15" spans="1:3" x14ac:dyDescent="0.25">
      <c r="C15" t="s">
        <v>93</v>
      </c>
    </row>
    <row r="16" spans="1:3" x14ac:dyDescent="0.25">
      <c r="C16" t="s">
        <v>122</v>
      </c>
    </row>
    <row r="17" spans="1:3" s="22" customFormat="1" x14ac:dyDescent="0.25">
      <c r="A17" s="20">
        <v>42339</v>
      </c>
      <c r="B17" s="19">
        <v>260.19</v>
      </c>
      <c r="C17" s="21" t="s">
        <v>130</v>
      </c>
    </row>
    <row r="18" spans="1:3" x14ac:dyDescent="0.25">
      <c r="C18" t="s">
        <v>93</v>
      </c>
    </row>
    <row r="19" spans="1:3" x14ac:dyDescent="0.25">
      <c r="C19" t="s">
        <v>131</v>
      </c>
    </row>
    <row r="20" spans="1:3" x14ac:dyDescent="0.25">
      <c r="A20" s="3">
        <v>42352</v>
      </c>
      <c r="B20" s="2">
        <v>90.85</v>
      </c>
      <c r="C20" t="s">
        <v>145</v>
      </c>
    </row>
    <row r="21" spans="1:3" x14ac:dyDescent="0.25">
      <c r="C21" t="s">
        <v>93</v>
      </c>
    </row>
    <row r="22" spans="1:3" x14ac:dyDescent="0.25">
      <c r="C22" t="s">
        <v>146</v>
      </c>
    </row>
    <row r="23" spans="1:3" x14ac:dyDescent="0.25">
      <c r="A23" s="3">
        <v>42411</v>
      </c>
      <c r="B23" s="2">
        <v>615</v>
      </c>
      <c r="C23" t="s">
        <v>121</v>
      </c>
    </row>
    <row r="24" spans="1:3" x14ac:dyDescent="0.25">
      <c r="C24" t="s">
        <v>93</v>
      </c>
    </row>
    <row r="25" spans="1:3" s="22" customFormat="1" x14ac:dyDescent="0.25">
      <c r="A25" s="20"/>
      <c r="B25" s="19"/>
      <c r="C25" s="21" t="s">
        <v>169</v>
      </c>
    </row>
    <row r="26" spans="1:3" x14ac:dyDescent="0.25">
      <c r="A26" s="3">
        <v>42465</v>
      </c>
      <c r="B26" s="2">
        <v>1020</v>
      </c>
      <c r="C26" t="s">
        <v>121</v>
      </c>
    </row>
    <row r="27" spans="1:3" x14ac:dyDescent="0.25">
      <c r="C27" t="s">
        <v>93</v>
      </c>
    </row>
    <row r="28" spans="1:3" x14ac:dyDescent="0.25">
      <c r="C28" t="s">
        <v>240</v>
      </c>
    </row>
    <row r="29" spans="1:3" x14ac:dyDescent="0.25">
      <c r="A29" s="3">
        <v>42474</v>
      </c>
      <c r="B29" s="2">
        <v>302.37</v>
      </c>
      <c r="C29" t="s">
        <v>247</v>
      </c>
    </row>
    <row r="30" spans="1:3" x14ac:dyDescent="0.25">
      <c r="C30" t="s">
        <v>93</v>
      </c>
    </row>
    <row r="31" spans="1:3" x14ac:dyDescent="0.25">
      <c r="C31" t="s">
        <v>248</v>
      </c>
    </row>
    <row r="32" spans="1:3" x14ac:dyDescent="0.25">
      <c r="A32" s="3">
        <v>42537</v>
      </c>
      <c r="B32" s="2">
        <v>195</v>
      </c>
      <c r="C32" t="s">
        <v>121</v>
      </c>
    </row>
    <row r="33" spans="3:3" x14ac:dyDescent="0.25">
      <c r="C33" t="s">
        <v>93</v>
      </c>
    </row>
    <row r="34" spans="3:3" x14ac:dyDescent="0.25">
      <c r="C34" t="s">
        <v>315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Total Orgs</vt:lpstr>
      <vt:lpstr>AEGSA</vt:lpstr>
      <vt:lpstr>AECGO</vt:lpstr>
      <vt:lpstr>TTUAB</vt:lpstr>
      <vt:lpstr>ANRS</vt:lpstr>
      <vt:lpstr>BGSA</vt:lpstr>
      <vt:lpstr>CEHLC</vt:lpstr>
      <vt:lpstr>CEGSA</vt:lpstr>
      <vt:lpstr>CGSO</vt:lpstr>
      <vt:lpstr>CPGSC</vt:lpstr>
      <vt:lpstr>FSS</vt:lpstr>
      <vt:lpstr>GCC</vt:lpstr>
      <vt:lpstr>GNO</vt:lpstr>
      <vt:lpstr>GOCPS</vt:lpstr>
      <vt:lpstr>HESA</vt:lpstr>
      <vt:lpstr>HGSO</vt:lpstr>
      <vt:lpstr>HDFS-GSA</vt:lpstr>
      <vt:lpstr>HFES</vt:lpstr>
      <vt:lpstr>LESETAC</vt:lpstr>
      <vt:lpstr>MHSA</vt:lpstr>
      <vt:lpstr>PGSC</vt:lpstr>
      <vt:lpstr>PSSGSC</vt:lpstr>
      <vt:lpstr>PAGA</vt:lpstr>
      <vt:lpstr>RGA</vt:lpstr>
      <vt:lpstr>Red2Black</vt:lpstr>
      <vt:lpstr>SA-TIEHH</vt:lpstr>
      <vt:lpstr>SCAMS</vt:lpstr>
      <vt:lpstr>ASM</vt:lpstr>
      <vt:lpstr>TPC</vt:lpstr>
      <vt:lpstr>Cont</vt:lpstr>
      <vt:lpstr>Misc</vt:lpstr>
      <vt:lpstr>'Total Orgs'!Print_Area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Taylor, Katherine R</cp:lastModifiedBy>
  <cp:lastPrinted>2016-03-08T19:43:07Z</cp:lastPrinted>
  <dcterms:created xsi:type="dcterms:W3CDTF">2011-07-14T20:00:07Z</dcterms:created>
  <dcterms:modified xsi:type="dcterms:W3CDTF">2016-08-17T19:14:56Z</dcterms:modified>
</cp:coreProperties>
</file>