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Users\kadicker\Organizations\FY16\"/>
    </mc:Choice>
  </mc:AlternateContent>
  <bookViews>
    <workbookView xWindow="480" yWindow="-135" windowWidth="18300" windowHeight="11760" tabRatio="882"/>
  </bookViews>
  <sheets>
    <sheet name="Total Orgs" sheetId="1" r:id="rId1"/>
    <sheet name="African" sheetId="18" r:id="rId2"/>
    <sheet name="ACT" sheetId="3" r:id="rId3"/>
    <sheet name="AgEcon" sheetId="4" r:id="rId4"/>
    <sheet name="Agronomy" sheetId="5" r:id="rId5"/>
    <sheet name="AirRaiders" sheetId="272" r:id="rId6"/>
    <sheet name="AKPsi" sheetId="6" r:id="rId7"/>
    <sheet name="APO" sheetId="7" r:id="rId8"/>
    <sheet name="APsiO" sheetId="8" r:id="rId9"/>
    <sheet name="AmateurRadio" sheetId="20" r:id="rId10"/>
    <sheet name="AgAmbassadors" sheetId="204" r:id="rId11"/>
    <sheet name="AADE" sheetId="10" r:id="rId12"/>
    <sheet name="AAFCS" sheetId="11" r:id="rId13"/>
    <sheet name="AAPG" sheetId="273" r:id="rId14"/>
    <sheet name="ACS-SA" sheetId="15" r:id="rId15"/>
    <sheet name="AIAS" sheetId="16" r:id="rId16"/>
    <sheet name="AIChE" sheetId="17" r:id="rId17"/>
    <sheet name="AMWA" sheetId="214" r:id="rId18"/>
    <sheet name="ASCE" sheetId="215" r:id="rId19"/>
    <sheet name="ASID" sheetId="21" r:id="rId20"/>
    <sheet name="ASME" sheetId="22" r:id="rId21"/>
    <sheet name="AFSAQC" sheetId="274" r:id="rId22"/>
    <sheet name="AFSURS" sheetId="275" r:id="rId23"/>
    <sheet name="AnthroSociety" sheetId="205" r:id="rId24"/>
    <sheet name="ArmyROTC" sheetId="216" r:id="rId25"/>
    <sheet name="Arnold Air" sheetId="24" r:id="rId26"/>
    <sheet name="ACM" sheetId="276" r:id="rId27"/>
    <sheet name="Assc.Childhood" sheetId="218" r:id="rId28"/>
    <sheet name="ABSS" sheetId="217" r:id="rId29"/>
    <sheet name="AGA" sheetId="30" r:id="rId30"/>
    <sheet name="AITP" sheetId="37" r:id="rId31"/>
    <sheet name="ALPFA" sheetId="27" r:id="rId32"/>
    <sheet name="ASAS" sheetId="33" r:id="rId33"/>
    <sheet name="ATSO" sheetId="28" r:id="rId34"/>
    <sheet name="BB" sheetId="277" r:id="rId35"/>
    <sheet name="BUC" sheetId="278" r:id="rId36"/>
    <sheet name="BSA" sheetId="279" r:id="rId37"/>
    <sheet name="B&amp;B" sheetId="40" r:id="rId38"/>
    <sheet name="TechCRU" sheetId="41" r:id="rId39"/>
    <sheet name="CSA" sheetId="42" r:id="rId40"/>
    <sheet name="CECT" sheetId="43" r:id="rId41"/>
    <sheet name="CACF" sheetId="53" r:id="rId42"/>
    <sheet name="CE" sheetId="222" r:id="rId43"/>
    <sheet name="ChiRho" sheetId="45" r:id="rId44"/>
    <sheet name="ChiSig" sheetId="220" r:id="rId45"/>
    <sheet name="XTE" sheetId="46" r:id="rId46"/>
    <sheet name="Christians" sheetId="221" r:id="rId47"/>
    <sheet name="Circle K" sheetId="48" r:id="rId48"/>
    <sheet name="CAC" sheetId="52" r:id="rId49"/>
    <sheet name="Collegiate 100" sheetId="2" r:id="rId50"/>
    <sheet name="CEO" sheetId="68" r:id="rId51"/>
    <sheet name="CFFA" sheetId="54" r:id="rId52"/>
    <sheet name="CPP" sheetId="209" r:id="rId53"/>
    <sheet name="Court Jesters" sheetId="206" r:id="rId54"/>
    <sheet name="Dancers wSoul" sheetId="39" r:id="rId55"/>
    <sheet name="DSP" sheetId="57" r:id="rId56"/>
    <sheet name="DBAHJPMS" sheetId="58" r:id="rId57"/>
    <sheet name="Egyptian" sheetId="223" r:id="rId58"/>
    <sheet name="ED" sheetId="225" r:id="rId59"/>
    <sheet name="Eng.Sust.World" sheetId="226" r:id="rId60"/>
    <sheet name="EWB" sheetId="60" r:id="rId61"/>
    <sheet name="HON" sheetId="62" r:id="rId62"/>
    <sheet name="FB" sheetId="280" r:id="rId63"/>
    <sheet name="Finance" sheetId="63" r:id="rId64"/>
    <sheet name="Food Science" sheetId="64" r:id="rId65"/>
    <sheet name="FormulaSAE" sheetId="65" r:id="rId66"/>
    <sheet name="Foundation" sheetId="66" r:id="rId67"/>
    <sheet name="GBP" sheetId="67" r:id="rId68"/>
    <sheet name="GenOne" sheetId="211" r:id="rId69"/>
    <sheet name="Genki" sheetId="80" r:id="rId70"/>
    <sheet name="Geoscience" sheetId="69" r:id="rId71"/>
    <sheet name="German" sheetId="202" r:id="rId72"/>
    <sheet name="GAB" sheetId="210" r:id="rId73"/>
    <sheet name="GHS" sheetId="281" r:id="rId74"/>
    <sheet name="GPM" sheetId="282" r:id="rId75"/>
    <sheet name="Goin' Band" sheetId="70" r:id="rId76"/>
    <sheet name="Golden Key" sheetId="71" r:id="rId77"/>
    <sheet name="GreekWide" sheetId="72" r:id="rId78"/>
    <sheet name="HSA" sheetId="227" r:id="rId79"/>
    <sheet name="HeadsUp" sheetId="283" r:id="rId80"/>
    <sheet name="HOLCommGard" sheetId="284" r:id="rId81"/>
    <sheet name="Hi-Tech" sheetId="75" r:id="rId82"/>
    <sheet name="HSF" sheetId="73" r:id="rId83"/>
    <sheet name="HSS" sheetId="229" r:id="rId84"/>
    <sheet name="HHMISSO" sheetId="230" r:id="rId85"/>
    <sheet name="HSRecruiters" sheetId="79" r:id="rId86"/>
    <sheet name="HuZ" sheetId="231" r:id="rId87"/>
    <sheet name="ISA" sheetId="121" r:id="rId88"/>
    <sheet name="ISSA" sheetId="85" r:id="rId89"/>
    <sheet name="IEEE" sheetId="81" r:id="rId90"/>
    <sheet name="IIE" sheetId="82" r:id="rId91"/>
    <sheet name="IDA" sheetId="235" r:id="rId92"/>
    <sheet name="MBSF" sheetId="96" r:id="rId93"/>
    <sheet name="IIDA" sheetId="84" r:id="rId94"/>
    <sheet name="IotaII" sheetId="233" r:id="rId95"/>
    <sheet name="ITA" sheetId="86" r:id="rId96"/>
    <sheet name="KPsi" sheetId="88" r:id="rId97"/>
    <sheet name="Kappa Nu" sheetId="232" r:id="rId98"/>
    <sheet name="KRCC" sheetId="90" r:id="rId99"/>
    <sheet name="KOA" sheetId="91" r:id="rId100"/>
    <sheet name="Korean" sheetId="265" r:id="rId101"/>
    <sheet name="LamAlpha" sheetId="237" r:id="rId102"/>
    <sheet name="LULAC" sheetId="238" r:id="rId103"/>
    <sheet name="Livestock" sheetId="94" r:id="rId104"/>
    <sheet name="LSF" sheetId="95" r:id="rId105"/>
    <sheet name="Math" sheetId="92" r:id="rId106"/>
    <sheet name="Eval" sheetId="97" r:id="rId107"/>
    <sheet name="Meat" sheetId="98" r:id="rId108"/>
    <sheet name="MSA" sheetId="99" r:id="rId109"/>
    <sheet name="MDGB" sheetId="285" r:id="rId110"/>
    <sheet name="MOG" sheetId="100" r:id="rId111"/>
    <sheet name="MTSO" sheetId="101" r:id="rId112"/>
    <sheet name="Metals" sheetId="102" r:id="rId113"/>
    <sheet name="MAPM" sheetId="104" r:id="rId114"/>
    <sheet name="MortarBoard" sheetId="103" r:id="rId115"/>
    <sheet name="MSBA" sheetId="286" r:id="rId116"/>
    <sheet name="MuslimSA" sheetId="105" r:id="rId117"/>
    <sheet name="NAACP" sheetId="243" r:id="rId118"/>
    <sheet name="NSTA-SC" sheetId="106" r:id="rId119"/>
    <sheet name="NSBE" sheetId="107" r:id="rId120"/>
    <sheet name="NSCS" sheetId="118" r:id="rId121"/>
    <sheet name="Navigators" sheetId="109" r:id="rId122"/>
    <sheet name="NSA" sheetId="239" r:id="rId123"/>
    <sheet name="Persian" sheetId="246" r:id="rId124"/>
    <sheet name="PFPA" sheetId="112" r:id="rId125"/>
    <sheet name="PAD" sheetId="113" r:id="rId126"/>
    <sheet name="PUO" sheetId="212" r:id="rId127"/>
    <sheet name="PASO" sheetId="108" r:id="rId128"/>
    <sheet name="PTS" sheetId="114" r:id="rId129"/>
    <sheet name="Pre-Dental" sheetId="240" r:id="rId130"/>
    <sheet name="Pre-Medical" sheetId="115" r:id="rId131"/>
    <sheet name="Pre-Phys" sheetId="251" r:id="rId132"/>
    <sheet name="RaiderSpecial" sheetId="241" r:id="rId133"/>
    <sheet name="DM" sheetId="56" r:id="rId134"/>
    <sheet name="RanchHorse" sheetId="122" r:id="rId135"/>
    <sheet name="RWFC" sheetId="123" r:id="rId136"/>
    <sheet name="RawlsCOBA" sheetId="124" r:id="rId137"/>
    <sheet name="REO" sheetId="125" r:id="rId138"/>
    <sheet name="RoboRaiders" sheetId="127" r:id="rId139"/>
    <sheet name="SFDT" sheetId="128" r:id="rId140"/>
    <sheet name="SDP" sheetId="132" r:id="rId141"/>
    <sheet name="SIE" sheetId="244" r:id="rId142"/>
    <sheet name="SilentRaiders" sheetId="248" r:id="rId143"/>
    <sheet name="SkyRaiders" sheetId="247" r:id="rId144"/>
    <sheet name="SACNAS" sheetId="137" r:id="rId145"/>
    <sheet name="SCB" sheetId="135" r:id="rId146"/>
    <sheet name="SEP" sheetId="249" r:id="rId147"/>
    <sheet name="SHPE" sheetId="139" r:id="rId148"/>
    <sheet name="SPE" sheetId="140" r:id="rId149"/>
    <sheet name="SPWLA" sheetId="141" r:id="rId150"/>
    <sheet name="SWE" sheetId="142" r:id="rId151"/>
    <sheet name="Soils" sheetId="143" r:id="rId152"/>
    <sheet name="SCRT" sheetId="120" r:id="rId153"/>
    <sheet name="SASA" sheetId="129" r:id="rId154"/>
    <sheet name="Spanish" sheetId="130" r:id="rId155"/>
    <sheet name="SLSA" sheetId="146" r:id="rId156"/>
    <sheet name="SAND" sheetId="245" r:id="rId157"/>
    <sheet name="AgCouncil" sheetId="147" r:id="rId158"/>
    <sheet name="SASLA" sheetId="148" r:id="rId159"/>
    <sheet name="SAMFT" sheetId="156" r:id="rId160"/>
    <sheet name="SGC" sheetId="152" r:id="rId161"/>
    <sheet name="SSWFP" sheetId="158" r:id="rId162"/>
    <sheet name="SAPA" sheetId="242" r:id="rId163"/>
    <sheet name="ChineseSA" sheetId="47" r:id="rId164"/>
    <sheet name="TBS" sheetId="154" r:id="rId165"/>
    <sheet name="TSD" sheetId="155" r:id="rId166"/>
    <sheet name="TAF" sheetId="25" r:id="rId167"/>
    <sheet name="TAHS" sheetId="157" r:id="rId168"/>
    <sheet name="TBDT" sheetId="253" r:id="rId169"/>
    <sheet name="TBVC" sheetId="176" r:id="rId170"/>
    <sheet name="TechClassic" sheetId="262" r:id="rId171"/>
    <sheet name="TechClay" sheetId="261" r:id="rId172"/>
    <sheet name="TCFR" sheetId="160" r:id="rId173"/>
    <sheet name="TCurrencyTS" sheetId="254" r:id="rId174"/>
    <sheet name="TET" sheetId="161" r:id="rId175"/>
    <sheet name="TFC" sheetId="256" r:id="rId176"/>
    <sheet name="French" sheetId="162" r:id="rId177"/>
    <sheet name="Habitat" sheetId="164" r:id="rId178"/>
    <sheet name="Horse" sheetId="77" r:id="rId179"/>
    <sheet name="TIME" sheetId="165" r:id="rId180"/>
    <sheet name="TMA" sheetId="166" r:id="rId181"/>
    <sheet name="Photo" sheetId="203" r:id="rId182"/>
    <sheet name="TechPolo" sheetId="258" r:id="rId183"/>
    <sheet name="Pre-Pharm" sheetId="116" r:id="rId184"/>
    <sheet name="Pre-Vet" sheetId="169" r:id="rId185"/>
    <sheet name="TechPR" sheetId="267" r:id="rId186"/>
    <sheet name="TRA" sheetId="174" r:id="rId187"/>
    <sheet name="TechRussian" sheetId="264" r:id="rId188"/>
    <sheet name="SkiSnowboard" sheetId="192" r:id="rId189"/>
    <sheet name="TSIS" sheetId="266" r:id="rId190"/>
    <sheet name="Democrats" sheetId="177" r:id="rId191"/>
    <sheet name="Supply" sheetId="268" r:id="rId192"/>
    <sheet name="TrapSkeet" sheetId="149" r:id="rId193"/>
    <sheet name="Trumpet" sheetId="178" r:id="rId194"/>
    <sheet name="TSPE" sheetId="181" r:id="rId195"/>
    <sheet name="TSTA" sheetId="224" r:id="rId196"/>
    <sheet name="TechGSA" sheetId="269" r:id="rId197"/>
    <sheet name="Kahaani" sheetId="270" r:id="rId198"/>
    <sheet name="Rodeo" sheetId="263" r:id="rId199"/>
    <sheet name="TechHRMS" sheetId="255" r:id="rId200"/>
    <sheet name="TechBiochem" sheetId="170" r:id="rId201"/>
    <sheet name="TurkSO" sheetId="259" r:id="rId202"/>
    <sheet name="UMI" sheetId="187" r:id="rId203"/>
    <sheet name="USITTSC" sheetId="175" r:id="rId204"/>
    <sheet name="UDC" sheetId="188" r:id="rId205"/>
    <sheet name="USGBC" sheetId="190" r:id="rId206"/>
    <sheet name="VOL" sheetId="194" r:id="rId207"/>
    <sheet name="Wesley" sheetId="195" r:id="rId208"/>
    <sheet name="WTTASA" sheetId="196" r:id="rId209"/>
    <sheet name="Women n Business" sheetId="271" r:id="rId210"/>
    <sheet name="WomenServOrg" sheetId="201" r:id="rId211"/>
    <sheet name="Wool" sheetId="197" r:id="rId212"/>
    <sheet name="Misc" sheetId="199" r:id="rId213"/>
    <sheet name="Cont" sheetId="200" r:id="rId214"/>
  </sheets>
  <definedNames>
    <definedName name="_xlnm.Print_Area" localSheetId="0">'Total Orgs'!$A$3:$J$215</definedName>
    <definedName name="_xlnm.Print_Titles" localSheetId="0">'Total Orgs'!$1:$3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1" i="1" l="1"/>
  <c r="E191" i="1"/>
  <c r="C191" i="1" l="1"/>
  <c r="C192" i="1"/>
  <c r="F61" i="1" l="1"/>
  <c r="C203" i="1" l="1"/>
  <c r="B5" i="223"/>
  <c r="B7" i="223"/>
  <c r="B8" i="223"/>
  <c r="B9" i="223"/>
  <c r="B5" i="209"/>
  <c r="B7" i="209"/>
  <c r="B5" i="52"/>
  <c r="B7" i="52"/>
  <c r="B5" i="220"/>
  <c r="B7" i="220"/>
  <c r="B5" i="217"/>
  <c r="B7" i="217"/>
  <c r="B5" i="8"/>
  <c r="B7" i="8"/>
  <c r="B5" i="266"/>
  <c r="B7" i="266"/>
  <c r="B5" i="256"/>
  <c r="B7" i="256"/>
  <c r="B5" i="155"/>
  <c r="B7" i="155"/>
  <c r="B5" i="240"/>
  <c r="B7" i="240"/>
  <c r="B5" i="243"/>
  <c r="B7" i="243"/>
  <c r="B5" i="81"/>
  <c r="B7" i="81"/>
  <c r="B5" i="282"/>
  <c r="B7" i="282"/>
  <c r="C77" i="1"/>
  <c r="B5" i="281"/>
  <c r="B7" i="281"/>
  <c r="D77" i="1"/>
  <c r="B8" i="281"/>
  <c r="E77" i="1"/>
  <c r="F77" i="1"/>
  <c r="B5" i="211"/>
  <c r="B7" i="211"/>
  <c r="B7" i="169"/>
  <c r="E190" i="1"/>
  <c r="B5" i="276"/>
  <c r="B8" i="266"/>
  <c r="E195" i="1"/>
  <c r="B8" i="130"/>
  <c r="E159" i="1"/>
  <c r="B7" i="246"/>
  <c r="E128" i="1"/>
  <c r="B8" i="233"/>
  <c r="E98" i="1"/>
  <c r="B8" i="282"/>
  <c r="E78" i="1"/>
  <c r="B7" i="280"/>
  <c r="E66" i="1"/>
  <c r="B7" i="279"/>
  <c r="E40" i="1"/>
  <c r="B7" i="278"/>
  <c r="E39" i="1"/>
  <c r="C10" i="1"/>
  <c r="B7" i="201"/>
  <c r="E214" i="1"/>
  <c r="B7" i="271"/>
  <c r="E213" i="1"/>
  <c r="B8" i="170"/>
  <c r="E204" i="1"/>
  <c r="B7" i="149"/>
  <c r="E198" i="1"/>
  <c r="B8" i="174"/>
  <c r="E192" i="1"/>
  <c r="C50" i="1"/>
  <c r="B7" i="221"/>
  <c r="E50" i="1"/>
  <c r="F50" i="1"/>
  <c r="D33" i="1"/>
  <c r="B5" i="30"/>
  <c r="B8" i="30"/>
  <c r="B9" i="30"/>
  <c r="B8" i="255"/>
  <c r="E174" i="1"/>
  <c r="B5" i="285"/>
  <c r="C98" i="1"/>
  <c r="D98" i="1"/>
  <c r="F98" i="1"/>
  <c r="B8" i="53"/>
  <c r="E45" i="1"/>
  <c r="C45" i="1"/>
  <c r="B7" i="285"/>
  <c r="D113" i="1"/>
  <c r="B219" i="1"/>
  <c r="D119" i="1"/>
  <c r="C15" i="1"/>
  <c r="D214" i="1"/>
  <c r="D204" i="1"/>
  <c r="D174" i="1"/>
  <c r="D203" i="1"/>
  <c r="D198" i="1"/>
  <c r="D187" i="1"/>
  <c r="C187" i="1"/>
  <c r="D159" i="1"/>
  <c r="D158" i="1"/>
  <c r="D161" i="1"/>
  <c r="D160" i="1"/>
  <c r="D173" i="1"/>
  <c r="D170" i="1"/>
  <c r="C170" i="1"/>
  <c r="B5" i="25"/>
  <c r="B5" i="280"/>
  <c r="D128" i="1"/>
  <c r="C119" i="1"/>
  <c r="B5" i="286"/>
  <c r="B7" i="286"/>
  <c r="E119" i="1"/>
  <c r="C1" i="286"/>
  <c r="C113" i="1"/>
  <c r="B8" i="285"/>
  <c r="C1" i="285"/>
  <c r="C114" i="1"/>
  <c r="B5" i="100"/>
  <c r="B5" i="85"/>
  <c r="B5" i="284"/>
  <c r="B5" i="283"/>
  <c r="D84" i="1"/>
  <c r="C84" i="1"/>
  <c r="D83" i="1"/>
  <c r="C83" i="1"/>
  <c r="B7" i="284"/>
  <c r="E84" i="1"/>
  <c r="C1" i="284"/>
  <c r="B7" i="283"/>
  <c r="E83" i="1"/>
  <c r="C1" i="283"/>
  <c r="C78" i="1"/>
  <c r="C1" i="282"/>
  <c r="C1" i="281"/>
  <c r="C1" i="211"/>
  <c r="D66" i="1"/>
  <c r="C66" i="1"/>
  <c r="C1" i="280"/>
  <c r="D46" i="1"/>
  <c r="B5" i="277"/>
  <c r="B5" i="278"/>
  <c r="B5" i="279"/>
  <c r="D40" i="1"/>
  <c r="C40" i="1"/>
  <c r="D39" i="1"/>
  <c r="C39" i="1"/>
  <c r="D38" i="1"/>
  <c r="C38" i="1"/>
  <c r="C1" i="279"/>
  <c r="C1" i="278"/>
  <c r="B7" i="277"/>
  <c r="E38" i="1"/>
  <c r="C1" i="277"/>
  <c r="D30" i="1"/>
  <c r="C30" i="1"/>
  <c r="B8" i="276"/>
  <c r="C1" i="276"/>
  <c r="D25" i="1"/>
  <c r="C25" i="1"/>
  <c r="D26" i="1"/>
  <c r="C26" i="1"/>
  <c r="B5" i="275"/>
  <c r="B5" i="274"/>
  <c r="B7" i="275"/>
  <c r="E26" i="1"/>
  <c r="C1" i="275"/>
  <c r="B7" i="274"/>
  <c r="E25" i="1"/>
  <c r="C1" i="274"/>
  <c r="D17" i="1"/>
  <c r="B5" i="273"/>
  <c r="C17" i="1"/>
  <c r="B7" i="273"/>
  <c r="E17" i="1"/>
  <c r="C1" i="273"/>
  <c r="C9" i="1"/>
  <c r="B5" i="272"/>
  <c r="B7" i="272"/>
  <c r="E9" i="1"/>
  <c r="C1" i="272"/>
  <c r="E113" i="1"/>
  <c r="F113" i="1"/>
  <c r="B9" i="285"/>
  <c r="B9" i="276"/>
  <c r="E30" i="1"/>
  <c r="B9" i="281"/>
  <c r="D78" i="1"/>
  <c r="F78" i="1"/>
  <c r="B9" i="282"/>
  <c r="B7" i="100"/>
  <c r="D114" i="1"/>
  <c r="B8" i="286"/>
  <c r="B8" i="283"/>
  <c r="B8" i="284"/>
  <c r="F83" i="1"/>
  <c r="F119" i="1"/>
  <c r="B8" i="280"/>
  <c r="F84" i="1"/>
  <c r="B8" i="279"/>
  <c r="B8" i="278"/>
  <c r="F66" i="1"/>
  <c r="B8" i="277"/>
  <c r="B8" i="274"/>
  <c r="B8" i="275"/>
  <c r="B8" i="273"/>
  <c r="B8" i="272"/>
  <c r="B5" i="214"/>
  <c r="B5" i="178"/>
  <c r="C199" i="1"/>
  <c r="D126" i="1"/>
  <c r="D193" i="1"/>
  <c r="D200" i="1"/>
  <c r="D57" i="1"/>
  <c r="D209" i="1"/>
  <c r="D202" i="1"/>
  <c r="C195" i="1"/>
  <c r="D176" i="1"/>
  <c r="D152" i="1"/>
  <c r="D139" i="1"/>
  <c r="D166" i="1"/>
  <c r="D115" i="1"/>
  <c r="D109" i="1"/>
  <c r="D103" i="1"/>
  <c r="D73" i="1"/>
  <c r="D76" i="1"/>
  <c r="D74" i="1"/>
  <c r="D70" i="1"/>
  <c r="D63" i="1"/>
  <c r="D53" i="1"/>
  <c r="D19" i="1"/>
  <c r="D13" i="1"/>
  <c r="C217" i="1"/>
  <c r="B217" i="1"/>
  <c r="B5" i="200"/>
  <c r="C216" i="1"/>
  <c r="D213" i="1"/>
  <c r="C213" i="1"/>
  <c r="C215" i="1"/>
  <c r="B5" i="271"/>
  <c r="C1" i="271"/>
  <c r="B5" i="175"/>
  <c r="C184" i="1"/>
  <c r="B7" i="270"/>
  <c r="E184" i="1"/>
  <c r="B5" i="270"/>
  <c r="C1" i="270"/>
  <c r="B5" i="263"/>
  <c r="B8" i="269"/>
  <c r="E202" i="1"/>
  <c r="B5" i="269"/>
  <c r="C1" i="269"/>
  <c r="C197" i="1"/>
  <c r="B7" i="268"/>
  <c r="E197" i="1"/>
  <c r="B5" i="268"/>
  <c r="C1" i="268"/>
  <c r="B5" i="267"/>
  <c r="B7" i="267"/>
  <c r="C1" i="267"/>
  <c r="C1" i="266"/>
  <c r="B5" i="192"/>
  <c r="C109" i="1"/>
  <c r="D104" i="1"/>
  <c r="C104" i="1"/>
  <c r="B5" i="265"/>
  <c r="B7" i="265"/>
  <c r="E104" i="1"/>
  <c r="C1" i="265"/>
  <c r="C102" i="1"/>
  <c r="B7" i="90"/>
  <c r="E102" i="1"/>
  <c r="C103" i="1"/>
  <c r="B8" i="91"/>
  <c r="E103" i="1"/>
  <c r="B7" i="7"/>
  <c r="B5" i="7"/>
  <c r="C1" i="188"/>
  <c r="B5" i="227"/>
  <c r="B5" i="237"/>
  <c r="D31" i="1"/>
  <c r="B5" i="235"/>
  <c r="D178" i="1"/>
  <c r="D165" i="1"/>
  <c r="D136" i="1"/>
  <c r="D106" i="1"/>
  <c r="D54" i="1"/>
  <c r="D167" i="1"/>
  <c r="D23" i="1"/>
  <c r="B5" i="259"/>
  <c r="B5" i="224"/>
  <c r="B5" i="264"/>
  <c r="B5" i="255"/>
  <c r="B5" i="254"/>
  <c r="B5" i="261"/>
  <c r="B5" i="262"/>
  <c r="B5" i="253"/>
  <c r="B5" i="251"/>
  <c r="B5" i="249"/>
  <c r="B5" i="247"/>
  <c r="B5" i="248"/>
  <c r="B5" i="246"/>
  <c r="B5" i="245"/>
  <c r="B5" i="244"/>
  <c r="B5" i="241"/>
  <c r="B5" i="242"/>
  <c r="B5" i="238"/>
  <c r="B5" i="239"/>
  <c r="B5" i="96"/>
  <c r="B5" i="232"/>
  <c r="B5" i="231"/>
  <c r="B5" i="230"/>
  <c r="B5" i="229"/>
  <c r="B5" i="226"/>
  <c r="B5" i="68"/>
  <c r="D61" i="1"/>
  <c r="B5" i="222"/>
  <c r="B5" i="221"/>
  <c r="B5" i="218"/>
  <c r="B5" i="216"/>
  <c r="B5" i="258"/>
  <c r="D56" i="1"/>
  <c r="C56" i="1"/>
  <c r="B8" i="209"/>
  <c r="E56" i="1"/>
  <c r="F56" i="1"/>
  <c r="C1" i="197"/>
  <c r="C1" i="201"/>
  <c r="C1" i="196"/>
  <c r="C1" i="195"/>
  <c r="C1" i="194"/>
  <c r="C1" i="192"/>
  <c r="C1" i="190"/>
  <c r="C1" i="187"/>
  <c r="C1" i="261"/>
  <c r="C1" i="262"/>
  <c r="C1" i="253"/>
  <c r="C1" i="181"/>
  <c r="C1" i="178"/>
  <c r="C1" i="177"/>
  <c r="C1" i="176"/>
  <c r="C1" i="264"/>
  <c r="C1" i="175"/>
  <c r="C1" i="263"/>
  <c r="C1" i="174"/>
  <c r="C1" i="169"/>
  <c r="C1" i="170"/>
  <c r="C1" i="166"/>
  <c r="C1" i="165"/>
  <c r="C1" i="164"/>
  <c r="C1" i="162"/>
  <c r="C1" i="255"/>
  <c r="C1" i="256"/>
  <c r="C1" i="161"/>
  <c r="C1" i="254"/>
  <c r="C1" i="160"/>
  <c r="C1" i="158"/>
  <c r="C1" i="157"/>
  <c r="C1" i="156"/>
  <c r="C1" i="155"/>
  <c r="C1" i="154"/>
  <c r="C1" i="152"/>
  <c r="C1" i="149"/>
  <c r="C1" i="148"/>
  <c r="C1" i="147"/>
  <c r="C1" i="146"/>
  <c r="C1" i="251"/>
  <c r="C1" i="143"/>
  <c r="C1" i="142"/>
  <c r="C1" i="141"/>
  <c r="C1" i="140"/>
  <c r="C1" i="139"/>
  <c r="C1" i="249"/>
  <c r="C1" i="137"/>
  <c r="C1" i="135"/>
  <c r="C1" i="247"/>
  <c r="C1" i="248"/>
  <c r="C1" i="246"/>
  <c r="C1" i="245"/>
  <c r="C1" i="244"/>
  <c r="C1" i="132"/>
  <c r="C1" i="130"/>
  <c r="C1" i="129"/>
  <c r="C1" i="128"/>
  <c r="C1" i="118"/>
  <c r="C1" i="127"/>
  <c r="C1" i="125"/>
  <c r="C1" i="203"/>
  <c r="C1" i="124"/>
  <c r="C1" i="243"/>
  <c r="C1" i="123"/>
  <c r="C1" i="122"/>
  <c r="C1" i="56"/>
  <c r="C1" i="241"/>
  <c r="C1" i="242"/>
  <c r="C1" i="120"/>
  <c r="C1" i="116"/>
  <c r="C1" i="258"/>
  <c r="C1" i="115"/>
  <c r="C1" i="240"/>
  <c r="C1" i="114"/>
  <c r="C1" i="108"/>
  <c r="C1" i="113"/>
  <c r="C1" i="112"/>
  <c r="C1" i="238"/>
  <c r="C1" i="239"/>
  <c r="C1" i="109"/>
  <c r="C1" i="107"/>
  <c r="C1" i="106"/>
  <c r="C1" i="212"/>
  <c r="C1" i="105"/>
  <c r="C1" i="103"/>
  <c r="C1" i="104"/>
  <c r="C1" i="102"/>
  <c r="C1" i="101"/>
  <c r="C1" i="100"/>
  <c r="C1" i="99"/>
  <c r="C1" i="98"/>
  <c r="C1" i="97"/>
  <c r="C1" i="96"/>
  <c r="C1" i="95"/>
  <c r="C1" i="94"/>
  <c r="C1" i="92"/>
  <c r="C1" i="237"/>
  <c r="C1" i="91"/>
  <c r="C1" i="90"/>
  <c r="C1" i="88"/>
  <c r="C1" i="86"/>
  <c r="C1" i="85"/>
  <c r="C1" i="84"/>
  <c r="C1" i="233"/>
  <c r="C1" i="235"/>
  <c r="C1" i="82"/>
  <c r="C1" i="81"/>
  <c r="C1" i="121"/>
  <c r="C1" i="80"/>
  <c r="C1" i="232"/>
  <c r="C1" i="231"/>
  <c r="C1" i="79"/>
  <c r="C1" i="230"/>
  <c r="C1" i="77"/>
  <c r="C1" i="229"/>
  <c r="C1" i="73"/>
  <c r="C1" i="75"/>
  <c r="C1" i="227"/>
  <c r="C1" i="72"/>
  <c r="C1" i="71"/>
  <c r="C1" i="70"/>
  <c r="C1" i="226"/>
  <c r="C1" i="210"/>
  <c r="C1" i="202"/>
  <c r="C1" i="69"/>
  <c r="C1" i="225"/>
  <c r="C1" i="209"/>
  <c r="C1" i="68"/>
  <c r="C1" i="224"/>
  <c r="C1" i="67"/>
  <c r="C1" i="66"/>
  <c r="C1" i="65"/>
  <c r="C1" i="64"/>
  <c r="C1" i="63"/>
  <c r="C1" i="223"/>
  <c r="C1" i="222"/>
  <c r="C1" i="62"/>
  <c r="C1" i="60"/>
  <c r="C1" i="58"/>
  <c r="C1" i="57"/>
  <c r="C1" i="206"/>
  <c r="C1" i="54"/>
  <c r="C1" i="53"/>
  <c r="C1" i="52"/>
  <c r="C1" i="48"/>
  <c r="C1" i="221"/>
  <c r="C1" i="47"/>
  <c r="C1" i="46"/>
  <c r="C1" i="220"/>
  <c r="C1" i="45"/>
  <c r="C1" i="259"/>
  <c r="C1" i="199"/>
  <c r="C1" i="43"/>
  <c r="C1" i="42"/>
  <c r="C1" i="40"/>
  <c r="C1" i="39"/>
  <c r="C1" i="37"/>
  <c r="C1" i="33"/>
  <c r="C1" i="200"/>
  <c r="C205" i="1"/>
  <c r="B8" i="259"/>
  <c r="E205" i="1"/>
  <c r="C174" i="1"/>
  <c r="C180" i="1"/>
  <c r="C178" i="1"/>
  <c r="B8" i="254"/>
  <c r="E178" i="1"/>
  <c r="C196" i="1"/>
  <c r="C188" i="1"/>
  <c r="C193" i="1"/>
  <c r="C201" i="1"/>
  <c r="B8" i="264"/>
  <c r="E193" i="1"/>
  <c r="B8" i="263"/>
  <c r="E203" i="1"/>
  <c r="C176" i="1"/>
  <c r="C175" i="1"/>
  <c r="B8" i="261"/>
  <c r="E176" i="1"/>
  <c r="B8" i="262"/>
  <c r="E175" i="1"/>
  <c r="C172" i="1"/>
  <c r="C136" i="1"/>
  <c r="B8" i="251"/>
  <c r="E136" i="1"/>
  <c r="C151" i="1"/>
  <c r="C148" i="1"/>
  <c r="C147" i="1"/>
  <c r="C128" i="1"/>
  <c r="C161" i="1"/>
  <c r="C146" i="1"/>
  <c r="C121" i="1"/>
  <c r="C137" i="1"/>
  <c r="C166" i="1"/>
  <c r="C134" i="1"/>
  <c r="C106" i="1"/>
  <c r="C126" i="1"/>
  <c r="C105" i="1"/>
  <c r="C94" i="1"/>
  <c r="C1" i="11"/>
  <c r="C101" i="1"/>
  <c r="C90" i="1"/>
  <c r="C88" i="1"/>
  <c r="C87" i="1"/>
  <c r="C82" i="1"/>
  <c r="C63" i="1"/>
  <c r="C62" i="1"/>
  <c r="B5" i="225"/>
  <c r="B7" i="225"/>
  <c r="E62" i="1"/>
  <c r="C54" i="1"/>
  <c r="C61" i="1"/>
  <c r="C46" i="1"/>
  <c r="B8" i="222"/>
  <c r="E46" i="1"/>
  <c r="B5" i="53"/>
  <c r="B5" i="54"/>
  <c r="C48" i="1"/>
  <c r="C31" i="1"/>
  <c r="C32" i="1"/>
  <c r="C28" i="1"/>
  <c r="C21" i="1"/>
  <c r="E27" i="1"/>
  <c r="C22" i="1"/>
  <c r="B5" i="215"/>
  <c r="C13" i="1"/>
  <c r="C58" i="1"/>
  <c r="C67" i="1"/>
  <c r="C69" i="1"/>
  <c r="C93" i="1"/>
  <c r="B8" i="253"/>
  <c r="E172" i="1"/>
  <c r="B8" i="256"/>
  <c r="E180" i="1"/>
  <c r="B7" i="249"/>
  <c r="E151" i="1"/>
  <c r="B7" i="247"/>
  <c r="E148" i="1"/>
  <c r="B7" i="248"/>
  <c r="E147" i="1"/>
  <c r="B7" i="245"/>
  <c r="E161" i="1"/>
  <c r="B7" i="244"/>
  <c r="E146" i="1"/>
  <c r="B8" i="243"/>
  <c r="E121" i="1"/>
  <c r="B7" i="241"/>
  <c r="B8" i="242"/>
  <c r="E166" i="1"/>
  <c r="B7" i="258"/>
  <c r="E188" i="1"/>
  <c r="B8" i="240"/>
  <c r="E134" i="1"/>
  <c r="B8" i="238"/>
  <c r="E106" i="1"/>
  <c r="B8" i="239"/>
  <c r="E126" i="1"/>
  <c r="B7" i="237"/>
  <c r="B5" i="233"/>
  <c r="B8" i="235"/>
  <c r="E94" i="1"/>
  <c r="B8" i="232"/>
  <c r="E101" i="1"/>
  <c r="B7" i="231"/>
  <c r="E90" i="1"/>
  <c r="B7" i="230"/>
  <c r="E88" i="1"/>
  <c r="B7" i="229"/>
  <c r="B7" i="227"/>
  <c r="E82" i="1"/>
  <c r="B8" i="226"/>
  <c r="B7" i="224"/>
  <c r="E201" i="1"/>
  <c r="F201" i="1"/>
  <c r="E61" i="1"/>
  <c r="B8" i="220"/>
  <c r="E48" i="1"/>
  <c r="B8" i="218"/>
  <c r="E31" i="1"/>
  <c r="C1" i="218"/>
  <c r="B8" i="217"/>
  <c r="E32" i="1"/>
  <c r="C1" i="217"/>
  <c r="B7" i="216"/>
  <c r="E28" i="1"/>
  <c r="C1" i="216"/>
  <c r="C1" i="215"/>
  <c r="B7" i="215"/>
  <c r="B7" i="214"/>
  <c r="E21" i="1"/>
  <c r="C1" i="214"/>
  <c r="C117" i="1"/>
  <c r="B5" i="2"/>
  <c r="B7" i="104"/>
  <c r="E117" i="1"/>
  <c r="B7" i="164"/>
  <c r="E182" i="1"/>
  <c r="C1" i="41"/>
  <c r="B7" i="94"/>
  <c r="E107" i="1"/>
  <c r="C1" i="30"/>
  <c r="C1" i="28"/>
  <c r="C1" i="27"/>
  <c r="C1" i="25"/>
  <c r="C1" i="24"/>
  <c r="C1" i="205"/>
  <c r="C1" i="22"/>
  <c r="C1" i="21"/>
  <c r="C1" i="20"/>
  <c r="C1" i="18"/>
  <c r="C1" i="17"/>
  <c r="C1" i="16"/>
  <c r="C1" i="15"/>
  <c r="C1" i="204"/>
  <c r="C1" i="10"/>
  <c r="C1" i="8"/>
  <c r="C1" i="7"/>
  <c r="C1" i="6"/>
  <c r="C1" i="5"/>
  <c r="C1" i="4"/>
  <c r="C1" i="3"/>
  <c r="C1" i="2"/>
  <c r="B5" i="212"/>
  <c r="B5" i="210"/>
  <c r="B7" i="152"/>
  <c r="E97" i="1"/>
  <c r="B7" i="41"/>
  <c r="E42" i="1"/>
  <c r="C131" i="1"/>
  <c r="B8" i="212"/>
  <c r="E131" i="1"/>
  <c r="B5" i="104"/>
  <c r="C72" i="1"/>
  <c r="B8" i="211"/>
  <c r="E72" i="1"/>
  <c r="C76" i="1"/>
  <c r="B8" i="210"/>
  <c r="E76" i="1"/>
  <c r="B5" i="202"/>
  <c r="B5" i="69"/>
  <c r="B5" i="57"/>
  <c r="C57" i="1"/>
  <c r="B5" i="206"/>
  <c r="B8" i="206"/>
  <c r="E57" i="1"/>
  <c r="B5" i="37"/>
  <c r="C27" i="1"/>
  <c r="B5" i="205"/>
  <c r="B7" i="205"/>
  <c r="B5" i="11"/>
  <c r="B8" i="56"/>
  <c r="B5" i="56"/>
  <c r="B8" i="203"/>
  <c r="E187" i="1"/>
  <c r="B5" i="161"/>
  <c r="B7" i="204"/>
  <c r="B7" i="112"/>
  <c r="B7" i="63"/>
  <c r="E67" i="1"/>
  <c r="B7" i="17"/>
  <c r="E20" i="1"/>
  <c r="B7" i="5"/>
  <c r="E8" i="1"/>
  <c r="B7" i="22"/>
  <c r="B8" i="21"/>
  <c r="E23" i="1"/>
  <c r="B5" i="204"/>
  <c r="C14" i="1"/>
  <c r="B8" i="2"/>
  <c r="E53" i="1"/>
  <c r="B5" i="203"/>
  <c r="B7" i="124"/>
  <c r="E141" i="1"/>
  <c r="B5" i="197"/>
  <c r="B5" i="201"/>
  <c r="B5" i="196"/>
  <c r="B5" i="195"/>
  <c r="B5" i="194"/>
  <c r="B5" i="190"/>
  <c r="B5" i="188"/>
  <c r="B5" i="187"/>
  <c r="B5" i="181"/>
  <c r="B5" i="177"/>
  <c r="B5" i="176"/>
  <c r="B5" i="174"/>
  <c r="B5" i="170"/>
  <c r="B5" i="169"/>
  <c r="B5" i="166"/>
  <c r="B5" i="165"/>
  <c r="B5" i="164"/>
  <c r="B5" i="162"/>
  <c r="B5" i="160"/>
  <c r="B5" i="158"/>
  <c r="B5" i="157"/>
  <c r="B5" i="156"/>
  <c r="B5" i="154"/>
  <c r="B5" i="152"/>
  <c r="B5" i="149"/>
  <c r="B5" i="148"/>
  <c r="B5" i="147"/>
  <c r="B5" i="146"/>
  <c r="B5" i="143"/>
  <c r="B5" i="142"/>
  <c r="B5" i="141"/>
  <c r="B5" i="140"/>
  <c r="B5" i="139"/>
  <c r="B5" i="137"/>
  <c r="B5" i="135"/>
  <c r="B5" i="132"/>
  <c r="B5" i="130"/>
  <c r="B5" i="129"/>
  <c r="B5" i="128"/>
  <c r="B5" i="127"/>
  <c r="B5" i="125"/>
  <c r="B5" i="124"/>
  <c r="B5" i="123"/>
  <c r="B5" i="122"/>
  <c r="B5" i="120"/>
  <c r="B5" i="118"/>
  <c r="B5" i="116"/>
  <c r="B5" i="115"/>
  <c r="B5" i="114"/>
  <c r="B5" i="113"/>
  <c r="B5" i="112"/>
  <c r="B5" i="109"/>
  <c r="B5" i="108"/>
  <c r="B5" i="107"/>
  <c r="B5" i="106"/>
  <c r="B5" i="105"/>
  <c r="B5" i="103"/>
  <c r="B5" i="102"/>
  <c r="B5" i="101"/>
  <c r="B5" i="99"/>
  <c r="B5" i="98"/>
  <c r="B5" i="97"/>
  <c r="B5" i="95"/>
  <c r="B5" i="94"/>
  <c r="B5" i="92"/>
  <c r="B5" i="91"/>
  <c r="B5" i="90"/>
  <c r="B5" i="88"/>
  <c r="B5" i="86"/>
  <c r="B5" i="84"/>
  <c r="B5" i="82"/>
  <c r="B5" i="121"/>
  <c r="B5" i="80"/>
  <c r="B5" i="79"/>
  <c r="B5" i="77"/>
  <c r="B5" i="75"/>
  <c r="B5" i="73"/>
  <c r="B5" i="72"/>
  <c r="B5" i="71"/>
  <c r="B5" i="70"/>
  <c r="B5" i="67"/>
  <c r="B5" i="66"/>
  <c r="B5" i="65"/>
  <c r="B5" i="64"/>
  <c r="B5" i="63"/>
  <c r="B5" i="62"/>
  <c r="B5" i="60"/>
  <c r="B5" i="58"/>
  <c r="B5" i="48"/>
  <c r="B5" i="47"/>
  <c r="B8" i="47"/>
  <c r="E167" i="1"/>
  <c r="B5" i="46"/>
  <c r="B5" i="45"/>
  <c r="B5" i="43"/>
  <c r="B5" i="42"/>
  <c r="B5" i="41"/>
  <c r="B5" i="40"/>
  <c r="F40" i="1"/>
  <c r="B5" i="39"/>
  <c r="B5" i="33"/>
  <c r="B5" i="28"/>
  <c r="B5" i="27"/>
  <c r="B5" i="24"/>
  <c r="B5" i="22"/>
  <c r="B5" i="21"/>
  <c r="B5" i="20"/>
  <c r="B5" i="18"/>
  <c r="B5" i="17"/>
  <c r="B5" i="16"/>
  <c r="B5" i="15"/>
  <c r="F17" i="1"/>
  <c r="B5" i="10"/>
  <c r="B5" i="6"/>
  <c r="F9" i="1"/>
  <c r="B5" i="5"/>
  <c r="B5" i="4"/>
  <c r="B5" i="3"/>
  <c r="B7" i="200"/>
  <c r="B7" i="199"/>
  <c r="B8" i="199"/>
  <c r="B7" i="197"/>
  <c r="E215" i="1"/>
  <c r="B7" i="196"/>
  <c r="B8" i="195"/>
  <c r="E211" i="1"/>
  <c r="B7" i="194"/>
  <c r="B8" i="192"/>
  <c r="E194" i="1"/>
  <c r="B8" i="190"/>
  <c r="B7" i="188"/>
  <c r="E208" i="1"/>
  <c r="B7" i="187"/>
  <c r="B8" i="181"/>
  <c r="E200" i="1"/>
  <c r="B7" i="178"/>
  <c r="B8" i="178"/>
  <c r="B8" i="177"/>
  <c r="B7" i="176"/>
  <c r="E173" i="1"/>
  <c r="B7" i="175"/>
  <c r="E207" i="1"/>
  <c r="B7" i="166"/>
  <c r="E186" i="1"/>
  <c r="B7" i="165"/>
  <c r="E185" i="1"/>
  <c r="B7" i="162"/>
  <c r="E181" i="1"/>
  <c r="B7" i="161"/>
  <c r="E179" i="1"/>
  <c r="B7" i="160"/>
  <c r="E177" i="1"/>
  <c r="B8" i="158"/>
  <c r="E165" i="1"/>
  <c r="B7" i="157"/>
  <c r="E171" i="1"/>
  <c r="B7" i="156"/>
  <c r="E164" i="1"/>
  <c r="B8" i="155"/>
  <c r="E169" i="1"/>
  <c r="B7" i="154"/>
  <c r="E168" i="1"/>
  <c r="B7" i="148"/>
  <c r="E163" i="1"/>
  <c r="B7" i="147"/>
  <c r="E162" i="1"/>
  <c r="B7" i="146"/>
  <c r="E160" i="1"/>
  <c r="B7" i="143"/>
  <c r="B7" i="142"/>
  <c r="B7" i="141"/>
  <c r="E154" i="1"/>
  <c r="B7" i="140"/>
  <c r="E153" i="1"/>
  <c r="B8" i="139"/>
  <c r="B7" i="137"/>
  <c r="E149" i="1"/>
  <c r="B7" i="135"/>
  <c r="E150" i="1"/>
  <c r="B7" i="132"/>
  <c r="E145" i="1"/>
  <c r="B7" i="129"/>
  <c r="E158" i="1"/>
  <c r="B7" i="128"/>
  <c r="B8" i="127"/>
  <c r="B7" i="125"/>
  <c r="E142" i="1"/>
  <c r="B7" i="123"/>
  <c r="E140" i="1"/>
  <c r="B8" i="122"/>
  <c r="E139" i="1"/>
  <c r="B7" i="120"/>
  <c r="E157" i="1"/>
  <c r="B8" i="118"/>
  <c r="E124" i="1"/>
  <c r="B7" i="116"/>
  <c r="E189" i="1"/>
  <c r="B7" i="115"/>
  <c r="E135" i="1"/>
  <c r="B7" i="114"/>
  <c r="E133" i="1"/>
  <c r="B7" i="113"/>
  <c r="E130" i="1"/>
  <c r="B7" i="109"/>
  <c r="B8" i="108"/>
  <c r="E132" i="1"/>
  <c r="B7" i="107"/>
  <c r="E123" i="1"/>
  <c r="B7" i="106"/>
  <c r="E122" i="1"/>
  <c r="B7" i="105"/>
  <c r="B7" i="103"/>
  <c r="E118" i="1"/>
  <c r="B7" i="102"/>
  <c r="B8" i="101"/>
  <c r="B8" i="100"/>
  <c r="B7" i="99"/>
  <c r="E112" i="1"/>
  <c r="B7" i="98"/>
  <c r="E111" i="1"/>
  <c r="B7" i="97"/>
  <c r="B7" i="96"/>
  <c r="E95" i="1"/>
  <c r="B7" i="95"/>
  <c r="E108" i="1"/>
  <c r="B8" i="92"/>
  <c r="E109" i="1"/>
  <c r="B7" i="88"/>
  <c r="E100" i="1"/>
  <c r="C100" i="1"/>
  <c r="F100" i="1"/>
  <c r="B7" i="86"/>
  <c r="E99" i="1"/>
  <c r="B7" i="85"/>
  <c r="E127" i="1"/>
  <c r="B7" i="84"/>
  <c r="B8" i="84" s="1"/>
  <c r="B8" i="82"/>
  <c r="E93" i="1"/>
  <c r="B8" i="81"/>
  <c r="E92" i="1"/>
  <c r="B7" i="121"/>
  <c r="E91" i="1"/>
  <c r="B8" i="80"/>
  <c r="E73" i="1"/>
  <c r="B7" i="79"/>
  <c r="E89" i="1"/>
  <c r="B7" i="77"/>
  <c r="E183" i="1"/>
  <c r="B7" i="75"/>
  <c r="E85" i="1"/>
  <c r="B7" i="73"/>
  <c r="E86" i="1"/>
  <c r="B7" i="72"/>
  <c r="B8" i="72" s="1"/>
  <c r="E81" i="1"/>
  <c r="B8" i="71"/>
  <c r="B7" i="70"/>
  <c r="B8" i="70"/>
  <c r="B7" i="202"/>
  <c r="E75" i="1"/>
  <c r="B8" i="69"/>
  <c r="E74" i="1"/>
  <c r="B8" i="68"/>
  <c r="E54" i="1"/>
  <c r="B7" i="67"/>
  <c r="E71" i="1"/>
  <c r="B8" i="66"/>
  <c r="B7" i="65"/>
  <c r="E69" i="1"/>
  <c r="B7" i="64"/>
  <c r="E68" i="1"/>
  <c r="B7" i="62"/>
  <c r="E65" i="1" s="1"/>
  <c r="F65" i="1" s="1"/>
  <c r="B7" i="60"/>
  <c r="B7" i="58"/>
  <c r="B7" i="57"/>
  <c r="E59" i="1"/>
  <c r="F59" i="1" s="1"/>
  <c r="B7" i="54"/>
  <c r="E55" i="1"/>
  <c r="B8" i="52"/>
  <c r="E52" i="1"/>
  <c r="B8" i="48"/>
  <c r="E51" i="1"/>
  <c r="B8" i="46"/>
  <c r="B8" i="45"/>
  <c r="E47" i="1"/>
  <c r="B7" i="43"/>
  <c r="E44" i="1"/>
  <c r="B7" i="42"/>
  <c r="E43" i="1"/>
  <c r="B7" i="40"/>
  <c r="E41" i="1"/>
  <c r="B7" i="39"/>
  <c r="E58" i="1"/>
  <c r="B7" i="37"/>
  <c r="E34" i="1"/>
  <c r="B7" i="33"/>
  <c r="E36" i="1"/>
  <c r="E33" i="1"/>
  <c r="B7" i="28"/>
  <c r="B7" i="27"/>
  <c r="E35" i="1"/>
  <c r="B8" i="25"/>
  <c r="E170" i="1"/>
  <c r="B8" i="24"/>
  <c r="E29" i="1"/>
  <c r="B8" i="20"/>
  <c r="E13" i="1"/>
  <c r="B7" i="18"/>
  <c r="B8" i="16"/>
  <c r="E19" i="1"/>
  <c r="B7" i="15"/>
  <c r="E18" i="1"/>
  <c r="B7" i="11"/>
  <c r="B7" i="10"/>
  <c r="E15" i="1"/>
  <c r="B8" i="8"/>
  <c r="E12" i="1"/>
  <c r="B7" i="6"/>
  <c r="E10" i="1"/>
  <c r="B7" i="4"/>
  <c r="E7" i="1"/>
  <c r="B7" i="3"/>
  <c r="E6" i="1"/>
  <c r="C214" i="1"/>
  <c r="C212" i="1"/>
  <c r="C211" i="1"/>
  <c r="C208" i="1"/>
  <c r="C206" i="1"/>
  <c r="C210" i="1"/>
  <c r="C194" i="1"/>
  <c r="C209" i="1"/>
  <c r="C200" i="1"/>
  <c r="C173" i="1"/>
  <c r="C207" i="1"/>
  <c r="C204" i="1"/>
  <c r="C190" i="1"/>
  <c r="C186" i="1"/>
  <c r="C185" i="1"/>
  <c r="C182" i="1"/>
  <c r="C181" i="1"/>
  <c r="C179" i="1"/>
  <c r="C177" i="1"/>
  <c r="C165" i="1"/>
  <c r="C171" i="1"/>
  <c r="C164" i="1"/>
  <c r="C169" i="1"/>
  <c r="C168" i="1"/>
  <c r="C97" i="1"/>
  <c r="C198" i="1"/>
  <c r="C163" i="1"/>
  <c r="C162" i="1"/>
  <c r="C160" i="1"/>
  <c r="C156" i="1"/>
  <c r="C155" i="1"/>
  <c r="C154" i="1"/>
  <c r="C153" i="1"/>
  <c r="C152" i="1"/>
  <c r="C149" i="1"/>
  <c r="C150" i="1"/>
  <c r="C145" i="1"/>
  <c r="C159" i="1"/>
  <c r="C158" i="1"/>
  <c r="C144" i="1"/>
  <c r="C143" i="1"/>
  <c r="C142" i="1"/>
  <c r="C141" i="1"/>
  <c r="C140" i="1"/>
  <c r="C139" i="1"/>
  <c r="C157" i="1"/>
  <c r="C124" i="1"/>
  <c r="C189" i="1"/>
  <c r="C135" i="1"/>
  <c r="C133" i="1"/>
  <c r="C130" i="1"/>
  <c r="C129" i="1"/>
  <c r="C125" i="1"/>
  <c r="C132" i="1"/>
  <c r="C123" i="1"/>
  <c r="C122" i="1"/>
  <c r="C120" i="1"/>
  <c r="C118" i="1"/>
  <c r="C116" i="1"/>
  <c r="C115" i="1"/>
  <c r="C112" i="1"/>
  <c r="C111" i="1"/>
  <c r="C110" i="1"/>
  <c r="C95" i="1"/>
  <c r="C108" i="1"/>
  <c r="C107" i="1"/>
  <c r="C99" i="1"/>
  <c r="C127" i="1"/>
  <c r="C96" i="1"/>
  <c r="C92" i="1"/>
  <c r="C91" i="1"/>
  <c r="C73" i="1"/>
  <c r="C89" i="1"/>
  <c r="C183" i="1"/>
  <c r="C85" i="1"/>
  <c r="C86" i="1"/>
  <c r="C81" i="1"/>
  <c r="C80" i="1"/>
  <c r="C79" i="1"/>
  <c r="C75" i="1"/>
  <c r="C74" i="1"/>
  <c r="C202" i="1"/>
  <c r="C71" i="1"/>
  <c r="C70" i="1"/>
  <c r="C68" i="1"/>
  <c r="C65" i="1"/>
  <c r="C64" i="1"/>
  <c r="C60" i="1"/>
  <c r="C59" i="1"/>
  <c r="C138" i="1"/>
  <c r="C55" i="1"/>
  <c r="C52" i="1"/>
  <c r="C51" i="1"/>
  <c r="C167" i="1"/>
  <c r="C49" i="1"/>
  <c r="C47" i="1"/>
  <c r="C44" i="1"/>
  <c r="C43" i="1"/>
  <c r="C42" i="1"/>
  <c r="C41" i="1"/>
  <c r="C34" i="1"/>
  <c r="C36" i="1"/>
  <c r="C33" i="1"/>
  <c r="C37" i="1"/>
  <c r="C35" i="1"/>
  <c r="C29" i="1"/>
  <c r="C24" i="1"/>
  <c r="C23" i="1"/>
  <c r="C5" i="1"/>
  <c r="C20" i="1"/>
  <c r="C19" i="1"/>
  <c r="C18" i="1"/>
  <c r="C16" i="1"/>
  <c r="C11" i="1"/>
  <c r="C6" i="1"/>
  <c r="C12" i="1"/>
  <c r="C8" i="1"/>
  <c r="C7" i="1"/>
  <c r="C53" i="1"/>
  <c r="F99" i="1"/>
  <c r="F46" i="1"/>
  <c r="E114" i="1"/>
  <c r="F114" i="1"/>
  <c r="B9" i="100"/>
  <c r="F33" i="1"/>
  <c r="D52" i="1"/>
  <c r="F52" i="1"/>
  <c r="B7" i="24"/>
  <c r="D29" i="1"/>
  <c r="F29" i="1"/>
  <c r="D180" i="1"/>
  <c r="F180" i="1"/>
  <c r="D195" i="1"/>
  <c r="F195" i="1"/>
  <c r="B9" i="266"/>
  <c r="D92" i="1"/>
  <c r="F92" i="1"/>
  <c r="B9" i="81"/>
  <c r="B7" i="45"/>
  <c r="D47" i="1"/>
  <c r="F47" i="1"/>
  <c r="B9" i="45"/>
  <c r="B7" i="235"/>
  <c r="D94" i="1"/>
  <c r="F94" i="1"/>
  <c r="B7" i="46"/>
  <c r="B9" i="46"/>
  <c r="D49" i="1"/>
  <c r="B7" i="118"/>
  <c r="B9" i="118"/>
  <c r="D124" i="1"/>
  <c r="F124" i="1"/>
  <c r="D169" i="1"/>
  <c r="B7" i="212"/>
  <c r="D131" i="1"/>
  <c r="F131" i="1"/>
  <c r="B9" i="212"/>
  <c r="B7" i="108"/>
  <c r="D132" i="1"/>
  <c r="F132" i="1"/>
  <c r="D72" i="1"/>
  <c r="F72" i="1"/>
  <c r="D48" i="1"/>
  <c r="F48" i="1"/>
  <c r="B9" i="220"/>
  <c r="D121" i="1"/>
  <c r="F121" i="1"/>
  <c r="F170" i="1"/>
  <c r="B7" i="253"/>
  <c r="D172" i="1"/>
  <c r="B7" i="259"/>
  <c r="D205" i="1"/>
  <c r="F205" i="1"/>
  <c r="D12" i="1"/>
  <c r="F12" i="1"/>
  <c r="B9" i="8"/>
  <c r="B7" i="53"/>
  <c r="D45" i="1"/>
  <c r="F45" i="1"/>
  <c r="B9" i="53"/>
  <c r="B7" i="177"/>
  <c r="D196" i="1"/>
  <c r="B7" i="71"/>
  <c r="D80" i="1"/>
  <c r="E80" i="1"/>
  <c r="F80" i="1"/>
  <c r="B7" i="127"/>
  <c r="D143" i="1"/>
  <c r="B7" i="56"/>
  <c r="D138" i="1"/>
  <c r="D134" i="1"/>
  <c r="F134" i="1"/>
  <c r="B7" i="82"/>
  <c r="D93" i="1"/>
  <c r="F93" i="1"/>
  <c r="D32" i="1"/>
  <c r="B7" i="232"/>
  <c r="B9" i="232"/>
  <c r="D101" i="1"/>
  <c r="F101" i="1"/>
  <c r="B7" i="262"/>
  <c r="B9" i="262"/>
  <c r="D175" i="1"/>
  <c r="F175" i="1"/>
  <c r="B7" i="48"/>
  <c r="D51" i="1"/>
  <c r="B7" i="174"/>
  <c r="D192" i="1"/>
  <c r="F192" i="1"/>
  <c r="B7" i="195"/>
  <c r="B9" i="195"/>
  <c r="D211" i="1"/>
  <c r="F211" i="1"/>
  <c r="F172" i="1"/>
  <c r="B7" i="192"/>
  <c r="D194" i="1"/>
  <c r="F194" i="1"/>
  <c r="F169" i="1"/>
  <c r="F51" i="1"/>
  <c r="F184" i="1"/>
  <c r="B9" i="269"/>
  <c r="B9" i="254"/>
  <c r="B9" i="130"/>
  <c r="E37" i="1"/>
  <c r="F37" i="1"/>
  <c r="B9" i="239"/>
  <c r="F213" i="1"/>
  <c r="B8" i="176"/>
  <c r="B8" i="175"/>
  <c r="B8" i="123"/>
  <c r="B8" i="75"/>
  <c r="F214" i="1"/>
  <c r="B8" i="107"/>
  <c r="B9" i="80"/>
  <c r="B9" i="206"/>
  <c r="B8" i="162"/>
  <c r="B9" i="181"/>
  <c r="B8" i="85"/>
  <c r="B8" i="95"/>
  <c r="B8" i="116"/>
  <c r="B9" i="238"/>
  <c r="B8" i="229"/>
  <c r="F189" i="1"/>
  <c r="B8" i="143"/>
  <c r="F26" i="1"/>
  <c r="F25" i="1"/>
  <c r="B9" i="242"/>
  <c r="B9" i="122"/>
  <c r="B8" i="271"/>
  <c r="F157" i="1"/>
  <c r="F27" i="1"/>
  <c r="B8" i="230"/>
  <c r="B8" i="231"/>
  <c r="B8" i="146"/>
  <c r="B9" i="251"/>
  <c r="B8" i="88"/>
  <c r="B8" i="129"/>
  <c r="B8" i="205"/>
  <c r="B9" i="68"/>
  <c r="B8" i="246"/>
  <c r="B9" i="263"/>
  <c r="B8" i="214"/>
  <c r="F181" i="1"/>
  <c r="B8" i="43"/>
  <c r="B8" i="90"/>
  <c r="B9" i="47"/>
  <c r="B8" i="96"/>
  <c r="B9" i="264"/>
  <c r="B8" i="40"/>
  <c r="B8" i="10"/>
  <c r="B8" i="120"/>
  <c r="F35" i="1"/>
  <c r="F95" i="1"/>
  <c r="F200" i="1"/>
  <c r="B9" i="170"/>
  <c r="F123" i="1"/>
  <c r="B9" i="20"/>
  <c r="B8" i="67"/>
  <c r="B8" i="102"/>
  <c r="B8" i="4"/>
  <c r="B9" i="92"/>
  <c r="B8" i="103"/>
  <c r="B8" i="114"/>
  <c r="B8" i="148"/>
  <c r="B9" i="158"/>
  <c r="B9" i="203"/>
  <c r="B8" i="54"/>
  <c r="B9" i="255"/>
  <c r="F36" i="1"/>
  <c r="F185" i="1"/>
  <c r="F6" i="1"/>
  <c r="F23" i="1"/>
  <c r="F178" i="1"/>
  <c r="F127" i="1"/>
  <c r="F71" i="1"/>
  <c r="F150" i="1"/>
  <c r="F165" i="1"/>
  <c r="B8" i="105"/>
  <c r="B8" i="58"/>
  <c r="F81" i="1"/>
  <c r="B8" i="64"/>
  <c r="F111" i="1"/>
  <c r="B8" i="104"/>
  <c r="B8" i="268"/>
  <c r="F21" i="1"/>
  <c r="B8" i="6"/>
  <c r="F112" i="1"/>
  <c r="F146" i="1"/>
  <c r="B8" i="11"/>
  <c r="F154" i="1"/>
  <c r="B9" i="66"/>
  <c r="F13" i="1"/>
  <c r="F88" i="1"/>
  <c r="F82" i="1"/>
  <c r="F151" i="1"/>
  <c r="F15" i="1"/>
  <c r="F55" i="1"/>
  <c r="F85" i="1"/>
  <c r="F204" i="1"/>
  <c r="F186" i="1"/>
  <c r="F167" i="1"/>
  <c r="F117" i="1"/>
  <c r="B9" i="233"/>
  <c r="B8" i="245"/>
  <c r="B8" i="60"/>
  <c r="F164" i="1"/>
  <c r="B8" i="187"/>
  <c r="F90" i="1"/>
  <c r="F68" i="1"/>
  <c r="B8" i="128"/>
  <c r="F62" i="1"/>
  <c r="F136" i="1"/>
  <c r="B9" i="218"/>
  <c r="B8" i="125"/>
  <c r="F18" i="1"/>
  <c r="F118" i="1"/>
  <c r="F69" i="1"/>
  <c r="B8" i="97"/>
  <c r="F187" i="1"/>
  <c r="F197" i="1"/>
  <c r="B8" i="202"/>
  <c r="F19" i="1"/>
  <c r="F108" i="1"/>
  <c r="F173" i="1"/>
  <c r="E70" i="1"/>
  <c r="F70" i="1"/>
  <c r="E120" i="1"/>
  <c r="F120" i="1"/>
  <c r="B8" i="113"/>
  <c r="E144" i="1"/>
  <c r="F144" i="1"/>
  <c r="B9" i="139"/>
  <c r="F162" i="1"/>
  <c r="B8" i="194"/>
  <c r="B8" i="15"/>
  <c r="B8" i="141"/>
  <c r="B8" i="204"/>
  <c r="B8" i="57"/>
  <c r="B8" i="225"/>
  <c r="B8" i="224"/>
  <c r="B8" i="270"/>
  <c r="F139" i="1"/>
  <c r="B9" i="16"/>
  <c r="F163" i="1"/>
  <c r="B8" i="22"/>
  <c r="B9" i="69"/>
  <c r="B9" i="210"/>
  <c r="B8" i="248"/>
  <c r="F104" i="1"/>
  <c r="F103" i="1"/>
  <c r="B9" i="222"/>
  <c r="B8" i="156"/>
  <c r="F53" i="1"/>
  <c r="F31" i="1"/>
  <c r="F20" i="1"/>
  <c r="F183" i="1"/>
  <c r="B8" i="27"/>
  <c r="B8" i="241"/>
  <c r="F54" i="1"/>
  <c r="E156" i="1"/>
  <c r="F156" i="1"/>
  <c r="B8" i="249"/>
  <c r="B8" i="17"/>
  <c r="F158" i="1"/>
  <c r="B9" i="91"/>
  <c r="B8" i="37"/>
  <c r="B9" i="209"/>
  <c r="F148" i="1"/>
  <c r="F128" i="1"/>
  <c r="B8" i="258"/>
  <c r="E199" i="1"/>
  <c r="F199" i="1"/>
  <c r="F41" i="1"/>
  <c r="F86" i="1"/>
  <c r="B8" i="3"/>
  <c r="B8" i="124"/>
  <c r="B8" i="135"/>
  <c r="B8" i="201"/>
  <c r="B8" i="221"/>
  <c r="B8" i="247"/>
  <c r="F106" i="1"/>
  <c r="F147" i="1"/>
  <c r="F188" i="1"/>
  <c r="F179" i="1"/>
  <c r="F73" i="1"/>
  <c r="F57" i="1"/>
  <c r="F193" i="1"/>
  <c r="F130" i="1"/>
  <c r="F7" i="1"/>
  <c r="F43" i="1"/>
  <c r="B8" i="109"/>
  <c r="F149" i="1"/>
  <c r="B8" i="197"/>
  <c r="B8" i="152"/>
  <c r="B9" i="226"/>
  <c r="F44" i="1"/>
  <c r="F89" i="1"/>
  <c r="B8" i="98"/>
  <c r="F133" i="1"/>
  <c r="B8" i="227"/>
  <c r="B9" i="25"/>
  <c r="F122" i="1"/>
  <c r="F207" i="1"/>
  <c r="F109" i="1"/>
  <c r="F58" i="1"/>
  <c r="F140" i="1"/>
  <c r="F198" i="1"/>
  <c r="F190" i="1"/>
  <c r="F208" i="1"/>
  <c r="B8" i="196"/>
  <c r="B8" i="244"/>
  <c r="B8" i="7"/>
  <c r="F74" i="1"/>
  <c r="F159" i="1"/>
  <c r="F202" i="1"/>
  <c r="F126" i="1"/>
  <c r="B8" i="140"/>
  <c r="B9" i="2"/>
  <c r="B9" i="101"/>
  <c r="F145" i="1"/>
  <c r="B8" i="149"/>
  <c r="B8" i="169"/>
  <c r="B9" i="190"/>
  <c r="F141" i="1"/>
  <c r="F67" i="1"/>
  <c r="F166" i="1"/>
  <c r="F174" i="1"/>
  <c r="F8" i="1"/>
  <c r="B8" i="62"/>
  <c r="F135" i="1"/>
  <c r="F203" i="1"/>
  <c r="F161" i="1"/>
  <c r="F75" i="1"/>
  <c r="B8" i="73"/>
  <c r="F142" i="1"/>
  <c r="F168" i="1"/>
  <c r="F177" i="1"/>
  <c r="B9" i="21"/>
  <c r="B8" i="112"/>
  <c r="F42" i="1"/>
  <c r="F76" i="1"/>
  <c r="B8" i="200"/>
  <c r="B8" i="18"/>
  <c r="F215" i="1"/>
  <c r="B8" i="267"/>
  <c r="B8" i="166"/>
  <c r="B8" i="160"/>
  <c r="B8" i="157"/>
  <c r="F160" i="1"/>
  <c r="E143" i="1"/>
  <c r="E137" i="1"/>
  <c r="F137" i="1"/>
  <c r="B8" i="115"/>
  <c r="E129" i="1"/>
  <c r="F129" i="1"/>
  <c r="B8" i="106"/>
  <c r="B8" i="265"/>
  <c r="B8" i="77"/>
  <c r="E60" i="1"/>
  <c r="F60" i="1"/>
  <c r="B8" i="39"/>
  <c r="E49" i="1"/>
  <c r="F49" i="1"/>
  <c r="B8" i="41"/>
  <c r="B8" i="28"/>
  <c r="E16" i="1"/>
  <c r="F16" i="1"/>
  <c r="E14" i="1"/>
  <c r="F14" i="1"/>
  <c r="F10" i="1"/>
  <c r="B8" i="5"/>
  <c r="B8" i="161"/>
  <c r="B8" i="147"/>
  <c r="E79" i="1"/>
  <c r="E212" i="1"/>
  <c r="E64" i="1"/>
  <c r="E210" i="1"/>
  <c r="E115" i="1"/>
  <c r="E125" i="1"/>
  <c r="E155" i="1"/>
  <c r="F155" i="1" s="1"/>
  <c r="E11" i="1"/>
  <c r="E5" i="1"/>
  <c r="E22" i="1"/>
  <c r="E24" i="1"/>
  <c r="E63" i="1"/>
  <c r="E87" i="1"/>
  <c r="E105" i="1"/>
  <c r="E110" i="1"/>
  <c r="E116" i="1"/>
  <c r="E138" i="1"/>
  <c r="E152" i="1"/>
  <c r="E196" i="1"/>
  <c r="E206" i="1"/>
  <c r="E209" i="1"/>
  <c r="F64" i="1"/>
  <c r="F191" i="1"/>
  <c r="B8" i="237"/>
  <c r="F176" i="1"/>
  <c r="F212" i="1"/>
  <c r="F91" i="1"/>
  <c r="B8" i="99"/>
  <c r="F171" i="1"/>
  <c r="B8" i="94"/>
  <c r="B8" i="188"/>
  <c r="B8" i="132"/>
  <c r="F102" i="1"/>
  <c r="B8" i="65"/>
  <c r="B8" i="154"/>
  <c r="F34" i="1"/>
  <c r="B9" i="261"/>
  <c r="B8" i="164"/>
  <c r="F182" i="1"/>
  <c r="F125" i="1"/>
  <c r="F209" i="1"/>
  <c r="E216" i="1"/>
  <c r="F216" i="1"/>
  <c r="F152" i="1"/>
  <c r="F24" i="1"/>
  <c r="B8" i="165"/>
  <c r="B8" i="215"/>
  <c r="F22" i="1"/>
  <c r="F63" i="1"/>
  <c r="F110" i="1"/>
  <c r="F97" i="1"/>
  <c r="F206" i="1"/>
  <c r="B8" i="142"/>
  <c r="B8" i="63"/>
  <c r="B8" i="86"/>
  <c r="B8" i="121"/>
  <c r="B8" i="79"/>
  <c r="F116" i="1"/>
  <c r="B8" i="216"/>
  <c r="B8" i="137"/>
  <c r="F210" i="1"/>
  <c r="F105" i="1"/>
  <c r="B8" i="42"/>
  <c r="F115" i="1"/>
  <c r="F11" i="1"/>
  <c r="F5" i="1"/>
  <c r="F153" i="1"/>
  <c r="B8" i="33"/>
  <c r="F107" i="1"/>
  <c r="E217" i="1"/>
  <c r="F217" i="1"/>
  <c r="F28" i="1"/>
  <c r="F196" i="1"/>
  <c r="D219" i="1"/>
  <c r="B9" i="108"/>
  <c r="F138" i="1"/>
  <c r="B9" i="174"/>
  <c r="F32" i="1"/>
  <c r="B9" i="127"/>
  <c r="B9" i="48"/>
  <c r="B9" i="155"/>
  <c r="B9" i="192"/>
  <c r="B9" i="82"/>
  <c r="B9" i="71"/>
  <c r="B9" i="259"/>
  <c r="B9" i="211"/>
  <c r="B9" i="24"/>
  <c r="B9" i="240"/>
  <c r="B9" i="177"/>
  <c r="B9" i="253"/>
  <c r="B9" i="56"/>
  <c r="B9" i="217"/>
  <c r="B9" i="243"/>
  <c r="B9" i="235"/>
  <c r="B9" i="256"/>
  <c r="F143" i="1"/>
  <c r="B9" i="52"/>
  <c r="F87" i="1"/>
  <c r="F38" i="1"/>
  <c r="F39" i="1"/>
  <c r="F79" i="1"/>
  <c r="E96" i="1" l="1"/>
  <c r="F96" i="1" s="1"/>
  <c r="E219" i="1"/>
  <c r="F30" i="1"/>
  <c r="F219" i="1" s="1"/>
</calcChain>
</file>

<file path=xl/sharedStrings.xml><?xml version="1.0" encoding="utf-8"?>
<sst xmlns="http://schemas.openxmlformats.org/spreadsheetml/2006/main" count="4982" uniqueCount="1486">
  <si>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</si>
  <si>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</si>
  <si>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</si>
  <si>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</si>
  <si>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</si>
  <si>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</si>
  <si>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</si>
  <si>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</si>
  <si>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</si>
  <si>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</si>
  <si>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</si>
  <si>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</si>
  <si>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</si>
  <si>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Agricultural Economics Association of Texas Tech University</t>
  </si>
  <si>
    <t>Agronomy Club</t>
  </si>
  <si>
    <t>Alpha Kappa Psi</t>
  </si>
  <si>
    <t>Alpha Phi Omega</t>
  </si>
  <si>
    <t>Alpha Psi Omega</t>
  </si>
  <si>
    <t>American Chemical Society-Student Affiliates</t>
  </si>
  <si>
    <t>American Institute of Architecture Students</t>
  </si>
  <si>
    <t>American Society of Civil Engineers</t>
  </si>
  <si>
    <t>American Society of Mechanical Engineers</t>
  </si>
  <si>
    <t>Arnold Air Society</t>
  </si>
  <si>
    <t>Association of Graphic Artists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</si>
  <si>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</si>
  <si>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</si>
  <si>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</si>
  <si>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</si>
  <si>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</si>
  <si>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</si>
  <si>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Chinese Student Association</t>
  </si>
  <si>
    <t>Circle K International</t>
  </si>
  <si>
    <t>Colleges Against Cancer</t>
  </si>
  <si>
    <t>Collegiate FFA</t>
  </si>
  <si>
    <t>Dance Marathon</t>
  </si>
  <si>
    <t>Engineers Without Borders</t>
  </si>
  <si>
    <t>Eta Omicron Nu</t>
  </si>
  <si>
    <t>Finance Association</t>
  </si>
  <si>
    <t>Food Science Club</t>
  </si>
  <si>
    <t>Formula Society of Automotive Engineers</t>
  </si>
  <si>
    <t>Gamma Beta Phi</t>
  </si>
  <si>
    <t>Geoscience Society</t>
  </si>
  <si>
    <t>Goin' Band from Raiderland</t>
  </si>
  <si>
    <t>Golden Key International Honour Society</t>
  </si>
  <si>
    <t>Greek Wide Student Ministries</t>
  </si>
  <si>
    <t>Hispanic Scholarship Fund</t>
  </si>
  <si>
    <t>Hi-Tech Fashion</t>
  </si>
  <si>
    <t>Horse Judging Team</t>
  </si>
  <si>
    <t>India Student Association</t>
  </si>
  <si>
    <t>Institute of Electrical and Electronics Engineers</t>
  </si>
  <si>
    <t>Institute of Industrial Engineers</t>
  </si>
  <si>
    <t>International Interior Design Association</t>
  </si>
  <si>
    <t>Iota Tau Alpha</t>
  </si>
  <si>
    <t>Kappa Kappa Psi</t>
  </si>
  <si>
    <t>Knight Raiders Chess Club</t>
  </si>
  <si>
    <t>Knights of Architecture</t>
  </si>
  <si>
    <t>Livestock Judging Team</t>
  </si>
  <si>
    <t>Meat Judging Team</t>
  </si>
  <si>
    <t>Meat Science Association</t>
  </si>
  <si>
    <t>Men of God Christian Fraternity</t>
  </si>
  <si>
    <t>Metals Club</t>
  </si>
  <si>
    <t>Mortar Board</t>
  </si>
  <si>
    <t>Muslim Student Association</t>
  </si>
  <si>
    <t>National Science Teachers Association - Student Chapter</t>
  </si>
  <si>
    <t>National Society of Black Engineers</t>
  </si>
  <si>
    <t>Navigators</t>
  </si>
  <si>
    <t>Personal Financial Planning Association</t>
  </si>
  <si>
    <t>Phi Alpha Delta Pre-Law Fraternity</t>
  </si>
  <si>
    <t>Pre-Pharmacy Club</t>
  </si>
  <si>
    <t>Raider Special Olympics Texas Volunteers</t>
  </si>
  <si>
    <t>Lutheran Student Fellowship</t>
  </si>
  <si>
    <t>Meat Animal Evaluation Team</t>
  </si>
  <si>
    <t>Ranch Horse Team</t>
  </si>
  <si>
    <t>Range, Wildlife, and Fisheries Club</t>
  </si>
  <si>
    <t>Rawls College of Business Ambassadors</t>
  </si>
  <si>
    <t>Real Estate Organization</t>
  </si>
  <si>
    <t>RoboRaiders</t>
  </si>
  <si>
    <t>Sabre Flight Drill Team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</si>
  <si>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</si>
  <si>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</si>
  <si>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</si>
  <si>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</si>
  <si>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</si>
  <si>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Soil Team</t>
  </si>
  <si>
    <t>Sri Lankan Students' Association</t>
  </si>
  <si>
    <t>Student Agricultural Council</t>
  </si>
  <si>
    <t>Student American Society of Landscape Architects</t>
  </si>
  <si>
    <t>Students for Global Connection</t>
  </si>
  <si>
    <t>Tau Beta Sigma</t>
  </si>
  <si>
    <t>Tau Sigma Delta</t>
  </si>
  <si>
    <t>Tech Art History Society</t>
  </si>
  <si>
    <t>Tech Council on Family Relations</t>
  </si>
  <si>
    <t>Tech Equestrian Team</t>
  </si>
  <si>
    <t>Tech Habitat for Humanity Campus Chapter</t>
  </si>
  <si>
    <t>Tech Marketing Association</t>
  </si>
  <si>
    <t>Tech Pre-Vet Society</t>
  </si>
  <si>
    <t>Tech Retail Association</t>
  </si>
  <si>
    <t>Tech Student Democrats</t>
  </si>
  <si>
    <t>Tech Trumpet Society</t>
  </si>
  <si>
    <t>Texas Society of Professional Engineers</t>
  </si>
  <si>
    <t>Unidos Por Un Mismo Idioma - Spanish Speaking Society</t>
  </si>
  <si>
    <t>University Dance Company</t>
  </si>
  <si>
    <t>US Green Building Council Student Organization</t>
  </si>
  <si>
    <t>Visions of Light Gospel Choir</t>
  </si>
  <si>
    <t>Wesley Foundation at Texas Tech University</t>
  </si>
  <si>
    <t>West Texas Turkish American Student Association</t>
  </si>
  <si>
    <t>Wool Judging Team</t>
  </si>
  <si>
    <t>Contingency Funding</t>
  </si>
  <si>
    <t>Undergraduate Fund Total</t>
  </si>
  <si>
    <t>German Club</t>
  </si>
  <si>
    <t>Pi Tau Sigma</t>
  </si>
  <si>
    <t>Human Sciences Recruiters</t>
  </si>
  <si>
    <t>Agricultural Communicators of Tomorrow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</si>
  <si>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</si>
  <si>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</si>
  <si>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</si>
  <si>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</si>
  <si>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</si>
  <si>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</si>
  <si>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Goin' Band From Raiderland</t>
  </si>
  <si>
    <t>GreekWide Student Ministries</t>
  </si>
  <si>
    <t>Mentor Tech Student Organization</t>
  </si>
  <si>
    <t>Sigma Delta Pi</t>
  </si>
  <si>
    <t>Society for Conservation Biology</t>
  </si>
  <si>
    <t>Miscellaneous</t>
  </si>
  <si>
    <t>Ambassadors for Agriculture</t>
  </si>
  <si>
    <t>American Association of Family and Consumer Sciences</t>
  </si>
  <si>
    <t>Anthropology Society</t>
  </si>
  <si>
    <t>RaiderThon - Dance Marathon</t>
  </si>
  <si>
    <t>Court Jesters</t>
  </si>
  <si>
    <t>Delta Sigma Pi</t>
  </si>
  <si>
    <t>Dr. Bernard A. Harris Jr. Pre-Med Society</t>
  </si>
  <si>
    <t>Dr. Bernard A. Harris Jr. Pre-Medical Society</t>
  </si>
  <si>
    <t>Foundation Retreat</t>
  </si>
  <si>
    <t>Global Architecture Brigade</t>
  </si>
  <si>
    <t>Pre-Medical Society</t>
  </si>
  <si>
    <t>Tech French Club</t>
  </si>
  <si>
    <t xml:space="preserve">Tech French Club </t>
  </si>
  <si>
    <t>Silent Raiders</t>
  </si>
  <si>
    <t>Tech Classical Society</t>
  </si>
  <si>
    <t>Tech Horse Judging Team</t>
  </si>
  <si>
    <t>Tech Pre-Pharmacy Club</t>
  </si>
  <si>
    <t>Soils Team</t>
  </si>
  <si>
    <t>Tech Russian Club</t>
  </si>
  <si>
    <t>Tech Clay Club</t>
  </si>
  <si>
    <t>Human Sciences Ambassadors (formerly Human Sciences Recruiters)</t>
  </si>
  <si>
    <t>100 Collegiate Men and Women</t>
  </si>
  <si>
    <t>American Association of Drilling Engineers</t>
  </si>
  <si>
    <t xml:space="preserve">Army ROTC </t>
  </si>
  <si>
    <t>Association of Bangladeshi Students and Scholars</t>
  </si>
  <si>
    <t>Chi Sigma Iota</t>
  </si>
  <si>
    <t>Christians at Tech</t>
  </si>
  <si>
    <t>Habesha Student's Association</t>
  </si>
  <si>
    <t xml:space="preserve">Hispanic Student Society </t>
  </si>
  <si>
    <t>Howard Hughes Medical Institute Scholar Service Organization</t>
  </si>
  <si>
    <t>Humans Vs. Zombies</t>
  </si>
  <si>
    <t>Intercultural Dialogue Association</t>
  </si>
  <si>
    <t>Minority Association of Pre-Medical Students</t>
  </si>
  <si>
    <t>Nepal Students Association</t>
  </si>
  <si>
    <t>Pre-Dental Society</t>
  </si>
  <si>
    <t>Raider Special Olympics</t>
  </si>
  <si>
    <t>Sigma Iota Epsilon</t>
  </si>
  <si>
    <t>SkyRaiders</t>
  </si>
  <si>
    <t>Society of Environmental Professionals</t>
  </si>
  <si>
    <t>Tech Feral Cat Coalition</t>
  </si>
  <si>
    <t>Tech Polo Club</t>
  </si>
  <si>
    <t>Texas State Teachers Association</t>
  </si>
  <si>
    <t xml:space="preserve">Turkish Student Association </t>
  </si>
  <si>
    <t>Army ROTC</t>
  </si>
  <si>
    <t xml:space="preserve">Texas State Teachers Association </t>
  </si>
  <si>
    <t xml:space="preserve">Habesha Student's Association </t>
  </si>
  <si>
    <t xml:space="preserve">Howard Hughes Medical Institute Scholar Service Organization </t>
  </si>
  <si>
    <t xml:space="preserve">Humans Vs. Zombies </t>
  </si>
  <si>
    <t xml:space="preserve">Lambda Alpha </t>
  </si>
  <si>
    <t>Nepal Student Association</t>
  </si>
  <si>
    <t xml:space="preserve">Pre-Dental </t>
  </si>
  <si>
    <t>Sky Raiders</t>
  </si>
  <si>
    <t xml:space="preserve">Tech Feral Cat Coalition </t>
  </si>
  <si>
    <t>Turkish Student Association</t>
  </si>
  <si>
    <t>R10291806</t>
  </si>
  <si>
    <t>R10337304</t>
  </si>
  <si>
    <t>R10992266</t>
  </si>
  <si>
    <t>R10291777</t>
  </si>
  <si>
    <t>R10284051</t>
  </si>
  <si>
    <t>R11322918</t>
  </si>
  <si>
    <t>R10394336</t>
  </si>
  <si>
    <t>R10291779</t>
  </si>
  <si>
    <t>R10480458</t>
  </si>
  <si>
    <t>American Medical Women's Association</t>
  </si>
  <si>
    <t>Chemical Engineering Car Team</t>
  </si>
  <si>
    <t>R10328157</t>
  </si>
  <si>
    <t>R10356058</t>
  </si>
  <si>
    <t>R10430916</t>
  </si>
  <si>
    <t>R10475240</t>
  </si>
  <si>
    <t>R10653348</t>
  </si>
  <si>
    <t>South Asian Student Association</t>
  </si>
  <si>
    <t>R10924456</t>
  </si>
  <si>
    <t>R10322374</t>
  </si>
  <si>
    <t>R10409187</t>
  </si>
  <si>
    <t>R10304935</t>
  </si>
  <si>
    <t>R10467473</t>
  </si>
  <si>
    <t>R10314255</t>
  </si>
  <si>
    <t>R10352844</t>
  </si>
  <si>
    <t>R10419054</t>
  </si>
  <si>
    <t>R10348661</t>
  </si>
  <si>
    <t>R10325009</t>
  </si>
  <si>
    <t>R10363325</t>
  </si>
  <si>
    <t>R10356247</t>
  </si>
  <si>
    <t>R10366705</t>
  </si>
  <si>
    <t>R10464810</t>
  </si>
  <si>
    <t>R10355800</t>
  </si>
  <si>
    <t>R10467360</t>
  </si>
  <si>
    <t>R11334059</t>
  </si>
  <si>
    <t>R10356439</t>
  </si>
  <si>
    <t>R10328155</t>
  </si>
  <si>
    <t>R10423765</t>
  </si>
  <si>
    <t>R11333979</t>
  </si>
  <si>
    <t>R10359492</t>
  </si>
  <si>
    <t>R10488302</t>
  </si>
  <si>
    <t>R10314989</t>
  </si>
  <si>
    <t>R10440522</t>
  </si>
  <si>
    <t>R11319267</t>
  </si>
  <si>
    <t>R10410672</t>
  </si>
  <si>
    <t>R10466652</t>
  </si>
  <si>
    <t>R10993298</t>
  </si>
  <si>
    <t>R10343797</t>
  </si>
  <si>
    <t>R11149845</t>
  </si>
  <si>
    <t>R11334054</t>
  </si>
  <si>
    <t>R10390196</t>
  </si>
  <si>
    <t>R10486836</t>
  </si>
  <si>
    <t>R10393707</t>
  </si>
  <si>
    <t>R10324650</t>
  </si>
  <si>
    <t>R10290043</t>
  </si>
  <si>
    <t>R10355781</t>
  </si>
  <si>
    <t>R10419138</t>
  </si>
  <si>
    <t>R10318028</t>
  </si>
  <si>
    <t>R10310723</t>
  </si>
  <si>
    <t>R10488303</t>
  </si>
  <si>
    <t>R10284101</t>
  </si>
  <si>
    <t>R11323167</t>
  </si>
  <si>
    <t>R10364095</t>
  </si>
  <si>
    <t>R10291782</t>
  </si>
  <si>
    <t>R10356112</t>
  </si>
  <si>
    <t>R10319810</t>
  </si>
  <si>
    <t>R10284614</t>
  </si>
  <si>
    <t>R10311197</t>
  </si>
  <si>
    <t>R10379439</t>
  </si>
  <si>
    <t>R10390732</t>
  </si>
  <si>
    <t>R10336358</t>
  </si>
  <si>
    <t>R10507952</t>
  </si>
  <si>
    <t>R10284617</t>
  </si>
  <si>
    <t>R11307985</t>
  </si>
  <si>
    <t>R10345525</t>
  </si>
  <si>
    <t>R10314828</t>
  </si>
  <si>
    <t>R10443209</t>
  </si>
  <si>
    <t>R10375129</t>
  </si>
  <si>
    <t>R10305288</t>
  </si>
  <si>
    <t>R10291783</t>
  </si>
  <si>
    <t>R10301395</t>
  </si>
  <si>
    <t>R10403925</t>
  </si>
  <si>
    <t>R10311515</t>
  </si>
  <si>
    <t>R10490784</t>
  </si>
  <si>
    <t>R10463558</t>
  </si>
  <si>
    <t>R10284053</t>
  </si>
  <si>
    <t>R10363328</t>
  </si>
  <si>
    <t>R10343798</t>
  </si>
  <si>
    <t>R11066982</t>
  </si>
  <si>
    <t>R10393710</t>
  </si>
  <si>
    <t>R11337026</t>
  </si>
  <si>
    <t>R10328156</t>
  </si>
  <si>
    <t>R10400610</t>
  </si>
  <si>
    <t>R10990910</t>
  </si>
  <si>
    <t>R11018822</t>
  </si>
  <si>
    <t>R10390203</t>
  </si>
  <si>
    <t>R10000484</t>
  </si>
  <si>
    <t>R10366841</t>
  </si>
  <si>
    <t>R10284060</t>
  </si>
  <si>
    <t>R10310722</t>
  </si>
  <si>
    <t>R10390592</t>
  </si>
  <si>
    <t>African Student Organization</t>
  </si>
  <si>
    <t>Egyptian Student Association</t>
  </si>
  <si>
    <t>R11350310</t>
  </si>
  <si>
    <t>R11350388</t>
  </si>
  <si>
    <t>Association of Information Technology Professionals</t>
  </si>
  <si>
    <t>Penalty</t>
  </si>
  <si>
    <t>Lambda Alpha</t>
  </si>
  <si>
    <t>Engineers for a Sustainable World</t>
  </si>
  <si>
    <t>R11369745</t>
  </si>
  <si>
    <t>R11373526</t>
  </si>
  <si>
    <t>Collegiate 100 (100 Collegiate Men &amp; Women)</t>
  </si>
  <si>
    <t>Association for Childhood Education</t>
  </si>
  <si>
    <t xml:space="preserve">Association of Information Technology Professionals </t>
  </si>
  <si>
    <t>Dancers with Soul</t>
  </si>
  <si>
    <t xml:space="preserve">Engineers for a Sustainable World </t>
  </si>
  <si>
    <t>Texas Tech Gay Straight Alliance</t>
  </si>
  <si>
    <t>Kappa Nu</t>
  </si>
  <si>
    <t>Korean Student Association</t>
  </si>
  <si>
    <t>Math Ambassadors</t>
  </si>
  <si>
    <t>National Association for the Advancement of Colored People</t>
  </si>
  <si>
    <t>National Society of Collegiate Scholars</t>
  </si>
  <si>
    <t>Physician Assistant Student Organization</t>
  </si>
  <si>
    <t>Pre-Physical Therapy</t>
  </si>
  <si>
    <t>Spanish Club</t>
  </si>
  <si>
    <t>Student Academy for Nutrition &amp; Dietetics</t>
  </si>
  <si>
    <t>Student Academy for Nutrition  &amp; Dietetics</t>
  </si>
  <si>
    <t xml:space="preserve">Student Association of Marriage &amp; Family Therapy </t>
  </si>
  <si>
    <t>Student Association of Marriage &amp; Family Therapy</t>
  </si>
  <si>
    <t>Tech Supply Chain Association</t>
  </si>
  <si>
    <t>Texas Tech Kahaani Bollywood Dance Team</t>
  </si>
  <si>
    <t>United States Institute for Theatre Technology Student Chapter</t>
  </si>
  <si>
    <t>Women in Business</t>
  </si>
  <si>
    <t xml:space="preserve">Contingency </t>
  </si>
  <si>
    <t>R10379433</t>
  </si>
  <si>
    <t>R10291784</t>
  </si>
  <si>
    <t>R11168837</t>
  </si>
  <si>
    <t>R11336329</t>
  </si>
  <si>
    <t>R11352126</t>
  </si>
  <si>
    <t>R11366940</t>
  </si>
  <si>
    <t>R10476798</t>
  </si>
  <si>
    <t>R11364612</t>
  </si>
  <si>
    <t>R10284620</t>
  </si>
  <si>
    <t>R10355849</t>
  </si>
  <si>
    <t>R10322425</t>
  </si>
  <si>
    <t>R10348137</t>
  </si>
  <si>
    <t>R11377749</t>
  </si>
  <si>
    <t>R10284099</t>
  </si>
  <si>
    <t>R11378364</t>
  </si>
  <si>
    <t>R11377012</t>
  </si>
  <si>
    <t>R10000510</t>
  </si>
  <si>
    <t>R11377834</t>
  </si>
  <si>
    <t>R11379062</t>
  </si>
  <si>
    <t>R10380457</t>
  </si>
  <si>
    <t>R11371024</t>
  </si>
  <si>
    <t>R10284098</t>
  </si>
  <si>
    <t>R11378397</t>
  </si>
  <si>
    <t>R10489345</t>
  </si>
  <si>
    <t>R10407171</t>
  </si>
  <si>
    <t>R10428038</t>
  </si>
  <si>
    <t>R11375497</t>
  </si>
  <si>
    <t xml:space="preserve">Penalty </t>
  </si>
  <si>
    <t>R11381843</t>
  </si>
  <si>
    <t>Black Student Association</t>
  </si>
  <si>
    <t>The Biochemical Society</t>
  </si>
  <si>
    <t>Persian Student Association</t>
  </si>
  <si>
    <t>Texas Tech Society for Human Resource Management</t>
  </si>
  <si>
    <t>Students in Support of WFP</t>
  </si>
  <si>
    <t>League of United Latin American Citizens</t>
  </si>
  <si>
    <t>Travel advances only approved if advisor directly notifies Katherine it's okay otherwise process travel as normal and org gets reimbursed AFTER the trip</t>
  </si>
  <si>
    <t>Taiwanese Student Association (formerly known as Chinese Student Association)</t>
  </si>
  <si>
    <t>Air Raiders Skydiving Club</t>
  </si>
  <si>
    <t>Amateur Radio Society</t>
  </si>
  <si>
    <t>American Association of Petroleum Geologists</t>
  </si>
  <si>
    <t>Animal &amp; Food Science Academic Quadrathlon Club</t>
  </si>
  <si>
    <t>Animal &amp; Food Sciences Undergraduate Research Scholars</t>
  </si>
  <si>
    <t>Association for Computing Machinery</t>
  </si>
  <si>
    <t>Association of Latino Professionals in Finance &amp; Accounting</t>
  </si>
  <si>
    <t>Association of Latino Professionals in Finance and Accounting</t>
  </si>
  <si>
    <t>Athletic Training Student Organization</t>
  </si>
  <si>
    <t>Bayless Board</t>
  </si>
  <si>
    <t>Beta Upsilon Chi</t>
  </si>
  <si>
    <t xml:space="preserve">Bayless Board </t>
  </si>
  <si>
    <t>Chi Alpha Christian Fraternity</t>
  </si>
  <si>
    <t>Chi Epsilon</t>
  </si>
  <si>
    <t>Collegiate Entrepreneurs Organization</t>
  </si>
  <si>
    <t>Competitive Programming People</t>
  </si>
  <si>
    <t>Engineering Diplomats</t>
  </si>
  <si>
    <t>Fashion Board</t>
  </si>
  <si>
    <t>Genki Club</t>
  </si>
  <si>
    <t>Generation One</t>
  </si>
  <si>
    <t>Global Health Society</t>
  </si>
  <si>
    <t>God's Print Ministries</t>
  </si>
  <si>
    <t>Heads UP</t>
  </si>
  <si>
    <t>Heart of Lubbock Community Garden</t>
  </si>
  <si>
    <t>Heads Up</t>
  </si>
  <si>
    <t>Indonesian Scholars &amp; Students Association</t>
  </si>
  <si>
    <t>Iota Iota Iota</t>
  </si>
  <si>
    <t>Medical &amp; Dental Global Brigades</t>
  </si>
  <si>
    <t>Men of God Fraternity</t>
  </si>
  <si>
    <t>Multicultural Student Business Association</t>
  </si>
  <si>
    <t>Phi Upsilon Omicron</t>
  </si>
  <si>
    <t>Society of Petrophysicists &amp; Well Log Analysts</t>
  </si>
  <si>
    <t>Solar Car Racing Team</t>
  </si>
  <si>
    <t>Study Abroad Peer Advisors</t>
  </si>
  <si>
    <t>Tech Ballroom Dance Team</t>
  </si>
  <si>
    <t>Tech Business Valuation Club</t>
  </si>
  <si>
    <t>Tech Currency Trading Society</t>
  </si>
  <si>
    <t>Tech Innovation Mentorship &amp; Entrepreneurship</t>
  </si>
  <si>
    <t>Tech Photo Club</t>
  </si>
  <si>
    <t>Tech Public Relations</t>
  </si>
  <si>
    <t>Tech Ski &amp; Snowboard</t>
  </si>
  <si>
    <t>Tech Society for Interdisciplinary Study</t>
  </si>
  <si>
    <t>Tech Trap &amp; Skeet</t>
  </si>
  <si>
    <t>Texas Tech Rodeo</t>
  </si>
  <si>
    <t>The Biochemical Society at TTU</t>
  </si>
  <si>
    <t>Women's Service Org.</t>
  </si>
  <si>
    <t>Kappa Nu Iota</t>
  </si>
  <si>
    <t>Tech Advertising Federation</t>
  </si>
  <si>
    <t xml:space="preserve">Tech Trap &amp; Skeet </t>
  </si>
  <si>
    <t>Texas Tech Rodeo Team</t>
  </si>
  <si>
    <t>Women's Service Org</t>
  </si>
  <si>
    <t>Tech Society for interdisciplinary Study</t>
  </si>
  <si>
    <t>Registered Fall 2015</t>
  </si>
  <si>
    <t>R10310660</t>
  </si>
  <si>
    <t>R11429843</t>
  </si>
  <si>
    <t>R11425408</t>
  </si>
  <si>
    <t>R10324593</t>
  </si>
  <si>
    <t>R10341279</t>
  </si>
  <si>
    <t>R10341572</t>
  </si>
  <si>
    <t>R10370093</t>
  </si>
  <si>
    <t>R11030307</t>
  </si>
  <si>
    <t>R11336403</t>
  </si>
  <si>
    <t>R11317454</t>
  </si>
  <si>
    <t>R10403853</t>
  </si>
  <si>
    <t>R11444792</t>
  </si>
  <si>
    <t>R11157894</t>
  </si>
  <si>
    <t>R11382951</t>
  </si>
  <si>
    <t>R10997848</t>
  </si>
  <si>
    <t>R11424391</t>
  </si>
  <si>
    <t>R10358691</t>
  </si>
  <si>
    <t>R10359491</t>
  </si>
  <si>
    <t>R11303852</t>
  </si>
  <si>
    <t>R10357357</t>
  </si>
  <si>
    <t>R10311423</t>
  </si>
  <si>
    <t>R10443387</t>
  </si>
  <si>
    <t>R11441106</t>
  </si>
  <si>
    <t>R11184426</t>
  </si>
  <si>
    <t>R11427759</t>
  </si>
  <si>
    <t>x</t>
  </si>
  <si>
    <t>Printing Expenses</t>
  </si>
  <si>
    <t>SUB Copy Services</t>
  </si>
  <si>
    <t>Gave FOP to Lisa Card</t>
  </si>
  <si>
    <t>TAC Card Request - Trip to Austin, Minnesota</t>
  </si>
  <si>
    <t>To compete at the National Barrow Show</t>
  </si>
  <si>
    <t>TAC Card Request - Trip to Omaha, NE; El Dorado, KS</t>
  </si>
  <si>
    <t>To compete at the AKSARBEN and Flitn Hills Classic</t>
  </si>
  <si>
    <t>9/24-28/2015</t>
  </si>
  <si>
    <t>9/9-15/2015</t>
  </si>
  <si>
    <t>TAC Card Request - Trip to Dallas, TX</t>
  </si>
  <si>
    <t>10/4-5/2015</t>
  </si>
  <si>
    <t>TAC Card Request - Trip to Tulsa, OK</t>
  </si>
  <si>
    <t>To compete at the Tulsa State Fair</t>
  </si>
  <si>
    <t>10/8-11/2015</t>
  </si>
  <si>
    <t>TAC Card Request - Trip to Kansas City, MO</t>
  </si>
  <si>
    <t xml:space="preserve">To compete at the American Royal </t>
  </si>
  <si>
    <t>10/26-11/1/2015</t>
  </si>
  <si>
    <t>TAC Card Request - Trip to Louisville, KY</t>
  </si>
  <si>
    <t xml:space="preserve">To compete at the North American International Livestock Exposition </t>
  </si>
  <si>
    <t>11/11-17/2015</t>
  </si>
  <si>
    <t>To compete at the State Fair of Texas</t>
  </si>
  <si>
    <t xml:space="preserve">Copy Services @ SUB </t>
  </si>
  <si>
    <t xml:space="preserve">Conference Registration - Christopher Ponce </t>
  </si>
  <si>
    <t>2015 SACNAS National Conference</t>
  </si>
  <si>
    <t>10/29-31/2015</t>
  </si>
  <si>
    <t>Washington, DC</t>
  </si>
  <si>
    <t>International Student Council (formerly Students for Global Connection)</t>
  </si>
  <si>
    <t>International Bible Study Fellowship (formerly Mandarin Bible Study Fellowship)</t>
  </si>
  <si>
    <t xml:space="preserve">Association of Chinese Student and Scholars </t>
  </si>
  <si>
    <t>Refer to Miscellaneous tab</t>
  </si>
  <si>
    <t>2 to recruit at Texas State Fair</t>
  </si>
  <si>
    <t>10/5-6/2015</t>
  </si>
  <si>
    <t>Dallas, TX</t>
  </si>
  <si>
    <t>Travel application 1601726</t>
  </si>
  <si>
    <t>15 students will travel to visit various employers</t>
  </si>
  <si>
    <t>9/15-17/2015</t>
  </si>
  <si>
    <t>travel application 1601737</t>
  </si>
  <si>
    <t>Printing Charges @ SUB</t>
  </si>
  <si>
    <t>Guest Professional Fee - David Vining</t>
  </si>
  <si>
    <t>TechBuy</t>
  </si>
  <si>
    <t>Req. 66377951</t>
  </si>
  <si>
    <t>Recruitment trip</t>
  </si>
  <si>
    <t>Houston, TX</t>
  </si>
  <si>
    <t>9/22-25/2015</t>
  </si>
  <si>
    <t>Travel Application 1602011</t>
  </si>
  <si>
    <t>Arabian Classic Horse Show to practice and judge</t>
  </si>
  <si>
    <t xml:space="preserve">College Station, TX </t>
  </si>
  <si>
    <t>9/17-20/2015</t>
  </si>
  <si>
    <t>Travel application 1602024</t>
  </si>
  <si>
    <t>Hickeys Music Center</t>
  </si>
  <si>
    <t>Req. 66393243</t>
  </si>
  <si>
    <t>Reimbursement - Conference Registration Fees</t>
  </si>
  <si>
    <t>Req. 66393747</t>
  </si>
  <si>
    <t>NACE International Tech Section</t>
  </si>
  <si>
    <t>PFA National Conference</t>
  </si>
  <si>
    <t>Boston, MA</t>
  </si>
  <si>
    <t>9/25-28/2015</t>
  </si>
  <si>
    <t>travel application 1602195</t>
  </si>
  <si>
    <t>SUB copy services</t>
  </si>
  <si>
    <t xml:space="preserve">Civil Engineering Conference </t>
  </si>
  <si>
    <t xml:space="preserve">San Marcos, TX </t>
  </si>
  <si>
    <t>9/28-10/2/2015</t>
  </si>
  <si>
    <t>travel application 1602201</t>
  </si>
  <si>
    <t>Eastern National Contest</t>
  </si>
  <si>
    <t>Walusing, PA</t>
  </si>
  <si>
    <t>9/30-10/5/2015</t>
  </si>
  <si>
    <t>travel application 1602203</t>
  </si>
  <si>
    <t>Tulsa State Fair horse Judging contest</t>
  </si>
  <si>
    <t>Tulsa, OK</t>
  </si>
  <si>
    <t>Travel application 1602205</t>
  </si>
  <si>
    <t>American Royal Contest</t>
  </si>
  <si>
    <t>Omaha, NE</t>
  </si>
  <si>
    <t>10/12-19/2015</t>
  </si>
  <si>
    <t>travel application 1602206</t>
  </si>
  <si>
    <t>10/26-11/2/2015</t>
  </si>
  <si>
    <t>travel application 1602209</t>
  </si>
  <si>
    <t>Cargill High Plains Contest</t>
  </si>
  <si>
    <t>International Meat Judging Contest</t>
  </si>
  <si>
    <t>Dakota City, NE</t>
  </si>
  <si>
    <t>11/9-16/2015</t>
  </si>
  <si>
    <t>travel application 1602211</t>
  </si>
  <si>
    <t>Arch. Printing Center</t>
  </si>
  <si>
    <t>Gave FOP to Maria Jeffery</t>
  </si>
  <si>
    <t>Staples</t>
  </si>
  <si>
    <t>Req. 66710180</t>
  </si>
  <si>
    <t>State Fair of Texas</t>
  </si>
  <si>
    <t xml:space="preserve">Dallas, TX </t>
  </si>
  <si>
    <t>travel application 1602792</t>
  </si>
  <si>
    <t>Tshirts - Scarborough Specialties</t>
  </si>
  <si>
    <t>Req. 66730872</t>
  </si>
  <si>
    <t>15 to travel to visit vearious real estate firms</t>
  </si>
  <si>
    <t>10/7-9/2015</t>
  </si>
  <si>
    <t>Austin, TX</t>
  </si>
  <si>
    <t>travel application 1603003</t>
  </si>
  <si>
    <t>All American Quarter Horse Congress</t>
  </si>
  <si>
    <t>10/10-15/2015</t>
  </si>
  <si>
    <t>Columbus, OH</t>
  </si>
  <si>
    <t>travel application 1603004</t>
  </si>
  <si>
    <t>Copy Services @SUB</t>
  </si>
  <si>
    <t>Copy Services @ SUB</t>
  </si>
  <si>
    <t>8 to attend South Central Conference at Texas A&amp;M</t>
  </si>
  <si>
    <t>10/9-11/2015</t>
  </si>
  <si>
    <t>College Station, TX</t>
  </si>
  <si>
    <t>travel application 1603124</t>
  </si>
  <si>
    <t xml:space="preserve">Competition at Texas Collegiate Championship </t>
  </si>
  <si>
    <t>10/23-26/2015</t>
  </si>
  <si>
    <t xml:space="preserve">Houston, TX </t>
  </si>
  <si>
    <t>travel application 1603127</t>
  </si>
  <si>
    <t>8 to visit University of New Mexico</t>
  </si>
  <si>
    <t>10/23-25/2015</t>
  </si>
  <si>
    <t>Albuquerque, NM</t>
  </si>
  <si>
    <t>travel application 1603129</t>
  </si>
  <si>
    <t>10/13-16/2015</t>
  </si>
  <si>
    <t>Travel Application 1603132</t>
  </si>
  <si>
    <t>voucher submitted 9/30/15</t>
  </si>
  <si>
    <t>Conference Registration for PAD Mock Trial</t>
  </si>
  <si>
    <t>10/27-11/1/2015</t>
  </si>
  <si>
    <t>Washington, D.C.</t>
  </si>
  <si>
    <t>paid with pcard</t>
  </si>
  <si>
    <t>Fall NCTC IHSA English Show</t>
  </si>
  <si>
    <t>Gainesville, TX</t>
  </si>
  <si>
    <t>10/2-4/2015</t>
  </si>
  <si>
    <t>travel application 1603628</t>
  </si>
  <si>
    <t xml:space="preserve">TTET Western IHSA show at NCTC </t>
  </si>
  <si>
    <t>travel application 1603633</t>
  </si>
  <si>
    <t>TAC Statement Processed for two trips named above</t>
  </si>
  <si>
    <t>Kent Hance Chapel Rental</t>
  </si>
  <si>
    <t>Gave FOP to Kym Ruiz</t>
  </si>
  <si>
    <t>Reimbursement - shirts</t>
  </si>
  <si>
    <t>Req. 67133351</t>
  </si>
  <si>
    <t>Tshirts - Advanced Graphix</t>
  </si>
  <si>
    <t xml:space="preserve">Tech Buy </t>
  </si>
  <si>
    <t>Req. 67146108</t>
  </si>
  <si>
    <t>TTET English Show at OU</t>
  </si>
  <si>
    <t>Norman, OK</t>
  </si>
  <si>
    <t>10/16-18/2015</t>
  </si>
  <si>
    <t>travel application 1604118</t>
  </si>
  <si>
    <t>Camping trip to experience German culture</t>
  </si>
  <si>
    <t>10/17-18/2015</t>
  </si>
  <si>
    <t>Caprock Canyons State Park</t>
  </si>
  <si>
    <t>Quitaque, TX</t>
  </si>
  <si>
    <t>Travel application 1604120</t>
  </si>
  <si>
    <t>TAC Card for trip to Nashville, TN</t>
  </si>
  <si>
    <t>SWE National Conference</t>
  </si>
  <si>
    <t>10/21-25/2015</t>
  </si>
  <si>
    <t>voucher submitted 10/14/2015</t>
  </si>
  <si>
    <t>Omicron Delta Kappa</t>
  </si>
  <si>
    <t xml:space="preserve">Travel to SHPE Conference </t>
  </si>
  <si>
    <t>11/11-15/2015</t>
  </si>
  <si>
    <t>Baltimore, Maryland</t>
  </si>
  <si>
    <t>travel application 1604648</t>
  </si>
  <si>
    <t>travel voucher submitted 10/16/2015</t>
  </si>
  <si>
    <t>Arabian Nationals Intercollegiate  Horse Judging</t>
  </si>
  <si>
    <t>10/26-31/2015</t>
  </si>
  <si>
    <t>travel application 1604912</t>
  </si>
  <si>
    <t>Fall Regional Conference</t>
  </si>
  <si>
    <t>Kansas City, MO</t>
  </si>
  <si>
    <t>11/6-8/2015</t>
  </si>
  <si>
    <t>Travel application 1604916</t>
  </si>
  <si>
    <t>Req. 67466301</t>
  </si>
  <si>
    <t>Tshirts- Scarborough Specialties</t>
  </si>
  <si>
    <t>Req. 67470321</t>
  </si>
  <si>
    <t>Banners - FedEx</t>
  </si>
  <si>
    <t>Req. 67470809</t>
  </si>
  <si>
    <t>Competition at Pan-American</t>
  </si>
  <si>
    <t>12/24/2015-01/01/2016</t>
  </si>
  <si>
    <t>Cleveland, OH</t>
  </si>
  <si>
    <t>travel application 1605013</t>
  </si>
  <si>
    <t>Equestrian Competition at West Texas A&amp;M - Western</t>
  </si>
  <si>
    <t>11/7-8/2015</t>
  </si>
  <si>
    <t xml:space="preserve">Canyon, TX </t>
  </si>
  <si>
    <t>travel application 1605114</t>
  </si>
  <si>
    <t>voucher submitted 10/20/15</t>
  </si>
  <si>
    <t>expenses must have written approval from the advisor - including copy services</t>
  </si>
  <si>
    <t>voucher submitted 10/20/2015</t>
  </si>
  <si>
    <t>11/18-21/2015</t>
  </si>
  <si>
    <t>travel application 1605155</t>
  </si>
  <si>
    <t>Philip Wharton</t>
  </si>
  <si>
    <t>Req. 67599217</t>
  </si>
  <si>
    <t>Association of Chinese Students &amp; Scholars</t>
  </si>
  <si>
    <t>Rental fee at Museum</t>
  </si>
  <si>
    <t>Gave FOP to Jamie Looney</t>
  </si>
  <si>
    <t>La Ventana advertisement</t>
  </si>
  <si>
    <t>Gave FOP to Kristi Deitiker</t>
  </si>
  <si>
    <t>Retreat</t>
  </si>
  <si>
    <t>West, TX</t>
  </si>
  <si>
    <t>travel application 1605419</t>
  </si>
  <si>
    <t>5 students to travel to Sri Lankan cultural Event</t>
  </si>
  <si>
    <t>10/30/2015-11/1/2015</t>
  </si>
  <si>
    <t xml:space="preserve">Austin, TX </t>
  </si>
  <si>
    <t>travel application 1605423</t>
  </si>
  <si>
    <t>voucher submitted 10/22/2015</t>
  </si>
  <si>
    <t>Advanced Graphix - tshirts</t>
  </si>
  <si>
    <t>Req. 67659754</t>
  </si>
  <si>
    <t>travel voucher submitted 10/22/2015</t>
  </si>
  <si>
    <t>Printing expenses</t>
  </si>
  <si>
    <t>voucher submitted 10/28/2015</t>
  </si>
  <si>
    <t>R11458610</t>
  </si>
  <si>
    <t>Don Lucas</t>
  </si>
  <si>
    <t>Req. 67867083</t>
  </si>
  <si>
    <t>Cathy McClure</t>
  </si>
  <si>
    <t>Req. 67868061</t>
  </si>
  <si>
    <t>Chris Irick</t>
  </si>
  <si>
    <t>Req. 67868623</t>
  </si>
  <si>
    <t>Randy Long</t>
  </si>
  <si>
    <t>Req. 67869256</t>
  </si>
  <si>
    <t>Diane Falkenhagen</t>
  </si>
  <si>
    <t>Req. 67869796</t>
  </si>
  <si>
    <t>Mariachi Mexico Lindo - Oscar Castillo</t>
  </si>
  <si>
    <t>Req. 67871317</t>
  </si>
  <si>
    <t>Reimbursement - Printing Expenses</t>
  </si>
  <si>
    <t>($0 balance)</t>
  </si>
  <si>
    <t>Req. 67872579</t>
  </si>
  <si>
    <t>Polos - Scarborough Specialties</t>
  </si>
  <si>
    <t>Req. 67873295</t>
  </si>
  <si>
    <t>NACE International</t>
  </si>
  <si>
    <t>Scarborough Specialties</t>
  </si>
  <si>
    <t>Req. 67874139</t>
  </si>
  <si>
    <t>Copy Services at SUB</t>
  </si>
  <si>
    <t xml:space="preserve">Gave FOP to Lisa Card </t>
  </si>
  <si>
    <t>Printing Charges</t>
  </si>
  <si>
    <t>gave FOP to Lisa Card</t>
  </si>
  <si>
    <t>Printing Expenses at SUB</t>
  </si>
  <si>
    <t>Multicultural Association of PreMed Scholars (formerly Minority Association of Pre-Medical Students)</t>
  </si>
  <si>
    <t>Tech Kahaani Bollywood Dance Team</t>
  </si>
  <si>
    <t>Tech Chapter of the Society for Human Resource Management</t>
  </si>
  <si>
    <t>AFA Leadership Conference</t>
  </si>
  <si>
    <t>11/5-8/2015</t>
  </si>
  <si>
    <t>travel application 1606563</t>
  </si>
  <si>
    <t>AQHA World Show Collegiate Judging Contest</t>
  </si>
  <si>
    <t>11/13-19/2015</t>
  </si>
  <si>
    <t>Oklahoma City, OK</t>
  </si>
  <si>
    <t>travel application 1606565</t>
  </si>
  <si>
    <t>Company visits</t>
  </si>
  <si>
    <t>11/19-22/2015</t>
  </si>
  <si>
    <t>travel application 1606568</t>
  </si>
  <si>
    <t>Regional Conference</t>
  </si>
  <si>
    <t>11/20-22/2015</t>
  </si>
  <si>
    <t>travel application 1606569</t>
  </si>
  <si>
    <t>voucher submitted 11/3/2015</t>
  </si>
  <si>
    <t>Last minute event change due to weather. Group traveled to Slaton, TX to attend Sausage Festival same weekend</t>
  </si>
  <si>
    <t>Choir participation at Lamar University</t>
  </si>
  <si>
    <t>11/13-15/2015</t>
  </si>
  <si>
    <t>travel application 1606717</t>
  </si>
  <si>
    <t>voucher submitted 11/4/15</t>
  </si>
  <si>
    <t>Attended LEAD conference - 4 students</t>
  </si>
  <si>
    <t>travel application 1606726</t>
  </si>
  <si>
    <t>voucher submitted 11/4/2015</t>
  </si>
  <si>
    <t>voucher submitted 11/5/2015</t>
  </si>
  <si>
    <t>PERMIAS - Indonesian Scholars &amp; Students Association</t>
  </si>
  <si>
    <t xml:space="preserve">Reimbursement </t>
  </si>
  <si>
    <t>Req. 68186571</t>
  </si>
  <si>
    <t>Reimbursement - tshirts</t>
  </si>
  <si>
    <t>Req. 68187900</t>
  </si>
  <si>
    <t>Req. 68188727</t>
  </si>
  <si>
    <t>Req. 68189172</t>
  </si>
  <si>
    <t>Bob McChesney</t>
  </si>
  <si>
    <t>Req. 68189750</t>
  </si>
  <si>
    <t>Merket Alumni Center - rental</t>
  </si>
  <si>
    <t>Gave FOP to kym Ruiz</t>
  </si>
  <si>
    <t>Tshirts- JPs Fundwear</t>
  </si>
  <si>
    <t>Req. 68201087</t>
  </si>
  <si>
    <t>Reimbursement - Rec Sports - tent rental</t>
  </si>
  <si>
    <t>Req. 68201608</t>
  </si>
  <si>
    <t>Printing Expenses at TTUHSC Printing Center</t>
  </si>
  <si>
    <t>Gave FOP to Printing Center</t>
  </si>
  <si>
    <t>Shirts - University Custom</t>
  </si>
  <si>
    <t>Req. 68202770</t>
  </si>
  <si>
    <t>Justin Pirk - airfare reimbursement</t>
  </si>
  <si>
    <t>Req. 68206513</t>
  </si>
  <si>
    <t>Advanced Graphix - tablecloth</t>
  </si>
  <si>
    <t>Req. 68210156</t>
  </si>
  <si>
    <t>2015 IMECE Conference Registration - Hannah Plott</t>
  </si>
  <si>
    <t>2015 IMECE Conference Registration - Kyle Wolfe</t>
  </si>
  <si>
    <t>2015 IMECE Conference Registration - Abbie Tipton</t>
  </si>
  <si>
    <t>2015 IMECE Conference Registration - Conner Atnip</t>
  </si>
  <si>
    <t>2015 IMECE Conference Registration - Cynthia Wood</t>
  </si>
  <si>
    <t>2015 IMECE Conference Registration - Fernanda Sosa</t>
  </si>
  <si>
    <t>2015 IMECE Conference Registration - Grant Kunnemann</t>
  </si>
  <si>
    <t>2015 IMECE Conference Registration - Matthew Johnson</t>
  </si>
  <si>
    <t>Reimbursement</t>
  </si>
  <si>
    <t>Req. 68224353</t>
  </si>
  <si>
    <t>Reimbursement - supplies &amp; printing expenses</t>
  </si>
  <si>
    <t>Req. 68231216</t>
  </si>
  <si>
    <t>Req. 68231994</t>
  </si>
  <si>
    <t>Printing Expenses @ SUB</t>
  </si>
  <si>
    <t>(remaining balance $259)</t>
  </si>
  <si>
    <t xml:space="preserve">40 to travel to retreat </t>
  </si>
  <si>
    <t>11/14-15/2015</t>
  </si>
  <si>
    <t>Caprock Canyon State Park</t>
  </si>
  <si>
    <t>travel application 1607394</t>
  </si>
  <si>
    <t>Req. 68403316</t>
  </si>
  <si>
    <t>Req. 68404475</t>
  </si>
  <si>
    <t>Req. 68404954</t>
  </si>
  <si>
    <t>Req. 68435193</t>
  </si>
  <si>
    <t>Req. 68436571</t>
  </si>
  <si>
    <t>NIRA @ Vernon College</t>
  </si>
  <si>
    <t>10/1-4/2015</t>
  </si>
  <si>
    <t>Vernon, TX</t>
  </si>
  <si>
    <t>travel application 1607546</t>
  </si>
  <si>
    <t>voucher submitted 11/13/2015</t>
  </si>
  <si>
    <t>NIRA Rodeo @ Frank Phillips College</t>
  </si>
  <si>
    <t>Perryton, TX</t>
  </si>
  <si>
    <t>10/8-12/2015</t>
  </si>
  <si>
    <t>travel application 1607558</t>
  </si>
  <si>
    <t>TAC processed 11/16/2015</t>
  </si>
  <si>
    <t>Nashville, TN</t>
  </si>
  <si>
    <t>travel application 1607692</t>
  </si>
  <si>
    <t>voucher submitted 11/16/2015</t>
  </si>
  <si>
    <t>TAC Statement Processed for three trips named above</t>
  </si>
  <si>
    <t>voucher submitted 11/16</t>
  </si>
  <si>
    <t>Hereford, TX</t>
  </si>
  <si>
    <t>voucher submitted 11/19/2015</t>
  </si>
  <si>
    <t>voucher submitted 11/19</t>
  </si>
  <si>
    <t>no longer an organization 11/19/2015</t>
  </si>
  <si>
    <t>voucher submitted 11/20/2015</t>
  </si>
  <si>
    <t>Req. 68727834</t>
  </si>
  <si>
    <t>Req. 68729129</t>
  </si>
  <si>
    <t>Req. 68729470</t>
  </si>
  <si>
    <t>Allen Theatre Rental</t>
  </si>
  <si>
    <t>Gave FOP to Debbie Holbert</t>
  </si>
  <si>
    <t>Req. 68733983</t>
  </si>
  <si>
    <t>no longer wants to use SGA funding 11/23</t>
  </si>
  <si>
    <t>Printing Charges @ Architecture</t>
  </si>
  <si>
    <t>Gave FOP to Maria Jeffrey</t>
  </si>
  <si>
    <t>Organization's R# (as a vendor w/TTU)</t>
  </si>
  <si>
    <t>Req. 68962449</t>
  </si>
  <si>
    <t>Reimbursement - supplies</t>
  </si>
  <si>
    <t>Req. 68965248</t>
  </si>
  <si>
    <t>Advanced Graphix</t>
  </si>
  <si>
    <t>Req. 69016331</t>
  </si>
  <si>
    <t>voucher submitted 12/2/2015</t>
  </si>
  <si>
    <t>No longer eligible as they are sports club</t>
  </si>
  <si>
    <t>1/3 penalty for not meeting requirements by 12/2</t>
  </si>
  <si>
    <t>1/3  penalty for not meeting requirements by 12/2</t>
  </si>
  <si>
    <t>1/3 penalty for not completing requirements by 12/2</t>
  </si>
  <si>
    <t>Graduation cords</t>
  </si>
  <si>
    <t>voucher submitted 12/4/2015</t>
  </si>
  <si>
    <t>no longer an organization 12/4/2015</t>
  </si>
  <si>
    <t>9 students to attend AIAS national convention</t>
  </si>
  <si>
    <t>12/27-1/2/2016</t>
  </si>
  <si>
    <t>San Francisco, CA</t>
  </si>
  <si>
    <t>travel application 1609225</t>
  </si>
  <si>
    <t>Speaker airfare reimbursement - Zaida Basora</t>
  </si>
  <si>
    <t>Req. 69226093</t>
  </si>
  <si>
    <t>voucher submitted 12/8/2015</t>
  </si>
  <si>
    <t>airfare for 7 students to travel to national USBGC conference</t>
  </si>
  <si>
    <t>canceled per Ashley 12/8</t>
  </si>
  <si>
    <t>voucher submitted 12/9/15</t>
  </si>
  <si>
    <t>voucher submitted 12/9/2015</t>
  </si>
  <si>
    <t>Req. 69283590</t>
  </si>
  <si>
    <t>JPs Fundwear - tshirts</t>
  </si>
  <si>
    <t>Req. 69284139</t>
  </si>
  <si>
    <t>Overton Hotel - Wally Paton</t>
  </si>
  <si>
    <t>Req. 69313702</t>
  </si>
  <si>
    <t>Overton Hotel - Chris Raymer</t>
  </si>
  <si>
    <t>Req. 69314947</t>
  </si>
  <si>
    <t>Overton Hotel - Charles LaFlamme</t>
  </si>
  <si>
    <t>Overton Hotel - Jesse Fancannon</t>
  </si>
  <si>
    <t>Req. 69320091</t>
  </si>
  <si>
    <t>Airfare - Collin Speciale</t>
  </si>
  <si>
    <t>Req. 69320517</t>
  </si>
  <si>
    <t>Airfare - Jesse Fancannon</t>
  </si>
  <si>
    <t>Airfare - Charles LaFlamme</t>
  </si>
  <si>
    <t>Req. 69333819</t>
  </si>
  <si>
    <t>Req. 69334340</t>
  </si>
  <si>
    <t>Hotel - Lujendra Ojha</t>
  </si>
  <si>
    <t>Req. 69423219</t>
  </si>
  <si>
    <t>Airfare - Lujendra Ojha</t>
  </si>
  <si>
    <t>Req. 69426791</t>
  </si>
  <si>
    <t>8 to attend the Winter Conference</t>
  </si>
  <si>
    <t>Fort Worth, TX</t>
  </si>
  <si>
    <t>01/01-05/2016</t>
  </si>
  <si>
    <t>travel application 1609693</t>
  </si>
  <si>
    <t>9 students will attend the National ACT Professional Development Conference</t>
  </si>
  <si>
    <t>01/14-17/2016</t>
  </si>
  <si>
    <t>Stillwater, OK</t>
  </si>
  <si>
    <t>Travel application 1609697</t>
  </si>
  <si>
    <t>Reimbursement - Jerry's Jumpers</t>
  </si>
  <si>
    <t>Req. 69433194</t>
  </si>
  <si>
    <t>Req. 69437849</t>
  </si>
  <si>
    <t>Institute for Electrical and Electronics Engineers</t>
  </si>
  <si>
    <t>TAC Card Request - Trip to Denver, CO</t>
  </si>
  <si>
    <t>to compete at National Western Livestock Judging Contest</t>
  </si>
  <si>
    <t>1/10-17/2016</t>
  </si>
  <si>
    <t>TAC Card Request - Trip to Fort Worth, TX</t>
  </si>
  <si>
    <t>to compete at Fort Worth Livestock Judging Contest</t>
  </si>
  <si>
    <t>2/3-6/2016</t>
  </si>
  <si>
    <t>TAC Statement processed for Louisville trip above</t>
  </si>
  <si>
    <t xml:space="preserve">Workshop for Student Leadership </t>
  </si>
  <si>
    <t>01/12-18/2016</t>
  </si>
  <si>
    <t>Chicago, IL</t>
  </si>
  <si>
    <t>travel application 1609851</t>
  </si>
  <si>
    <t>Overton Hotel - William Boutwell</t>
  </si>
  <si>
    <t>Req. 69508676</t>
  </si>
  <si>
    <t>Top Tier Catering - Yalda event</t>
  </si>
  <si>
    <t>TTU Vehicle rental for trip above</t>
  </si>
  <si>
    <t>Gave FOP to Sally Acuna</t>
  </si>
  <si>
    <t>MQ Sound</t>
  </si>
  <si>
    <t>Req. 69911067</t>
  </si>
  <si>
    <t>voucher submitted 1/7/16</t>
  </si>
  <si>
    <t>Wool Judging at National Western Stock Show</t>
  </si>
  <si>
    <t>Denver, CO</t>
  </si>
  <si>
    <t>1/10-16/2016</t>
  </si>
  <si>
    <t>Req. 69987739</t>
  </si>
  <si>
    <t>7 to attend retreat</t>
  </si>
  <si>
    <t>Ruidoso, NM</t>
  </si>
  <si>
    <t>1/11-16/2016</t>
  </si>
  <si>
    <t>travel application 1610933</t>
  </si>
  <si>
    <t>Travel Advance Card</t>
  </si>
  <si>
    <t>Enterprise - for Denver trip</t>
  </si>
  <si>
    <t>Copy Services - Postage</t>
  </si>
  <si>
    <t>Copy Services - Printing</t>
  </si>
  <si>
    <t>2/5-9/2016</t>
  </si>
  <si>
    <t>College Station &amp; San Antonio, TX</t>
  </si>
  <si>
    <t>Southern Section Academic Quadrathlon Contest &amp; American Society of Animal Science Students</t>
  </si>
  <si>
    <t>travel application 1612217</t>
  </si>
  <si>
    <t>National Convention</t>
  </si>
  <si>
    <t>Los Angeles, CA</t>
  </si>
  <si>
    <t>02/19-21/2016</t>
  </si>
  <si>
    <t>travel application 1612236</t>
  </si>
  <si>
    <t>San Antonio Stock Show - Wool Judging Contest</t>
  </si>
  <si>
    <t xml:space="preserve">San Antonio, TX </t>
  </si>
  <si>
    <t>2/12-14/2016</t>
  </si>
  <si>
    <t>Intercollegiate Contest</t>
  </si>
  <si>
    <t>03/8-15/2016</t>
  </si>
  <si>
    <t>Dallas Raider Roadshow</t>
  </si>
  <si>
    <t>2/28-29/2016</t>
  </si>
  <si>
    <t>travel application 1612903</t>
  </si>
  <si>
    <t>American Society of Animal Science Southern Section</t>
  </si>
  <si>
    <t>San Antonio, TX</t>
  </si>
  <si>
    <t>2/7-9/2016</t>
  </si>
  <si>
    <t>travel application 1612991</t>
  </si>
  <si>
    <t>IHSA English Show at West Texas A&amp;M</t>
  </si>
  <si>
    <t>Texas Chapter of the Wildlife Society Annual Conference</t>
  </si>
  <si>
    <t>2/17-21/2016</t>
  </si>
  <si>
    <t>travel application 1613006</t>
  </si>
  <si>
    <t>American Assn. of Family &amp; Consumer Sciences - Texas Affiliate State Conference</t>
  </si>
  <si>
    <t>2/18-20/2016</t>
  </si>
  <si>
    <t>travel application 1613011</t>
  </si>
  <si>
    <t>travel application 1612998 - CANCELLED to change advisor</t>
  </si>
  <si>
    <t>travel application 1610672</t>
  </si>
  <si>
    <t>voucher submitted 2/5/16</t>
  </si>
  <si>
    <t>voucher submitted 2/9/2016</t>
  </si>
  <si>
    <t>voucher submitted 2/9/16</t>
  </si>
  <si>
    <t>voucher was canceled due to gas receipts being over to Vehicle Fleet/cannot be reimbursed by SGA</t>
  </si>
  <si>
    <t>Canceled per email from Eshan Gurung</t>
  </si>
  <si>
    <t>Shirts- Advanced Graphix</t>
  </si>
  <si>
    <t>Req. 71210755</t>
  </si>
  <si>
    <t>Airfare (change of flight) - Collin Speciale</t>
  </si>
  <si>
    <t>Req. 71273067</t>
  </si>
  <si>
    <t>Req. 712825727</t>
  </si>
  <si>
    <t>Req. 71286079</t>
  </si>
  <si>
    <t>Req. 71286639</t>
  </si>
  <si>
    <t>Merket Rental</t>
  </si>
  <si>
    <t>Gave FOP to Makel</t>
  </si>
  <si>
    <t>Req. 71287218</t>
  </si>
  <si>
    <t>Req. 71287622</t>
  </si>
  <si>
    <t>Refer to Organization tab</t>
  </si>
  <si>
    <t>Req. 71473109</t>
  </si>
  <si>
    <t>travel application 1614402</t>
  </si>
  <si>
    <t>gas receipts claimed on trip above were not charged to TTU fleet card</t>
  </si>
  <si>
    <t>2016 Financial ConNEXTion Education Conference</t>
  </si>
  <si>
    <t>Ft. Lauderdale, FL</t>
  </si>
  <si>
    <t>2/12-18/2016</t>
  </si>
  <si>
    <t>travel application 1614487</t>
  </si>
  <si>
    <t>1 to attend DECA conference with COHS/Recruiter to recruit prospective students</t>
  </si>
  <si>
    <t>2/24-24/2016</t>
  </si>
  <si>
    <t>travel application 1614491</t>
  </si>
  <si>
    <t>Van Rental from TTU Fleet</t>
  </si>
  <si>
    <t>Gave FOP to Amy Lewis</t>
  </si>
  <si>
    <t>11 to travel to 2016 ALRDC/SWPSC Gas Deliquification Workshop</t>
  </si>
  <si>
    <t>02/28-03/05/2016</t>
  </si>
  <si>
    <t>travel application 1614509</t>
  </si>
  <si>
    <t xml:space="preserve">Houston Livestock Show &amp; Rodeo - </t>
  </si>
  <si>
    <t>Meat Judging Competition</t>
  </si>
  <si>
    <t>03/3-6/2016</t>
  </si>
  <si>
    <t>travel application 1614516</t>
  </si>
  <si>
    <t>Houston Livestock Show &amp; Rodeo to represent TTU</t>
  </si>
  <si>
    <t>03/3-19/2016</t>
  </si>
  <si>
    <t>travel application 1614520</t>
  </si>
  <si>
    <t xml:space="preserve">Christian Conference </t>
  </si>
  <si>
    <t xml:space="preserve">Aquila, TX </t>
  </si>
  <si>
    <t>03/4-6/2016</t>
  </si>
  <si>
    <t>travel application 1614525</t>
  </si>
  <si>
    <t>USCSA Nationals</t>
  </si>
  <si>
    <t>Lake Placid, NY</t>
  </si>
  <si>
    <t>03/5-14/2016</t>
  </si>
  <si>
    <t xml:space="preserve">NCECA Conference </t>
  </si>
  <si>
    <t>3/15-19/2016</t>
  </si>
  <si>
    <t>travel application 1614549</t>
  </si>
  <si>
    <t>AAPG Imperial Barrel Award  Regional Competition</t>
  </si>
  <si>
    <t>Farmers Branch, TX</t>
  </si>
  <si>
    <t>3/18-20/2016</t>
  </si>
  <si>
    <t>travel application 1614561</t>
  </si>
  <si>
    <t>Req. 71580111</t>
  </si>
  <si>
    <t>Req. 71580477</t>
  </si>
  <si>
    <t>Req. 71581015</t>
  </si>
  <si>
    <t>travel application 1614534 - canceled to request cash advance</t>
  </si>
  <si>
    <t>travel application 1614855</t>
  </si>
  <si>
    <t>Shirts - Advanced Graphix</t>
  </si>
  <si>
    <t>Techbuy</t>
  </si>
  <si>
    <t>Req. 71660908</t>
  </si>
  <si>
    <t>Rental of Frazier Pavilion E35667</t>
  </si>
  <si>
    <t>Gave FOP to Kym Ruiz and Makel Simms</t>
  </si>
  <si>
    <t>TAC Statement processed for Denver trip above</t>
  </si>
  <si>
    <t>4 to attend National AMWA Conference</t>
  </si>
  <si>
    <t>03/10-13/2016</t>
  </si>
  <si>
    <t>Miami, FL</t>
  </si>
  <si>
    <t>travel application 1614911</t>
  </si>
  <si>
    <t>TAC statement processed on 2/23/16</t>
  </si>
  <si>
    <t>TTAA Room Rental</t>
  </si>
  <si>
    <t>Gave FOP to Makel &amp; Kym</t>
  </si>
  <si>
    <t>University Custom - polos</t>
  </si>
  <si>
    <t>Req. 71769632</t>
  </si>
  <si>
    <t>11 to attend Big Break - week long conferences</t>
  </si>
  <si>
    <t>Panama City Beach, FL</t>
  </si>
  <si>
    <t>03/11-19/2016</t>
  </si>
  <si>
    <t>rejected by Purchasing…University Custom is not a licensed vendor</t>
  </si>
  <si>
    <t>travel application 1615156</t>
  </si>
  <si>
    <t>PERMIAS Cup Competition</t>
  </si>
  <si>
    <t>3/11-18/2016</t>
  </si>
  <si>
    <t>travel application 1615185</t>
  </si>
  <si>
    <t>20 students to visit various employers</t>
  </si>
  <si>
    <t>3/2-5/2016</t>
  </si>
  <si>
    <t>travel application 1615188</t>
  </si>
  <si>
    <t>Habitat for Humanity Collegiate Challenge</t>
  </si>
  <si>
    <t>03/13-19/2016</t>
  </si>
  <si>
    <t>Tao, NM</t>
  </si>
  <si>
    <t>Travel application 1615202</t>
  </si>
  <si>
    <t>Guest Professional - Marina Balina</t>
  </si>
  <si>
    <t>Req. 71822968</t>
  </si>
  <si>
    <t>voucher submitted 02/26</t>
  </si>
  <si>
    <t>voucher submitted 2/26</t>
  </si>
  <si>
    <t>voucher submitted 2/26/2016</t>
  </si>
  <si>
    <t>Staples - Supplies</t>
  </si>
  <si>
    <t>Req. 71851048</t>
  </si>
  <si>
    <t>Kings Highway</t>
  </si>
  <si>
    <t>Req. 71852231</t>
  </si>
  <si>
    <t>IHSA Western Show at West Texas A&amp;M</t>
  </si>
  <si>
    <t>02/26-28/2016</t>
  </si>
  <si>
    <t>travel application 1615352</t>
  </si>
  <si>
    <t>travel application 1615353</t>
  </si>
  <si>
    <t>8 students to participate in the National Collegiate Soils Judging Contest</t>
  </si>
  <si>
    <t>Service trip</t>
  </si>
  <si>
    <t>San Diego, CA</t>
  </si>
  <si>
    <t>03/12-19/2016</t>
  </si>
  <si>
    <t>travel application 1615896</t>
  </si>
  <si>
    <t>Cultural Exchange/Educational Trip</t>
  </si>
  <si>
    <t>San Antonio/Houston/Galveston</t>
  </si>
  <si>
    <t>03/16-19/2016</t>
  </si>
  <si>
    <t>travel application 1615897</t>
  </si>
  <si>
    <t>Recruiting Trip</t>
  </si>
  <si>
    <t>Atlanta, GA</t>
  </si>
  <si>
    <t>03/31-4/3/2016</t>
  </si>
  <si>
    <t>travel application 1615900</t>
  </si>
  <si>
    <t>2016 Annual Texas Concil on Family Relations Conference</t>
  </si>
  <si>
    <t xml:space="preserve">Plano, TX </t>
  </si>
  <si>
    <t>4/6-8/2016</t>
  </si>
  <si>
    <t>travel application 1615907</t>
  </si>
  <si>
    <t>voucher submitted 3/3/2016</t>
  </si>
  <si>
    <t>Leisure Pool Rental</t>
  </si>
  <si>
    <t>Gave FOP to Kevin Pearson</t>
  </si>
  <si>
    <t>FIRST Robotics Competition</t>
  </si>
  <si>
    <t>03/9-13/2016</t>
  </si>
  <si>
    <t>travel application 1615992</t>
  </si>
  <si>
    <t>Frazier Pavilion</t>
  </si>
  <si>
    <t>Gave FOP to Makel Simms</t>
  </si>
  <si>
    <t>District Convention</t>
  </si>
  <si>
    <t>travel application 1616028</t>
  </si>
  <si>
    <t>MSA Showdown</t>
  </si>
  <si>
    <t>Arlington, TX</t>
  </si>
  <si>
    <t>03/25-27/2016</t>
  </si>
  <si>
    <t>travel application 1616036</t>
  </si>
  <si>
    <t>ARHE Conference</t>
  </si>
  <si>
    <t xml:space="preserve">Atlanta, GA </t>
  </si>
  <si>
    <t>04/5-8/2016</t>
  </si>
  <si>
    <t>travel application 1616037</t>
  </si>
  <si>
    <t>FCCLA - Recruiting trip</t>
  </si>
  <si>
    <t>04/6-10/2016</t>
  </si>
  <si>
    <t>travel application 1616040</t>
  </si>
  <si>
    <t>3 to EWB Conference</t>
  </si>
  <si>
    <t>3/16-20/2016</t>
  </si>
  <si>
    <t>Travel application 1616043</t>
  </si>
  <si>
    <t>Email from MailTech Postage due for Letter from Agronomy Club</t>
  </si>
  <si>
    <t>Gave FOP to Joann Vasquez</t>
  </si>
  <si>
    <t>Enterprise Rental for trip above</t>
  </si>
  <si>
    <t>Req. 72197234</t>
  </si>
  <si>
    <t>Dance competition</t>
  </si>
  <si>
    <t>travel application 1616490</t>
  </si>
  <si>
    <t>AIChE Regional Conference and the Chemical Engineering Car competition</t>
  </si>
  <si>
    <t>4/8-10/2016</t>
  </si>
  <si>
    <t>travel application 1616493</t>
  </si>
  <si>
    <t>canceled per Caleb Ukle 3/9/16</t>
  </si>
  <si>
    <t>voucher submitted 3/9/2016</t>
  </si>
  <si>
    <t>Rec Sports facility rental for AFROTC Drill Competition on 2/27/2016</t>
  </si>
  <si>
    <t>Gave FOP to Lindsay Anderson</t>
  </si>
  <si>
    <t>Tshirts - University Custom</t>
  </si>
  <si>
    <t>Tech Buy</t>
  </si>
  <si>
    <t>Req. 72259714</t>
  </si>
  <si>
    <t>Banner</t>
  </si>
  <si>
    <t>Req. 72260548</t>
  </si>
  <si>
    <t>Reimbursement - name badges</t>
  </si>
  <si>
    <t>Req. 72264263</t>
  </si>
  <si>
    <t>Reimbursement for Zombie shirts &amp; "Throw what you know" shirts</t>
  </si>
  <si>
    <t>Req. 72264915</t>
  </si>
  <si>
    <t>Req. 72265222</t>
  </si>
  <si>
    <t>ICC room rental</t>
  </si>
  <si>
    <t>Gave FOP to Christi Felton</t>
  </si>
  <si>
    <t>Skyraiders</t>
  </si>
  <si>
    <t xml:space="preserve">India Student Association </t>
  </si>
  <si>
    <t>Req. 72297410</t>
  </si>
  <si>
    <t>voucher submitted 3/11/16</t>
  </si>
  <si>
    <t>voucher submitted 3/11/2016</t>
  </si>
  <si>
    <t>TAC statement processed on3/16/16</t>
  </si>
  <si>
    <t>Shirts - Texas Music Festival Enterprises</t>
  </si>
  <si>
    <t>Req. 72506838</t>
  </si>
  <si>
    <t>Spring Retreat</t>
  </si>
  <si>
    <t>Merkel, TX</t>
  </si>
  <si>
    <t>04/1-3/2016</t>
  </si>
  <si>
    <t>travel application 1617172</t>
  </si>
  <si>
    <t>Annual Retreat</t>
  </si>
  <si>
    <t>4/1-3/2016</t>
  </si>
  <si>
    <t>Req. 72511179</t>
  </si>
  <si>
    <t>Req. 72512019</t>
  </si>
  <si>
    <t>AIChE Southwest Regional Conference</t>
  </si>
  <si>
    <t>Competitions</t>
  </si>
  <si>
    <t>travel application 1617183</t>
  </si>
  <si>
    <t>Req. 72526118</t>
  </si>
  <si>
    <t>TAC Card Request - Trip to San Antonio, TX</t>
  </si>
  <si>
    <t>to compete in Livestock exposition Judging contest</t>
  </si>
  <si>
    <t>2/24-27/2016</t>
  </si>
  <si>
    <t>Legend:</t>
  </si>
  <si>
    <t>Still needs to meet requirements</t>
  </si>
  <si>
    <t>Used full allocation</t>
  </si>
  <si>
    <t>Has not used any funding</t>
  </si>
  <si>
    <t>Trip to visit Museums</t>
  </si>
  <si>
    <t>Amarillo, TX &amp; Umbarger, TX</t>
  </si>
  <si>
    <t>travel application 1617477</t>
  </si>
  <si>
    <t>voucher submitted 3/22</t>
  </si>
  <si>
    <t>Gave FOP to Debbie Holt</t>
  </si>
  <si>
    <t>Guest Professional Fee - Andrew Riggsby</t>
  </si>
  <si>
    <t>Req. 72745392</t>
  </si>
  <si>
    <t>Req. 72841701</t>
  </si>
  <si>
    <t>Req. 72842371</t>
  </si>
  <si>
    <t>TAC Statement processed for Fort Worth and San Antonio trips above</t>
  </si>
  <si>
    <t>Texas Democratic Convention</t>
  </si>
  <si>
    <t>4/15-17/2016</t>
  </si>
  <si>
    <t>travel application 1617940</t>
  </si>
  <si>
    <t>Gave FOP to Lisa Haigh</t>
  </si>
  <si>
    <t>Collegiate Stock Show of Texas</t>
  </si>
  <si>
    <t>San Angelo, TX</t>
  </si>
  <si>
    <t>4/15-16/2016</t>
  </si>
  <si>
    <t>travel application 1618163</t>
  </si>
  <si>
    <t>Tour Vet School @ A&amp;M</t>
  </si>
  <si>
    <t>travel application 1618183</t>
  </si>
  <si>
    <t>AMEC Conference</t>
  </si>
  <si>
    <t>3/23-27/2016</t>
  </si>
  <si>
    <t>travel application 1618186</t>
  </si>
  <si>
    <t>voucher submitted 3/29/2016</t>
  </si>
  <si>
    <t>voucher submitted 03/29/2016</t>
  </si>
  <si>
    <t>Sigma Delta Pi - denied because they still have significant balance</t>
  </si>
  <si>
    <t>American Institute of Chemical Engineers - denied because they still have significant balance</t>
  </si>
  <si>
    <t>Rawls Diplomats - denied because they are not registered as organization</t>
  </si>
  <si>
    <t xml:space="preserve">Tech Ducks Unlimited - denied because they are not registered as organization </t>
  </si>
  <si>
    <t>Req. 73206050</t>
  </si>
  <si>
    <t>Banner/Table Cloth - Advanced Graphix</t>
  </si>
  <si>
    <t>Req. 73208581</t>
  </si>
  <si>
    <t>Texas Academy of Nutrition &amp; Dietetics</t>
  </si>
  <si>
    <t>4/27-30/2016</t>
  </si>
  <si>
    <t>travel application 1618890</t>
  </si>
  <si>
    <t>voucher submitted 4/6/2016</t>
  </si>
  <si>
    <t>voucher submitted 4/6</t>
  </si>
  <si>
    <t>Arch Printing Center</t>
  </si>
  <si>
    <t>voucher submitted 4/7/16</t>
  </si>
  <si>
    <t>voucher submitted 4/11</t>
  </si>
  <si>
    <t>Carlsbad, NM</t>
  </si>
  <si>
    <t>4/9-10/2016</t>
  </si>
  <si>
    <t>travel application 1619457</t>
  </si>
  <si>
    <t>Reimbursement - Registration fees</t>
  </si>
  <si>
    <t>Req. 73456082</t>
  </si>
  <si>
    <t>organization paid the vendor in full. Will process a reimbursement for $141.25 when they submit paperwork</t>
  </si>
  <si>
    <t>Guest Professional - Ana Carmen Del Canto Nieto - airfare</t>
  </si>
  <si>
    <t>Req. 73493497</t>
  </si>
  <si>
    <t>Curtis Peoples</t>
  </si>
  <si>
    <t>Req. 73512515</t>
  </si>
  <si>
    <t>Req. 73516020</t>
  </si>
  <si>
    <t>Req. 69315422 &amp; 73539837 (original PO was in the amount of $285.69; however, the total charged was $414.09 on 4/13)</t>
  </si>
  <si>
    <t>California Ts</t>
  </si>
  <si>
    <t>Req. 73569071</t>
  </si>
  <si>
    <t>Bayer Museum facility rental</t>
  </si>
  <si>
    <t>Req. 73569754</t>
  </si>
  <si>
    <t>Reimbursement - facility rental</t>
  </si>
  <si>
    <t>Req. 73570609</t>
  </si>
  <si>
    <t>ICC Facility Rental</t>
  </si>
  <si>
    <t>Emailed FOP to Christi Felton</t>
  </si>
  <si>
    <t xml:space="preserve">Advanced Graphix </t>
  </si>
  <si>
    <t>Req. 73572612</t>
  </si>
  <si>
    <t>Req. 73581453</t>
  </si>
  <si>
    <t>Physician Assistant Student org</t>
  </si>
  <si>
    <t>Corporate Tours</t>
  </si>
  <si>
    <t>4/21-23/2016</t>
  </si>
  <si>
    <t>travel application 1620082</t>
  </si>
  <si>
    <t>Student Design Competition hosted by Water Environment Association of Texas @ Texas Water Conference</t>
  </si>
  <si>
    <t>4/19-21/2016</t>
  </si>
  <si>
    <t>travel application 1620087</t>
  </si>
  <si>
    <t>Collegiate Deisgn Series Competition</t>
  </si>
  <si>
    <t>5/8-16/2016</t>
  </si>
  <si>
    <t>Brooklyn, MI</t>
  </si>
  <si>
    <t>Travel application 1620090</t>
  </si>
  <si>
    <t>Southwest District Convention</t>
  </si>
  <si>
    <t>travel application 1620098</t>
  </si>
  <si>
    <t>voucher submitted 4/18</t>
  </si>
  <si>
    <t>canceled application above - return from travel not received by SGA after numerous emails to org/advisor</t>
  </si>
  <si>
    <t>Guest Professional - hotel</t>
  </si>
  <si>
    <t>Req. 73801350</t>
  </si>
  <si>
    <t>Guest Professional - Zefren Smith</t>
  </si>
  <si>
    <t>Req. 73801819</t>
  </si>
  <si>
    <t>Hotel - Ana Carmen Del Canto Nieto</t>
  </si>
  <si>
    <t>Req. 73804435</t>
  </si>
  <si>
    <t>voucher submitted 4/21</t>
  </si>
  <si>
    <t>Ballroom Competition</t>
  </si>
  <si>
    <t>4/7-10/2016</t>
  </si>
  <si>
    <t>travel application 1620479</t>
  </si>
  <si>
    <t>Budget 2015-2016</t>
  </si>
  <si>
    <t>R11489926</t>
  </si>
  <si>
    <t>Graph Pads</t>
  </si>
  <si>
    <t>Gave FOP to Lisa Haugh</t>
  </si>
  <si>
    <t>Skyraiders - denied because request was submitted on 4/18 for a trip taken on 4/8-10/2016</t>
  </si>
  <si>
    <t>Annual Golf Tournament</t>
  </si>
  <si>
    <t>4/21-22/2016</t>
  </si>
  <si>
    <t>Midland, TX</t>
  </si>
  <si>
    <t>travel application 1620570</t>
  </si>
  <si>
    <t xml:space="preserve">Travel to TTUHSC  Physician Assistant Open House </t>
  </si>
  <si>
    <t xml:space="preserve">Midland, TX </t>
  </si>
  <si>
    <t>travel application 1620592</t>
  </si>
  <si>
    <t>voucher submitted 4/22/2016</t>
  </si>
  <si>
    <t>voucher submitted 4/22/2016 - due to the increase of the hotel for Charles LaFlamme org went over budget by $85.00. When this travel was processed the travel reimbursed was decreased to offset the hotel overage</t>
  </si>
  <si>
    <t>voucher sbumitted 4/22/2016</t>
  </si>
  <si>
    <t>TAC statement processed on 4/22/2016</t>
  </si>
  <si>
    <t>Req. 73896336</t>
  </si>
  <si>
    <t>R11490174</t>
  </si>
  <si>
    <t>TX Music Festivals Enterprises</t>
  </si>
  <si>
    <t>Req. 73900093</t>
  </si>
  <si>
    <t>Canceled application above as the return from travel form was not submitted to SGA within the alloted time after numerous emails to the org/advisor</t>
  </si>
  <si>
    <t>Reimbursment</t>
  </si>
  <si>
    <t>Req. 73902579</t>
  </si>
  <si>
    <t>Req. 73903170</t>
  </si>
  <si>
    <t>cancelled application 4/29/2016 per nick hardcastle</t>
  </si>
  <si>
    <t>Req. 74307520</t>
  </si>
  <si>
    <t>Req. 74317280</t>
  </si>
  <si>
    <t>Reimbursement - Advanced Graphix</t>
  </si>
  <si>
    <t>Req. 74318929</t>
  </si>
  <si>
    <t>Reimbursement - McInturrf Conference Center</t>
  </si>
  <si>
    <t>Req. 74319473</t>
  </si>
  <si>
    <t>Req. 74320383</t>
  </si>
  <si>
    <t>Reimbursement - Scarborough Specialites</t>
  </si>
  <si>
    <t>Req. 74321951</t>
  </si>
  <si>
    <t>Req. 74323831</t>
  </si>
  <si>
    <t>Req. 74325734</t>
  </si>
  <si>
    <t>Reimbursement of Conference Registrations</t>
  </si>
  <si>
    <t>Req. 74329762</t>
  </si>
  <si>
    <t>Req. 74346295</t>
  </si>
  <si>
    <t>Req. 74348175</t>
  </si>
  <si>
    <t>voucher submitted 5/5/2016</t>
  </si>
  <si>
    <t>Req. 74374679</t>
  </si>
  <si>
    <t>ICC Rental</t>
  </si>
  <si>
    <t>Req. 74376414</t>
  </si>
  <si>
    <t>Scarborough Specialities</t>
  </si>
  <si>
    <t>Req. 74377849</t>
  </si>
  <si>
    <t>Req. 74379135</t>
  </si>
  <si>
    <t>10 students to participate in retreat</t>
  </si>
  <si>
    <t>6/3-5/2016</t>
  </si>
  <si>
    <t>travel application 1621988</t>
  </si>
  <si>
    <t>Recruitment for TTU Design Expo &amp; Annual</t>
  </si>
  <si>
    <t>06/12-16/2016</t>
  </si>
  <si>
    <t>travel application 1622002</t>
  </si>
  <si>
    <t>voucher submitted 5/9</t>
  </si>
  <si>
    <t>travel application 1617178 - canceled to use TAC card</t>
  </si>
  <si>
    <t>TAC submitted 5/10/2016</t>
  </si>
  <si>
    <t>voucher submitted 5/10</t>
  </si>
  <si>
    <t>Guest Professional Fee - Christopher Eckerman</t>
  </si>
  <si>
    <t>Req. 74523642</t>
  </si>
  <si>
    <t>Professional Fee - Hub City Mobile Entertainment</t>
  </si>
  <si>
    <t>Req. 74524448</t>
  </si>
  <si>
    <t>2/3 penalty for not meeting requirements by 12/2 &amp; 5/10</t>
  </si>
  <si>
    <t>2/3 penalty for not completing requirements by 12/2 &amp; 5/10</t>
  </si>
  <si>
    <t>2/3 penalty for not meeting requirement by 12/2 &amp; 5/10</t>
  </si>
  <si>
    <t>Req. 74768701</t>
  </si>
  <si>
    <t>Req. 74769420</t>
  </si>
  <si>
    <t>Req. 74769716</t>
  </si>
  <si>
    <t>Req. 74785481</t>
  </si>
  <si>
    <t>Req. 74787878</t>
  </si>
  <si>
    <t>ACME Marking</t>
  </si>
  <si>
    <t>Req. 74789439</t>
  </si>
  <si>
    <t>Top Tier - Rental Fee</t>
  </si>
  <si>
    <t>Emailed FOP to Kym Ruiz &amp; Makel Simms</t>
  </si>
  <si>
    <t>Req. 74792820</t>
  </si>
  <si>
    <t>Req. 74799778</t>
  </si>
  <si>
    <t>Req. 74800428</t>
  </si>
  <si>
    <t>Req. 74801879</t>
  </si>
  <si>
    <t>Drum Majors to attend SASI Camp at University of Houston</t>
  </si>
  <si>
    <t>6/26-30/2016</t>
  </si>
  <si>
    <t>to participate in Nebraska Chamber Music Festival w/ Faust Brass Quintet</t>
  </si>
  <si>
    <t>6/4-13/2016</t>
  </si>
  <si>
    <t>Lincoln, NE</t>
  </si>
  <si>
    <t>travel application 1622915</t>
  </si>
  <si>
    <t>Kym emailed 5/17 they did not charge org for rental since event was canceled</t>
  </si>
  <si>
    <t>travel application 1622962</t>
  </si>
  <si>
    <t xml:space="preserve">Drum Majors to attend two clinics to teach prospective Goin' Band members </t>
  </si>
  <si>
    <t>07/21-25/2016</t>
  </si>
  <si>
    <t>Dallas/Fort Worth &amp; San Antonio, TX</t>
  </si>
  <si>
    <t>travel application 1622967</t>
  </si>
  <si>
    <t>Rodeo competition at NIRA College National Finals</t>
  </si>
  <si>
    <t>6/10-19/2016</t>
  </si>
  <si>
    <t>Casper, WY</t>
  </si>
  <si>
    <t>Travel application 1622970</t>
  </si>
  <si>
    <t>voucher submitted 5/19</t>
  </si>
  <si>
    <t>Mesquite, TX</t>
  </si>
  <si>
    <t>TAC Card Submitted</t>
  </si>
  <si>
    <t>voucher submitted 5/20/2016</t>
  </si>
  <si>
    <t>Reimbursement - rental fees</t>
  </si>
  <si>
    <t>Req. 74921772</t>
  </si>
  <si>
    <t>Meat Science Registration Fees</t>
  </si>
  <si>
    <t>Charged to Pcard</t>
  </si>
  <si>
    <t>Gave FOP to Sandra Gellner</t>
  </si>
  <si>
    <t>Req. 74923821</t>
  </si>
  <si>
    <t>Req. 74924862</t>
  </si>
  <si>
    <t xml:space="preserve">Partial payment for the Allen Theatre </t>
  </si>
  <si>
    <t>Slate Group</t>
  </si>
  <si>
    <t>Req. 74969298</t>
  </si>
  <si>
    <t>Banners</t>
  </si>
  <si>
    <t>Printing Center in Architecture</t>
  </si>
  <si>
    <t>Actual amount paid by Payment Services for Enterprise</t>
  </si>
  <si>
    <t>per the vendor the organization paid for the banner in full when they picked it up</t>
  </si>
  <si>
    <t>per the vendor the organization paid for the item in full when they picked up the item</t>
  </si>
  <si>
    <t>Credit from Staples for item not delivered</t>
  </si>
  <si>
    <t>Credit from box of binders not received from Staples</t>
  </si>
  <si>
    <t>Staples - supplies for camp</t>
  </si>
  <si>
    <t>Req. 75167753</t>
  </si>
  <si>
    <t xml:space="preserve">Reimbursement - Spirit Ranch </t>
  </si>
  <si>
    <t>Req. 75286082</t>
  </si>
  <si>
    <t>Req. 75287430</t>
  </si>
  <si>
    <t>R11491962</t>
  </si>
  <si>
    <t>University of Nebraska Brass Quintet</t>
  </si>
  <si>
    <t>6/5-12/2016</t>
  </si>
  <si>
    <t>travel application 1624025</t>
  </si>
  <si>
    <t>International Trumpet Guild Conference</t>
  </si>
  <si>
    <t>5/31-6/5/2016</t>
  </si>
  <si>
    <t>Anaheim, CA</t>
  </si>
  <si>
    <t>travel application 1624029</t>
  </si>
  <si>
    <t>Recruiting &amp; Various Company tours</t>
  </si>
  <si>
    <t>5/10-11/2016</t>
  </si>
  <si>
    <t>travel application 1624036</t>
  </si>
  <si>
    <t>voucher submitted 6/3/2016</t>
  </si>
  <si>
    <t>Mortar Board National Conference</t>
  </si>
  <si>
    <t>7/21-24/2016</t>
  </si>
  <si>
    <t>Indianapolis, IN</t>
  </si>
  <si>
    <t>travel application 1624050</t>
  </si>
  <si>
    <t>4H RoundUp</t>
  </si>
  <si>
    <t>6/7-10/2016</t>
  </si>
  <si>
    <t>travel application 1624052</t>
  </si>
  <si>
    <t>Req. 75455817</t>
  </si>
  <si>
    <t>2 students to travel to HackCon IV Conference</t>
  </si>
  <si>
    <t>6/24-26/2016</t>
  </si>
  <si>
    <t>travel application 1624281</t>
  </si>
  <si>
    <t>voucher submitted 6/7/2016</t>
  </si>
  <si>
    <t>Req. 75526878</t>
  </si>
  <si>
    <t>correction to the amount allowed for the trip referenced above</t>
  </si>
  <si>
    <t>Req. 75528894</t>
  </si>
  <si>
    <t>Req. 75529714</t>
  </si>
  <si>
    <t>Req. 75531103</t>
  </si>
  <si>
    <t xml:space="preserve">Walmart </t>
  </si>
  <si>
    <t>Req. 75570450</t>
  </si>
  <si>
    <t xml:space="preserve">United Spirit Arena </t>
  </si>
  <si>
    <t>Gave FOP to Meredith Imes</t>
  </si>
  <si>
    <t>voucher submitted 6/14</t>
  </si>
  <si>
    <t>Email from University Custom - the organization paid the order in full</t>
  </si>
  <si>
    <t xml:space="preserve">Reciprocal Meat Conference </t>
  </si>
  <si>
    <t>6/17-22/2016</t>
  </si>
  <si>
    <t>travel application 1625003</t>
  </si>
  <si>
    <t>voucher submitted 6/16</t>
  </si>
  <si>
    <t>International Bible Study Fellowship</t>
  </si>
  <si>
    <t>Tarpley</t>
  </si>
  <si>
    <t>Req. 75897348</t>
  </si>
  <si>
    <t>Req. 75899419</t>
  </si>
  <si>
    <t>Servants Heart event</t>
  </si>
  <si>
    <t>Plano, TX</t>
  </si>
  <si>
    <t>7/2-5/2016</t>
  </si>
  <si>
    <t>travel application 1625110</t>
  </si>
  <si>
    <t>National Spanish Spelling Bee</t>
  </si>
  <si>
    <t>7/14-17/2016</t>
  </si>
  <si>
    <t>application canceled to use TAC instead</t>
  </si>
  <si>
    <t>application canceled per advisor because org has not responded to numerous attempts to contact/receive paperwork</t>
  </si>
  <si>
    <t xml:space="preserve">Req. 75899419 canceled - artwork not approved by university </t>
  </si>
  <si>
    <t xml:space="preserve">ACS Exams Institute </t>
  </si>
  <si>
    <t>Req. 75978548</t>
  </si>
  <si>
    <t>Req. 76220979</t>
  </si>
  <si>
    <t>Req. 76223822</t>
  </si>
  <si>
    <t>Req. 76240710</t>
  </si>
  <si>
    <t>Annual LULAC Convention</t>
  </si>
  <si>
    <t>7/13-17/2016</t>
  </si>
  <si>
    <t>Petroleum Museum Admission Fee</t>
  </si>
  <si>
    <t>charged to pcard</t>
  </si>
  <si>
    <t>travel application 1625817</t>
  </si>
  <si>
    <t>Ag Media Summit, ACT National Convention</t>
  </si>
  <si>
    <t>07/24-27/2016</t>
  </si>
  <si>
    <t>St. Louis, MO</t>
  </si>
  <si>
    <t>travel application 1625823</t>
  </si>
  <si>
    <t>voucher submitted 6/28/2016</t>
  </si>
  <si>
    <t>TTUHSC Swift Print - 600 contestant cards</t>
  </si>
  <si>
    <t>Gave FOP to Swift Print</t>
  </si>
  <si>
    <t>TTUHSC Swift Print - 1200 contestant cards</t>
  </si>
  <si>
    <t>voucher submitted 7/7/16</t>
  </si>
  <si>
    <t>Texas FFA Convention</t>
  </si>
  <si>
    <t>07/11-14/2016</t>
  </si>
  <si>
    <t>travel application 1626516</t>
  </si>
  <si>
    <t>voucher submitted 7/8</t>
  </si>
  <si>
    <t>travel application 1625114 - CANCELLED</t>
  </si>
  <si>
    <t>travel application 1626835</t>
  </si>
  <si>
    <t>credit for Staples item no longer available</t>
  </si>
  <si>
    <t>voucher submitted 7/14/16</t>
  </si>
  <si>
    <t>voucher submitted 7/20/16</t>
  </si>
  <si>
    <t>Staples Order</t>
  </si>
  <si>
    <t>Req. 76997401</t>
  </si>
  <si>
    <t>Req. 77044374</t>
  </si>
  <si>
    <t>Reimbursement - Banner</t>
  </si>
  <si>
    <t>Req. 77047070</t>
  </si>
  <si>
    <t>Req. 77049213</t>
  </si>
  <si>
    <t>Reimbursement of registration fees</t>
  </si>
  <si>
    <t>Req. 77050907</t>
  </si>
  <si>
    <t>Elkjer Music Publishing</t>
  </si>
  <si>
    <t>Req. 77053559</t>
  </si>
  <si>
    <t xml:space="preserve">Copy Mail </t>
  </si>
  <si>
    <t>Gave FOP to Michael Finch</t>
  </si>
  <si>
    <t>correction made by Travel Services for Anaheim trip</t>
  </si>
  <si>
    <t>Reimbursement - cups/pens</t>
  </si>
  <si>
    <t>Req. 77297133</t>
  </si>
  <si>
    <t>Req. 77354367</t>
  </si>
  <si>
    <t>Durham Charter Bus</t>
  </si>
  <si>
    <t>Req. 77355800</t>
  </si>
  <si>
    <t>Req. 77359029</t>
  </si>
  <si>
    <t>Req. 77361587</t>
  </si>
  <si>
    <t>8/13-16/2016</t>
  </si>
  <si>
    <t>travel application 1627855</t>
  </si>
  <si>
    <t>voucher submitted 7/28</t>
  </si>
  <si>
    <t>voucher submitted 8/1</t>
  </si>
  <si>
    <t>R10280553</t>
  </si>
  <si>
    <t>Req. 77600317</t>
  </si>
  <si>
    <t>STaples</t>
  </si>
  <si>
    <t>Req. 77601477</t>
  </si>
  <si>
    <t>Req. 77602935</t>
  </si>
  <si>
    <t>Req. 77603183</t>
  </si>
  <si>
    <t>Amazon.com</t>
  </si>
  <si>
    <t>Mayfield Paper</t>
  </si>
  <si>
    <t>Req. 77608097</t>
  </si>
  <si>
    <t>voucher submitted 8/4</t>
  </si>
  <si>
    <t>voucher submitted 8/4/16</t>
  </si>
  <si>
    <t>This org is no longer allowed to request cash advance for trips due to failure to return receipts in timely manner. University policy is 5 business days if cash advance was received.</t>
  </si>
  <si>
    <t>Studio Tour of the Judd Foundation</t>
  </si>
  <si>
    <t>Marfa, TX</t>
  </si>
  <si>
    <t>8/20-21/2016</t>
  </si>
  <si>
    <t>travel application 1628376</t>
  </si>
  <si>
    <t>Bell Travel - Michael Blass - airfare</t>
  </si>
  <si>
    <t>Req. 77691947</t>
  </si>
  <si>
    <t>Req. 77701009</t>
  </si>
  <si>
    <t>Lonestar Percussion</t>
  </si>
  <si>
    <t>Overton - Michael Blass</t>
  </si>
  <si>
    <t>Req. 77750328</t>
  </si>
  <si>
    <t>TAC Statement mailed to Travel Services by Rachelle Hardage</t>
  </si>
  <si>
    <t>Reimbursement - printing/stamps</t>
  </si>
  <si>
    <t>Req. 77763460</t>
  </si>
  <si>
    <t>Req. 77764512</t>
  </si>
  <si>
    <t>Req. 77764751</t>
  </si>
  <si>
    <t>Music from Beethoven &amp; Co.</t>
  </si>
  <si>
    <t>Paid with pcard</t>
  </si>
  <si>
    <t>Req. 77884980</t>
  </si>
  <si>
    <t>Req. 77886992</t>
  </si>
  <si>
    <t>Req. 77891582</t>
  </si>
  <si>
    <t>Table Cloth</t>
  </si>
  <si>
    <t>Shirts</t>
  </si>
  <si>
    <t>Notebooks</t>
  </si>
  <si>
    <t>Toolkits</t>
  </si>
  <si>
    <t>tshirts</t>
  </si>
  <si>
    <t>Req. 77892875</t>
  </si>
  <si>
    <t>Req. 77893435</t>
  </si>
  <si>
    <t>Req. 77894576</t>
  </si>
  <si>
    <t>Health &amp; Safety Solutions</t>
  </si>
  <si>
    <t>Req. 77895041</t>
  </si>
  <si>
    <t>Req. 77895710</t>
  </si>
  <si>
    <t>Req. 77896094</t>
  </si>
  <si>
    <t>Req. 77896428</t>
  </si>
  <si>
    <t>Req. 77897458</t>
  </si>
  <si>
    <t>Fast Signs</t>
  </si>
  <si>
    <t>Req. 77897754</t>
  </si>
  <si>
    <t>Req. 77898422</t>
  </si>
  <si>
    <t>FedEx</t>
  </si>
  <si>
    <t>Req. 77899959</t>
  </si>
  <si>
    <t>USA Rental</t>
  </si>
  <si>
    <t>Emailed contract w/FOP to Meredith Imes</t>
  </si>
  <si>
    <t>TechBUy</t>
  </si>
  <si>
    <t>Req. 77903712</t>
  </si>
  <si>
    <t>Banner &amp; tablecloth</t>
  </si>
  <si>
    <t>Pens &amp; Cups</t>
  </si>
  <si>
    <t>T-shirts</t>
  </si>
  <si>
    <t>Req. 77906773</t>
  </si>
  <si>
    <t>Req. 77908418</t>
  </si>
  <si>
    <t>Req. 77910983</t>
  </si>
  <si>
    <t>Rowdy Feeds</t>
  </si>
  <si>
    <t>Req. 77911748</t>
  </si>
  <si>
    <t>Advanced Graphix - pens &amp; Shirts</t>
  </si>
  <si>
    <t>Req. 77912536</t>
  </si>
  <si>
    <t>Req. 77913133</t>
  </si>
  <si>
    <t>National Society of Black Engineers Regional Leadership Conference</t>
  </si>
  <si>
    <t>8/12-14/2016</t>
  </si>
  <si>
    <t>New Orleans, LA</t>
  </si>
  <si>
    <t>Travel application 1628790</t>
  </si>
  <si>
    <t>Req. 77950516</t>
  </si>
  <si>
    <t>reimbursement for supplies</t>
  </si>
  <si>
    <t>Req. 77951220</t>
  </si>
  <si>
    <t>Req. 77954200</t>
  </si>
  <si>
    <t>Req. 77956675</t>
  </si>
  <si>
    <t>Req. 77957241</t>
  </si>
  <si>
    <t>Req. 77964761</t>
  </si>
  <si>
    <t>Req. 77965608</t>
  </si>
  <si>
    <t>Req. 77966134</t>
  </si>
  <si>
    <t>Req. 77966817</t>
  </si>
  <si>
    <t>voucher submitted 8/16/16</t>
  </si>
  <si>
    <t>Req. 78008341</t>
  </si>
  <si>
    <t>Req. 78009150</t>
  </si>
  <si>
    <t>Req. 78022888</t>
  </si>
  <si>
    <t>Sri Lankan Student Association</t>
  </si>
  <si>
    <t>Req. 78055910</t>
  </si>
  <si>
    <t>***FINAL****</t>
  </si>
  <si>
    <t>voucher submitted</t>
  </si>
  <si>
    <t>req. 78396583</t>
  </si>
  <si>
    <t>Updated: 08/30/2016</t>
  </si>
  <si>
    <t>voucher submitted 8/30/2016</t>
  </si>
  <si>
    <t>Delia called me - She did not receive this invoice until after September 1st so it was charged against FY17 funds - not FY16</t>
  </si>
  <si>
    <t>check not cashed - credited to FOP 12/14/16</t>
  </si>
  <si>
    <t>Reissued check for reimbursement above</t>
  </si>
  <si>
    <t>Req. 89720339</t>
  </si>
  <si>
    <t>reimbursement check above not cashed - credit to FOP 10/14/16 ($684.50 to ACCT Code 7N6 &amp; $256.76 to ACCT Code 7H0)</t>
  </si>
  <si>
    <t>Reissued check for Reimbursement above</t>
  </si>
  <si>
    <t>Req. 89722830</t>
  </si>
  <si>
    <t>check was never cashed - credited to FOP 9/30/2016</t>
  </si>
  <si>
    <t>Req. 89727841</t>
  </si>
  <si>
    <t>check was never cashed - credited to FOP 6/21/2017</t>
  </si>
  <si>
    <t>Req. 89775401</t>
  </si>
  <si>
    <t>Reimbursement check above not cashed - credited to FOP 6/21/17</t>
  </si>
  <si>
    <t>Reissued reimbursement check</t>
  </si>
  <si>
    <t>Req. 89776819</t>
  </si>
  <si>
    <t>check for reimbursement was not cashed - credited to FOP 6/21/17</t>
  </si>
  <si>
    <t>Reissued Reimbursement</t>
  </si>
  <si>
    <t>Req. 89778227</t>
  </si>
  <si>
    <t>check not cashed - cleared FOP 6/21/2017</t>
  </si>
  <si>
    <t>Reissue Reimbursement Check</t>
  </si>
  <si>
    <t>Req. 89838975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</si>
</sst>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mm/dd/yy;@"/>
    <numFmt numFmtId="166" formatCode="m/d;@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4" fontId="0" fillId="0" borderId="0" xfId="0" applyNumberFormat="1"/>
    <xf numFmtId="14" fontId="1" fillId="0" borderId="0" xfId="1" applyNumberForma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0" fontId="4" fillId="0" borderId="0" xfId="0" applyFont="1" applyAlignment="1">
      <alignment horizontal="center"/>
    </xf>
    <xf numFmtId="14" fontId="5" fillId="0" borderId="0" xfId="0" applyNumberFormat="1" applyFont="1"/>
    <xf numFmtId="0" fontId="3" fillId="0" borderId="0" xfId="0" applyFont="1"/>
    <xf numFmtId="164" fontId="3" fillId="0" borderId="0" xfId="0" applyNumberFormat="1" applyFont="1"/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7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4" fontId="1" fillId="0" borderId="0" xfId="1" applyNumberFormat="1" applyFill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/>
    <xf numFmtId="1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8" fillId="0" borderId="0" xfId="0" applyFont="1"/>
    <xf numFmtId="0" fontId="7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" xfId="1" applyFill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9" fillId="0" borderId="0" xfId="0" applyFont="1"/>
    <xf numFmtId="164" fontId="4" fillId="0" borderId="0" xfId="0" applyNumberFormat="1" applyFont="1"/>
    <xf numFmtId="14" fontId="9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0" fontId="10" fillId="0" borderId="0" xfId="0" applyFont="1"/>
    <xf numFmtId="0" fontId="0" fillId="0" borderId="0" xfId="0" applyAlignment="1"/>
    <xf numFmtId="164" fontId="7" fillId="0" borderId="1" xfId="0" applyNumberFormat="1" applyFont="1" applyFill="1" applyBorder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Fill="1"/>
    <xf numFmtId="16" fontId="0" fillId="0" borderId="1" xfId="0" applyNumberFormat="1" applyFill="1" applyBorder="1" applyAlignment="1">
      <alignment horizontal="center"/>
    </xf>
    <xf numFmtId="14" fontId="0" fillId="0" borderId="0" xfId="0" applyNumberFormat="1" applyAlignment="1">
      <alignment horizontal="left" vertical="top" wrapText="1"/>
    </xf>
    <xf numFmtId="0" fontId="0" fillId="0" borderId="3" xfId="0" applyFill="1" applyBorder="1" applyAlignment="1">
      <alignment horizontal="left"/>
    </xf>
    <xf numFmtId="0" fontId="0" fillId="0" borderId="0" xfId="0" applyFill="1" applyBorder="1"/>
    <xf numFmtId="0" fontId="0" fillId="0" borderId="0" xfId="0" applyFont="1"/>
    <xf numFmtId="0" fontId="3" fillId="0" borderId="0" xfId="0" applyFont="1" applyFill="1"/>
    <xf numFmtId="0" fontId="0" fillId="0" borderId="0" xfId="0" applyFill="1" applyAlignment="1">
      <alignment vertical="top" wrapText="1"/>
    </xf>
    <xf numFmtId="0" fontId="7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" fontId="0" fillId="0" borderId="0" xfId="0" applyNumberFormat="1"/>
    <xf numFmtId="0" fontId="0" fillId="0" borderId="0" xfId="0" applyFill="1" applyAlignment="1">
      <alignment vertical="top"/>
    </xf>
    <xf numFmtId="164" fontId="0" fillId="0" borderId="2" xfId="0" applyNumberFormat="1" applyFill="1" applyBorder="1"/>
    <xf numFmtId="0" fontId="2" fillId="0" borderId="0" xfId="0" applyFont="1" applyBorder="1"/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1" applyFill="1" applyBorder="1" applyAlignment="1">
      <alignment wrapText="1"/>
    </xf>
    <xf numFmtId="164" fontId="0" fillId="2" borderId="1" xfId="0" applyNumberFormat="1" applyFill="1" applyBorder="1"/>
    <xf numFmtId="0" fontId="0" fillId="2" borderId="0" xfId="0" applyFill="1"/>
    <xf numFmtId="164" fontId="7" fillId="2" borderId="1" xfId="0" applyNumberFormat="1" applyFont="1" applyFill="1" applyBorder="1"/>
    <xf numFmtId="164" fontId="0" fillId="2" borderId="2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/>
    <xf numFmtId="165" fontId="0" fillId="0" borderId="0" xfId="0" applyNumberFormat="1"/>
    <xf numFmtId="0" fontId="0" fillId="0" borderId="1" xfId="0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64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165" fontId="1" fillId="0" borderId="0" xfId="1" applyNumberFormat="1"/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164" fontId="7" fillId="0" borderId="0" xfId="0" applyNumberFormat="1" applyFont="1" applyFill="1"/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wrapText="1"/>
    </xf>
    <xf numFmtId="164" fontId="13" fillId="0" borderId="0" xfId="0" applyNumberFormat="1" applyFont="1" applyFill="1"/>
    <xf numFmtId="166" fontId="0" fillId="2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0" xfId="0" applyNumberFormat="1" applyAlignment="1">
      <alignment vertical="top" wrapText="1"/>
    </xf>
    <xf numFmtId="165" fontId="1" fillId="0" borderId="0" xfId="1" applyNumberFormat="1" applyFont="1"/>
    <xf numFmtId="165" fontId="4" fillId="0" borderId="0" xfId="0" applyNumberFormat="1" applyFont="1" applyBorder="1"/>
    <xf numFmtId="165" fontId="10" fillId="0" borderId="0" xfId="0" applyNumberFormat="1" applyFont="1"/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" fontId="0" fillId="0" borderId="0" xfId="0" applyNumberFormat="1" applyAlignment="1">
      <alignment vertical="top"/>
    </xf>
    <xf numFmtId="166" fontId="0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wrapText="1"/>
    </xf>
    <xf numFmtId="166" fontId="0" fillId="0" borderId="1" xfId="0" applyNumberFormat="1" applyFill="1" applyBorder="1" applyAlignment="1">
      <alignment horizontal="center" wrapText="1"/>
    </xf>
    <xf numFmtId="166" fontId="11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4" borderId="1" xfId="0" applyNumberFormat="1" applyFill="1" applyBorder="1"/>
    <xf numFmtId="0" fontId="14" fillId="0" borderId="0" xfId="0" applyFont="1" applyFill="1"/>
    <xf numFmtId="0" fontId="0" fillId="4" borderId="0" xfId="0" applyFill="1"/>
    <xf numFmtId="0" fontId="0" fillId="3" borderId="0" xfId="0" applyFill="1"/>
    <xf numFmtId="164" fontId="0" fillId="3" borderId="1" xfId="0" applyNumberFormat="1" applyFill="1" applyBorder="1"/>
    <xf numFmtId="16" fontId="0" fillId="0" borderId="0" xfId="0" applyNumberFormat="1" applyFill="1"/>
    <xf numFmtId="0" fontId="0" fillId="2" borderId="0" xfId="0" applyFill="1" applyAlignment="1">
      <alignment wrapText="1"/>
    </xf>
    <xf numFmtId="165" fontId="0" fillId="0" borderId="0" xfId="0" applyNumberFormat="1" applyAlignment="1">
      <alignment vertical="top"/>
    </xf>
    <xf numFmtId="0" fontId="0" fillId="2" borderId="0" xfId="0" applyFill="1" applyAlignment="1">
      <alignment vertical="top" wrapText="1"/>
    </xf>
    <xf numFmtId="164" fontId="0" fillId="6" borderId="0" xfId="0" applyNumberFormat="1" applyFill="1"/>
    <xf numFmtId="164" fontId="11" fillId="3" borderId="0" xfId="0" applyNumberFormat="1" applyFont="1" applyFill="1" applyBorder="1"/>
    <xf numFmtId="0" fontId="0" fillId="0" borderId="0" xfId="0" applyFill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 vertical="top" wrapText="1"/>
    </xf>
    <xf numFmtId="0" fontId="0" fillId="5" borderId="0" xfId="0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16" Type="http://schemas.openxmlformats.org/officeDocument/2006/relationships/styles" Target="styles.xml"/><Relationship Id="rId211" Type="http://schemas.openxmlformats.org/officeDocument/2006/relationships/worksheet" Target="worksheets/sheet21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worksheet" Target="worksheets/sheet192.xml"/><Relationship Id="rId197" Type="http://schemas.openxmlformats.org/officeDocument/2006/relationships/worksheet" Target="worksheets/sheet197.xml"/><Relationship Id="rId206" Type="http://schemas.openxmlformats.org/officeDocument/2006/relationships/worksheet" Target="worksheets/sheet206.xml"/><Relationship Id="rId201" Type="http://schemas.openxmlformats.org/officeDocument/2006/relationships/worksheet" Target="worksheets/sheet20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theme" Target="theme/theme1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2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2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2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2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4"/>
  <sheetViews>
    <sheetView tabSelected="1" zoomScale="115" zoomScaleNormal="115" workbookViewId="0">
      <pane ySplit="3" topLeftCell="A61" activePane="bottomLeft" state="frozen"/>
      <selection pane="bottomLeft"/>
    </sheetView>
  </sheetViews>
  <sheetFormatPr defaultColWidth="11" defaultRowHeight="15.75" x14ac:dyDescent="0.25"/>
  <cols>
    <col min="1" max="1" width="40" style="40" customWidth="1"/>
    <col min="2" max="2" width="11.375" style="17" bestFit="1" customWidth="1"/>
    <col min="3" max="3" width="12.375" style="17" customWidth="1"/>
    <col min="4" max="4" width="12.375" style="91" customWidth="1"/>
    <col min="5" max="6" width="12.875" style="17" customWidth="1"/>
    <col min="7" max="7" width="14.625" style="17" customWidth="1"/>
    <col min="8" max="8" width="11" style="71"/>
    <col min="9" max="10" width="13.5" style="111" customWidth="1"/>
    <col min="11" max="16384" width="11" style="18"/>
  </cols>
  <sheetData>
    <row r="1" spans="1:10" s="31" customFormat="1" x14ac:dyDescent="0.25">
      <c r="A1" s="39" t="s">
        <v>1152</v>
      </c>
      <c r="B1" s="29"/>
      <c r="C1" s="122" t="s">
        <v>1461</v>
      </c>
      <c r="D1" s="124" t="s">
        <v>1464</v>
      </c>
      <c r="E1" s="124"/>
      <c r="F1" s="124"/>
      <c r="G1" s="29"/>
      <c r="H1" s="30"/>
      <c r="I1" s="106"/>
      <c r="J1" s="106"/>
    </row>
    <row r="2" spans="1:10" x14ac:dyDescent="0.25">
      <c r="H2" s="123"/>
      <c r="I2" s="123"/>
      <c r="J2" s="123"/>
    </row>
    <row r="3" spans="1:10" s="82" customFormat="1" ht="47.25" x14ac:dyDescent="0.25">
      <c r="A3" s="82" t="s">
        <v>8</v>
      </c>
      <c r="B3" s="83" t="s">
        <v>9</v>
      </c>
      <c r="C3" s="83" t="s">
        <v>2</v>
      </c>
      <c r="D3" s="92" t="s">
        <v>284</v>
      </c>
      <c r="E3" s="83" t="s">
        <v>3</v>
      </c>
      <c r="F3" s="83" t="s">
        <v>10</v>
      </c>
      <c r="G3" s="83" t="s">
        <v>753</v>
      </c>
      <c r="H3" s="82" t="s">
        <v>401</v>
      </c>
      <c r="I3" s="107" t="s">
        <v>11</v>
      </c>
      <c r="J3" s="107" t="s">
        <v>12</v>
      </c>
    </row>
    <row r="4" spans="1:10" s="19" customFormat="1" x14ac:dyDescent="0.25">
      <c r="B4" s="20"/>
      <c r="C4" s="20"/>
      <c r="D4" s="93"/>
      <c r="E4" s="20"/>
      <c r="F4" s="20"/>
      <c r="G4" s="20"/>
      <c r="I4" s="108"/>
      <c r="J4" s="108"/>
    </row>
    <row r="5" spans="1:10" x14ac:dyDescent="0.25">
      <c r="A5" s="41" t="s">
        <v>279</v>
      </c>
      <c r="B5" s="42">
        <v>237.5</v>
      </c>
      <c r="C5" s="42">
        <f>African!B6</f>
        <v>0</v>
      </c>
      <c r="D5" s="51"/>
      <c r="E5" s="42">
        <f>African!B7</f>
        <v>237.5</v>
      </c>
      <c r="F5" s="112">
        <f>B5+C5-E5</f>
        <v>0</v>
      </c>
      <c r="G5" s="42" t="s">
        <v>312</v>
      </c>
      <c r="H5" s="43" t="s">
        <v>427</v>
      </c>
      <c r="I5" s="96" t="s">
        <v>427</v>
      </c>
      <c r="J5" s="96" t="s">
        <v>427</v>
      </c>
    </row>
    <row r="6" spans="1:10" x14ac:dyDescent="0.25">
      <c r="A6" s="41" t="s">
        <v>112</v>
      </c>
      <c r="B6" s="42">
        <v>1680</v>
      </c>
      <c r="C6" s="42">
        <f>ACT!B6</f>
        <v>0</v>
      </c>
      <c r="D6" s="51"/>
      <c r="E6" s="42">
        <f>ACT!B7</f>
        <v>1680</v>
      </c>
      <c r="F6" s="112">
        <f t="shared" ref="F6:F36" si="0">B6+C6-E6</f>
        <v>0</v>
      </c>
      <c r="G6" s="42" t="s">
        <v>179</v>
      </c>
      <c r="H6" s="43" t="s">
        <v>427</v>
      </c>
      <c r="I6" s="96" t="s">
        <v>427</v>
      </c>
      <c r="J6" s="96" t="s">
        <v>427</v>
      </c>
    </row>
    <row r="7" spans="1:10" ht="31.5" x14ac:dyDescent="0.25">
      <c r="A7" s="41" t="s">
        <v>13</v>
      </c>
      <c r="B7" s="42">
        <v>800</v>
      </c>
      <c r="C7" s="42">
        <f>AgEcon!B6</f>
        <v>0</v>
      </c>
      <c r="D7" s="51"/>
      <c r="E7" s="42">
        <f>AgEcon!B7</f>
        <v>690</v>
      </c>
      <c r="F7" s="42">
        <f t="shared" si="0"/>
        <v>110</v>
      </c>
      <c r="G7" s="42" t="s">
        <v>180</v>
      </c>
      <c r="H7" s="43" t="s">
        <v>427</v>
      </c>
      <c r="I7" s="96" t="s">
        <v>427</v>
      </c>
      <c r="J7" s="96" t="s">
        <v>427</v>
      </c>
    </row>
    <row r="8" spans="1:10" x14ac:dyDescent="0.25">
      <c r="A8" s="41" t="s">
        <v>14</v>
      </c>
      <c r="B8" s="42">
        <v>400</v>
      </c>
      <c r="C8" s="42">
        <f>Agronomy!B6</f>
        <v>100</v>
      </c>
      <c r="D8" s="51"/>
      <c r="E8" s="42">
        <f>Agronomy!B7</f>
        <v>400.66000000000008</v>
      </c>
      <c r="F8" s="42">
        <f t="shared" si="0"/>
        <v>99.339999999999918</v>
      </c>
      <c r="G8" s="42" t="s">
        <v>181</v>
      </c>
      <c r="H8" s="43" t="s">
        <v>427</v>
      </c>
      <c r="I8" s="96" t="s">
        <v>427</v>
      </c>
      <c r="J8" s="96" t="s">
        <v>427</v>
      </c>
    </row>
    <row r="9" spans="1:10" x14ac:dyDescent="0.25">
      <c r="A9" s="41" t="s">
        <v>349</v>
      </c>
      <c r="B9" s="42">
        <v>180</v>
      </c>
      <c r="C9" s="42">
        <f>AirRaiders!B6</f>
        <v>0</v>
      </c>
      <c r="D9" s="51"/>
      <c r="E9" s="42">
        <f>AirRaiders!B7</f>
        <v>180</v>
      </c>
      <c r="F9" s="112">
        <f t="shared" ref="F9" si="1">B9+C9-E9</f>
        <v>0</v>
      </c>
      <c r="G9" s="42"/>
      <c r="H9" s="43" t="s">
        <v>427</v>
      </c>
      <c r="I9" s="96" t="s">
        <v>427</v>
      </c>
      <c r="J9" s="96" t="s">
        <v>427</v>
      </c>
    </row>
    <row r="10" spans="1:10" x14ac:dyDescent="0.25">
      <c r="A10" s="41" t="s">
        <v>15</v>
      </c>
      <c r="B10" s="42">
        <v>800</v>
      </c>
      <c r="C10" s="42">
        <f>AKPsi!B6</f>
        <v>0</v>
      </c>
      <c r="D10" s="42"/>
      <c r="E10" s="42">
        <f>AKPsi!B7</f>
        <v>798.87</v>
      </c>
      <c r="F10" s="112">
        <f t="shared" si="0"/>
        <v>1.1299999999999955</v>
      </c>
      <c r="G10" s="42" t="s">
        <v>182</v>
      </c>
      <c r="H10" s="43" t="s">
        <v>427</v>
      </c>
      <c r="I10" s="96" t="s">
        <v>427</v>
      </c>
      <c r="J10" s="96" t="s">
        <v>427</v>
      </c>
    </row>
    <row r="11" spans="1:10" x14ac:dyDescent="0.25">
      <c r="A11" s="41" t="s">
        <v>16</v>
      </c>
      <c r="B11" s="42">
        <v>7500</v>
      </c>
      <c r="C11" s="42">
        <f>APO!B6</f>
        <v>0</v>
      </c>
      <c r="D11" s="51"/>
      <c r="E11" s="42">
        <f>APO!B7</f>
        <v>7531.2899999999991</v>
      </c>
      <c r="F11" s="112">
        <f t="shared" si="0"/>
        <v>-31.289999999999054</v>
      </c>
      <c r="G11" s="42" t="s">
        <v>183</v>
      </c>
      <c r="H11" s="43" t="s">
        <v>427</v>
      </c>
      <c r="I11" s="96" t="s">
        <v>427</v>
      </c>
      <c r="J11" s="96" t="s">
        <v>427</v>
      </c>
    </row>
    <row r="12" spans="1:10" s="75" customFormat="1" x14ac:dyDescent="0.25">
      <c r="A12" s="73" t="s">
        <v>17</v>
      </c>
      <c r="B12" s="74">
        <v>152</v>
      </c>
      <c r="C12" s="74">
        <f>APsiO!B6</f>
        <v>0</v>
      </c>
      <c r="D12" s="76">
        <f>APsiO!B7</f>
        <v>101.3232</v>
      </c>
      <c r="E12" s="74">
        <f>APsiO!B8</f>
        <v>0</v>
      </c>
      <c r="F12" s="74">
        <f>B12+C12-D12-E12</f>
        <v>50.6768</v>
      </c>
      <c r="G12" s="74" t="s">
        <v>184</v>
      </c>
      <c r="H12" s="72" t="s">
        <v>427</v>
      </c>
      <c r="I12" s="95" t="s">
        <v>427</v>
      </c>
      <c r="J12" s="95"/>
    </row>
    <row r="13" spans="1:10" ht="16.5" customHeight="1" x14ac:dyDescent="0.25">
      <c r="A13" s="41" t="s">
        <v>350</v>
      </c>
      <c r="B13" s="42">
        <v>200</v>
      </c>
      <c r="C13" s="42">
        <f>AmateurRadio!B6</f>
        <v>0</v>
      </c>
      <c r="D13" s="51">
        <f>SUM(AmateurRadio!B7)</f>
        <v>0</v>
      </c>
      <c r="E13" s="42">
        <f>AmateurRadio!B8</f>
        <v>0</v>
      </c>
      <c r="F13" s="116">
        <f>B13+C13+D13-E13</f>
        <v>200</v>
      </c>
      <c r="G13" s="42" t="s">
        <v>402</v>
      </c>
      <c r="H13" s="43" t="s">
        <v>427</v>
      </c>
      <c r="I13" s="96" t="s">
        <v>427</v>
      </c>
      <c r="J13" s="96" t="s">
        <v>427</v>
      </c>
    </row>
    <row r="14" spans="1:10" x14ac:dyDescent="0.25">
      <c r="A14" s="41" t="s">
        <v>125</v>
      </c>
      <c r="B14" s="42">
        <v>1200</v>
      </c>
      <c r="C14" s="42">
        <f>AgAmbassadors!B6</f>
        <v>0</v>
      </c>
      <c r="D14" s="51"/>
      <c r="E14" s="42">
        <f>AgAmbassadors!B7</f>
        <v>0</v>
      </c>
      <c r="F14" s="116">
        <f t="shared" si="0"/>
        <v>1200</v>
      </c>
      <c r="G14" s="42" t="s">
        <v>192</v>
      </c>
      <c r="H14" s="43" t="s">
        <v>427</v>
      </c>
      <c r="I14" s="96" t="s">
        <v>427</v>
      </c>
      <c r="J14" s="96" t="s">
        <v>427</v>
      </c>
    </row>
    <row r="15" spans="1:10" x14ac:dyDescent="0.25">
      <c r="A15" s="41" t="s">
        <v>147</v>
      </c>
      <c r="B15" s="42">
        <v>400</v>
      </c>
      <c r="C15" s="42">
        <f>AADE!B6</f>
        <v>0</v>
      </c>
      <c r="D15" s="51"/>
      <c r="E15" s="42">
        <f>AADE!B7</f>
        <v>11.6</v>
      </c>
      <c r="F15" s="42">
        <f>B15+C15-E15</f>
        <v>388.4</v>
      </c>
      <c r="G15" s="42" t="s">
        <v>185</v>
      </c>
      <c r="H15" s="43" t="s">
        <v>427</v>
      </c>
      <c r="I15" s="96" t="s">
        <v>427</v>
      </c>
      <c r="J15" s="96" t="s">
        <v>427</v>
      </c>
    </row>
    <row r="16" spans="1:10" ht="31.5" x14ac:dyDescent="0.25">
      <c r="A16" s="41" t="s">
        <v>126</v>
      </c>
      <c r="B16" s="42">
        <v>700</v>
      </c>
      <c r="C16" s="42">
        <f>AAFCS!B6</f>
        <v>0</v>
      </c>
      <c r="D16" s="51"/>
      <c r="E16" s="42">
        <f>AAFCS!B7</f>
        <v>678.31</v>
      </c>
      <c r="F16" s="112">
        <f t="shared" si="0"/>
        <v>21.690000000000055</v>
      </c>
      <c r="G16" s="42" t="s">
        <v>186</v>
      </c>
      <c r="H16" s="43" t="s">
        <v>427</v>
      </c>
      <c r="I16" s="96" t="s">
        <v>427</v>
      </c>
      <c r="J16" s="96" t="s">
        <v>427</v>
      </c>
    </row>
    <row r="17" spans="1:10" ht="15.75" customHeight="1" x14ac:dyDescent="0.25">
      <c r="A17" s="41" t="s">
        <v>351</v>
      </c>
      <c r="B17" s="42">
        <v>650</v>
      </c>
      <c r="C17" s="42">
        <f>AAPG!B6</f>
        <v>0</v>
      </c>
      <c r="D17" s="51">
        <f>AAPG!C6</f>
        <v>0</v>
      </c>
      <c r="E17" s="42">
        <f>AAPG!B7</f>
        <v>650</v>
      </c>
      <c r="F17" s="112">
        <f t="shared" ref="F17" si="2">B17+C17-E17</f>
        <v>0</v>
      </c>
      <c r="G17" s="42" t="s">
        <v>1375</v>
      </c>
      <c r="H17" s="43" t="s">
        <v>427</v>
      </c>
      <c r="I17" s="96" t="s">
        <v>427</v>
      </c>
      <c r="J17" s="96" t="s">
        <v>427</v>
      </c>
    </row>
    <row r="18" spans="1:10" ht="15.75" customHeight="1" x14ac:dyDescent="0.25">
      <c r="A18" s="41" t="s">
        <v>18</v>
      </c>
      <c r="B18" s="42">
        <v>2250</v>
      </c>
      <c r="C18" s="42">
        <f>'ACS-SA'!B6</f>
        <v>0</v>
      </c>
      <c r="D18" s="51"/>
      <c r="E18" s="42">
        <f>'ACS-SA'!B7</f>
        <v>2037</v>
      </c>
      <c r="F18" s="42">
        <f t="shared" si="0"/>
        <v>213</v>
      </c>
      <c r="G18" s="42" t="s">
        <v>193</v>
      </c>
      <c r="H18" s="43" t="s">
        <v>427</v>
      </c>
      <c r="I18" s="96" t="s">
        <v>427</v>
      </c>
      <c r="J18" s="96" t="s">
        <v>427</v>
      </c>
    </row>
    <row r="19" spans="1:10" x14ac:dyDescent="0.25">
      <c r="A19" s="41" t="s">
        <v>19</v>
      </c>
      <c r="B19" s="42">
        <v>400</v>
      </c>
      <c r="C19" s="42">
        <f>AIAS!B6</f>
        <v>0</v>
      </c>
      <c r="D19" s="51">
        <f>SUM(AIAS!B7)</f>
        <v>0</v>
      </c>
      <c r="E19" s="42">
        <f>AIAS!B8</f>
        <v>400</v>
      </c>
      <c r="F19" s="112">
        <f>B19+C19+D19-E19</f>
        <v>0</v>
      </c>
      <c r="G19" s="42" t="s">
        <v>194</v>
      </c>
      <c r="H19" s="43" t="s">
        <v>427</v>
      </c>
      <c r="I19" s="96" t="s">
        <v>427</v>
      </c>
      <c r="J19" s="96" t="s">
        <v>427</v>
      </c>
    </row>
    <row r="20" spans="1:10" x14ac:dyDescent="0.25">
      <c r="A20" s="41" t="s">
        <v>114</v>
      </c>
      <c r="B20" s="42">
        <v>2200</v>
      </c>
      <c r="C20" s="42">
        <f>AIChE!B6</f>
        <v>0</v>
      </c>
      <c r="D20" s="51"/>
      <c r="E20" s="42">
        <f>AIChE!B7</f>
        <v>2200</v>
      </c>
      <c r="F20" s="112">
        <f t="shared" si="0"/>
        <v>0</v>
      </c>
      <c r="G20" s="42" t="s">
        <v>277</v>
      </c>
      <c r="H20" s="43" t="s">
        <v>427</v>
      </c>
      <c r="I20" s="96" t="s">
        <v>427</v>
      </c>
      <c r="J20" s="96" t="s">
        <v>427</v>
      </c>
    </row>
    <row r="21" spans="1:10" x14ac:dyDescent="0.25">
      <c r="A21" s="41" t="s">
        <v>188</v>
      </c>
      <c r="B21" s="42">
        <v>700</v>
      </c>
      <c r="C21" s="42">
        <f>AMWA!B6</f>
        <v>0</v>
      </c>
      <c r="D21" s="51"/>
      <c r="E21" s="42">
        <f>AMWA!B7</f>
        <v>700</v>
      </c>
      <c r="F21" s="112">
        <f t="shared" si="0"/>
        <v>0</v>
      </c>
      <c r="G21" s="42" t="s">
        <v>403</v>
      </c>
      <c r="H21" s="43" t="s">
        <v>427</v>
      </c>
      <c r="I21" s="96" t="s">
        <v>427</v>
      </c>
      <c r="J21" s="96" t="s">
        <v>427</v>
      </c>
    </row>
    <row r="22" spans="1:10" x14ac:dyDescent="0.25">
      <c r="A22" s="41" t="s">
        <v>20</v>
      </c>
      <c r="B22" s="42">
        <v>6000</v>
      </c>
      <c r="C22" s="42">
        <f>ASCE!B6</f>
        <v>1500</v>
      </c>
      <c r="D22" s="51"/>
      <c r="E22" s="42">
        <f>ASCE!B7</f>
        <v>7500</v>
      </c>
      <c r="F22" s="112">
        <f>B22+C22-E22</f>
        <v>0</v>
      </c>
      <c r="G22" s="42" t="s">
        <v>404</v>
      </c>
      <c r="H22" s="43" t="s">
        <v>427</v>
      </c>
      <c r="I22" s="96" t="s">
        <v>427</v>
      </c>
      <c r="J22" s="96" t="s">
        <v>427</v>
      </c>
    </row>
    <row r="23" spans="1:10" x14ac:dyDescent="0.25">
      <c r="A23" s="41" t="s">
        <v>115</v>
      </c>
      <c r="B23" s="42">
        <v>5000</v>
      </c>
      <c r="C23" s="42">
        <f>ASID!B6</f>
        <v>0</v>
      </c>
      <c r="D23" s="51">
        <f>ASID!B7</f>
        <v>0</v>
      </c>
      <c r="E23" s="42">
        <f>ASID!B8</f>
        <v>5000</v>
      </c>
      <c r="F23" s="112">
        <f>B23+C23+D23-E23</f>
        <v>0</v>
      </c>
      <c r="G23" s="42" t="s">
        <v>198</v>
      </c>
      <c r="H23" s="43" t="s">
        <v>427</v>
      </c>
      <c r="I23" s="96" t="s">
        <v>427</v>
      </c>
      <c r="J23" s="96" t="s">
        <v>427</v>
      </c>
    </row>
    <row r="24" spans="1:10" x14ac:dyDescent="0.25">
      <c r="A24" s="41" t="s">
        <v>21</v>
      </c>
      <c r="B24" s="42">
        <v>3000</v>
      </c>
      <c r="C24" s="42">
        <f>ASME!B6</f>
        <v>0</v>
      </c>
      <c r="D24" s="51"/>
      <c r="E24" s="42">
        <f>ASME!B7</f>
        <v>3000</v>
      </c>
      <c r="F24" s="112">
        <f>B24+C24-E24</f>
        <v>0</v>
      </c>
      <c r="G24" s="42" t="s">
        <v>278</v>
      </c>
      <c r="H24" s="43" t="s">
        <v>427</v>
      </c>
      <c r="I24" s="96" t="s">
        <v>427</v>
      </c>
      <c r="J24" s="96" t="s">
        <v>427</v>
      </c>
    </row>
    <row r="25" spans="1:10" ht="31.5" x14ac:dyDescent="0.25">
      <c r="A25" s="41" t="s">
        <v>352</v>
      </c>
      <c r="B25" s="42">
        <v>750</v>
      </c>
      <c r="C25" s="42">
        <f>AFSAQC!B6</f>
        <v>0</v>
      </c>
      <c r="D25" s="51">
        <f>AFSAQC!C6</f>
        <v>0</v>
      </c>
      <c r="E25" s="42">
        <f>AFSAQC!B7</f>
        <v>601.35</v>
      </c>
      <c r="F25" s="42">
        <f t="shared" ref="F25" si="3">B25+C25-E25</f>
        <v>148.64999999999998</v>
      </c>
      <c r="G25" s="42"/>
      <c r="H25" s="43" t="s">
        <v>427</v>
      </c>
      <c r="I25" s="96" t="s">
        <v>427</v>
      </c>
      <c r="J25" s="96" t="s">
        <v>427</v>
      </c>
    </row>
    <row r="26" spans="1:10" ht="31.5" x14ac:dyDescent="0.25">
      <c r="A26" s="41" t="s">
        <v>353</v>
      </c>
      <c r="B26" s="42">
        <v>500</v>
      </c>
      <c r="C26" s="42">
        <f>AFSURS!B6</f>
        <v>0</v>
      </c>
      <c r="D26" s="51">
        <f>AFSURS!C6</f>
        <v>0</v>
      </c>
      <c r="E26" s="42">
        <f>AFSURS!B7</f>
        <v>0</v>
      </c>
      <c r="F26" s="116">
        <f t="shared" ref="F26" si="4">B26+C26-E26</f>
        <v>500</v>
      </c>
      <c r="G26" s="42"/>
      <c r="H26" s="43" t="s">
        <v>427</v>
      </c>
      <c r="I26" s="96" t="s">
        <v>427</v>
      </c>
      <c r="J26" s="96" t="s">
        <v>427</v>
      </c>
    </row>
    <row r="27" spans="1:10" ht="16.5" customHeight="1" x14ac:dyDescent="0.25">
      <c r="A27" s="41" t="s">
        <v>127</v>
      </c>
      <c r="B27" s="42">
        <v>280</v>
      </c>
      <c r="C27" s="42">
        <f>AnthroSociety!B6</f>
        <v>0</v>
      </c>
      <c r="D27" s="51"/>
      <c r="E27" s="42">
        <f>AnthroSociety!B6</f>
        <v>0</v>
      </c>
      <c r="F27" s="116">
        <f t="shared" si="0"/>
        <v>280</v>
      </c>
      <c r="G27" s="42" t="s">
        <v>313</v>
      </c>
      <c r="H27" s="43" t="s">
        <v>427</v>
      </c>
      <c r="I27" s="96" t="s">
        <v>427</v>
      </c>
      <c r="J27" s="96" t="s">
        <v>427</v>
      </c>
    </row>
    <row r="28" spans="1:10" x14ac:dyDescent="0.25">
      <c r="A28" s="41" t="s">
        <v>148</v>
      </c>
      <c r="B28" s="42">
        <v>3000</v>
      </c>
      <c r="C28" s="42">
        <f>ArmyROTC!B6</f>
        <v>0</v>
      </c>
      <c r="D28" s="51"/>
      <c r="E28" s="42">
        <f>ArmyROTC!B7</f>
        <v>300</v>
      </c>
      <c r="F28" s="42">
        <f t="shared" si="0"/>
        <v>2700</v>
      </c>
      <c r="G28" s="42" t="s">
        <v>199</v>
      </c>
      <c r="H28" s="43" t="s">
        <v>427</v>
      </c>
      <c r="I28" s="96" t="s">
        <v>427</v>
      </c>
      <c r="J28" s="96" t="s">
        <v>427</v>
      </c>
    </row>
    <row r="29" spans="1:10" x14ac:dyDescent="0.25">
      <c r="A29" s="41" t="s">
        <v>22</v>
      </c>
      <c r="B29" s="42">
        <v>1000</v>
      </c>
      <c r="C29" s="42">
        <f>'Arnold Air'!B6</f>
        <v>0</v>
      </c>
      <c r="D29" s="51">
        <f>'Arnold Air'!B7</f>
        <v>333.3</v>
      </c>
      <c r="E29" s="42">
        <f>'Arnold Air'!B8</f>
        <v>0</v>
      </c>
      <c r="F29" s="116">
        <f>B29+C29-D29-E29</f>
        <v>666.7</v>
      </c>
      <c r="G29" s="42" t="s">
        <v>200</v>
      </c>
      <c r="H29" s="55">
        <v>42402</v>
      </c>
      <c r="I29" s="96">
        <v>42382</v>
      </c>
      <c r="J29" s="96" t="s">
        <v>427</v>
      </c>
    </row>
    <row r="30" spans="1:10" x14ac:dyDescent="0.25">
      <c r="A30" s="41" t="s">
        <v>354</v>
      </c>
      <c r="B30" s="42">
        <v>500</v>
      </c>
      <c r="C30" s="42">
        <f>ACM!B6</f>
        <v>0</v>
      </c>
      <c r="D30" s="51">
        <f>ACM!C6</f>
        <v>0</v>
      </c>
      <c r="E30" s="42">
        <f>ACM!B8</f>
        <v>500</v>
      </c>
      <c r="F30" s="112">
        <f>B30+C30+D30-E30</f>
        <v>0</v>
      </c>
      <c r="G30" s="42" t="s">
        <v>405</v>
      </c>
      <c r="H30" s="43" t="s">
        <v>427</v>
      </c>
      <c r="I30" s="96" t="s">
        <v>427</v>
      </c>
      <c r="J30" s="96" t="s">
        <v>427</v>
      </c>
    </row>
    <row r="31" spans="1:10" x14ac:dyDescent="0.25">
      <c r="A31" s="41" t="s">
        <v>290</v>
      </c>
      <c r="B31" s="42">
        <v>247</v>
      </c>
      <c r="C31" s="42">
        <f>Assc.Childhood!B6</f>
        <v>0</v>
      </c>
      <c r="D31" s="51">
        <f>Assc.Childhood!B7</f>
        <v>0</v>
      </c>
      <c r="E31" s="42">
        <f>Assc.Childhood!B8</f>
        <v>0</v>
      </c>
      <c r="F31" s="116">
        <f>B31+C31+D31-E31</f>
        <v>247</v>
      </c>
      <c r="G31" s="42" t="s">
        <v>314</v>
      </c>
      <c r="H31" s="43" t="s">
        <v>427</v>
      </c>
      <c r="I31" s="96" t="s">
        <v>427</v>
      </c>
      <c r="J31" s="96" t="s">
        <v>427</v>
      </c>
    </row>
    <row r="32" spans="1:10" s="75" customFormat="1" ht="31.5" x14ac:dyDescent="0.25">
      <c r="A32" s="73" t="s">
        <v>149</v>
      </c>
      <c r="B32" s="74">
        <v>500</v>
      </c>
      <c r="C32" s="74">
        <f>ABSS!B6</f>
        <v>0</v>
      </c>
      <c r="D32" s="76">
        <f>ABSS!B7</f>
        <v>333.3</v>
      </c>
      <c r="E32" s="74">
        <f>ABSS!B8</f>
        <v>0</v>
      </c>
      <c r="F32" s="74">
        <f>B32+C32-D32-E32</f>
        <v>166.7</v>
      </c>
      <c r="G32" s="74" t="s">
        <v>201</v>
      </c>
      <c r="H32" s="72" t="s">
        <v>427</v>
      </c>
      <c r="I32" s="95" t="s">
        <v>427</v>
      </c>
      <c r="J32" s="95"/>
    </row>
    <row r="33" spans="1:10" x14ac:dyDescent="0.25">
      <c r="A33" s="41" t="s">
        <v>23</v>
      </c>
      <c r="B33" s="42">
        <v>520</v>
      </c>
      <c r="C33" s="42">
        <f>AGA!B6</f>
        <v>0</v>
      </c>
      <c r="D33" s="51">
        <f>AGA!B7</f>
        <v>0</v>
      </c>
      <c r="E33" s="42">
        <f>AGA!B8</f>
        <v>0</v>
      </c>
      <c r="F33" s="116">
        <f>B33+C33-D33-E33</f>
        <v>520</v>
      </c>
      <c r="G33" s="42"/>
      <c r="H33" s="43" t="s">
        <v>427</v>
      </c>
      <c r="I33" s="96" t="s">
        <v>427</v>
      </c>
      <c r="J33" s="96" t="s">
        <v>427</v>
      </c>
    </row>
    <row r="34" spans="1:10" ht="31.5" x14ac:dyDescent="0.25">
      <c r="A34" s="41" t="s">
        <v>291</v>
      </c>
      <c r="B34" s="42">
        <v>4850</v>
      </c>
      <c r="C34" s="42">
        <f>AITP!B6</f>
        <v>0</v>
      </c>
      <c r="D34" s="51"/>
      <c r="E34" s="42">
        <f>AITP!B7</f>
        <v>4850</v>
      </c>
      <c r="F34" s="112">
        <f>B34+C34-E34</f>
        <v>0</v>
      </c>
      <c r="G34" s="42" t="s">
        <v>315</v>
      </c>
      <c r="H34" s="43" t="s">
        <v>427</v>
      </c>
      <c r="I34" s="96" t="s">
        <v>427</v>
      </c>
      <c r="J34" s="96" t="s">
        <v>427</v>
      </c>
    </row>
    <row r="35" spans="1:10" ht="31.5" x14ac:dyDescent="0.25">
      <c r="A35" s="41" t="s">
        <v>355</v>
      </c>
      <c r="B35" s="42">
        <v>500</v>
      </c>
      <c r="C35" s="42">
        <f>ALPFA!B6</f>
        <v>0</v>
      </c>
      <c r="D35" s="51"/>
      <c r="E35" s="42">
        <f>ALPFA!B7</f>
        <v>500</v>
      </c>
      <c r="F35" s="112">
        <f>B35+C35-E35</f>
        <v>0</v>
      </c>
      <c r="G35" s="42"/>
      <c r="H35" s="43" t="s">
        <v>427</v>
      </c>
      <c r="I35" s="96" t="s">
        <v>427</v>
      </c>
      <c r="J35" s="96" t="s">
        <v>427</v>
      </c>
    </row>
    <row r="36" spans="1:10" x14ac:dyDescent="0.25">
      <c r="A36" s="41" t="s">
        <v>24</v>
      </c>
      <c r="B36" s="42">
        <v>5450</v>
      </c>
      <c r="C36" s="42">
        <f>ASAS!B6</f>
        <v>0</v>
      </c>
      <c r="D36" s="51"/>
      <c r="E36" s="42">
        <f>ASAS!B7</f>
        <v>5450</v>
      </c>
      <c r="F36" s="112">
        <f t="shared" si="0"/>
        <v>0</v>
      </c>
      <c r="G36" s="42" t="s">
        <v>203</v>
      </c>
      <c r="H36" s="43" t="s">
        <v>427</v>
      </c>
      <c r="I36" s="96" t="s">
        <v>427</v>
      </c>
      <c r="J36" s="96" t="s">
        <v>427</v>
      </c>
    </row>
    <row r="37" spans="1:10" x14ac:dyDescent="0.25">
      <c r="A37" s="41" t="s">
        <v>357</v>
      </c>
      <c r="B37" s="42">
        <v>500</v>
      </c>
      <c r="C37" s="42">
        <f>ATSO!B6</f>
        <v>0</v>
      </c>
      <c r="D37" s="51"/>
      <c r="E37" s="42">
        <f>ATSO!B7</f>
        <v>323.32</v>
      </c>
      <c r="F37" s="42">
        <f>B37+C37-E37</f>
        <v>176.68</v>
      </c>
      <c r="G37" s="42" t="s">
        <v>406</v>
      </c>
      <c r="H37" s="43" t="s">
        <v>427</v>
      </c>
      <c r="I37" s="96" t="s">
        <v>427</v>
      </c>
      <c r="J37" s="96" t="s">
        <v>427</v>
      </c>
    </row>
    <row r="38" spans="1:10" x14ac:dyDescent="0.25">
      <c r="A38" s="41" t="s">
        <v>358</v>
      </c>
      <c r="B38" s="42">
        <v>500</v>
      </c>
      <c r="C38" s="42">
        <f>BB!B6</f>
        <v>0</v>
      </c>
      <c r="D38" s="51">
        <f>BB!C6</f>
        <v>0</v>
      </c>
      <c r="E38" s="42">
        <f>BB!B7</f>
        <v>467.11</v>
      </c>
      <c r="F38" s="112">
        <f>B38+C38-E38</f>
        <v>32.889999999999986</v>
      </c>
      <c r="G38" s="42"/>
      <c r="H38" s="43" t="s">
        <v>427</v>
      </c>
      <c r="I38" s="96" t="s">
        <v>427</v>
      </c>
      <c r="J38" s="96" t="s">
        <v>427</v>
      </c>
    </row>
    <row r="39" spans="1:10" x14ac:dyDescent="0.25">
      <c r="A39" s="41" t="s">
        <v>359</v>
      </c>
      <c r="B39" s="42">
        <v>160</v>
      </c>
      <c r="C39" s="42">
        <f>BUC!B6</f>
        <v>0</v>
      </c>
      <c r="D39" s="51">
        <f>BUC!C6</f>
        <v>0</v>
      </c>
      <c r="E39" s="42">
        <f>BUC!B7</f>
        <v>14</v>
      </c>
      <c r="F39" s="42">
        <f>B39+C39-E39</f>
        <v>146</v>
      </c>
      <c r="G39" s="42" t="s">
        <v>407</v>
      </c>
      <c r="H39" s="43" t="s">
        <v>427</v>
      </c>
      <c r="I39" s="96" t="s">
        <v>427</v>
      </c>
      <c r="J39" s="96" t="s">
        <v>427</v>
      </c>
    </row>
    <row r="40" spans="1:10" x14ac:dyDescent="0.25">
      <c r="A40" s="41" t="s">
        <v>341</v>
      </c>
      <c r="B40" s="42">
        <v>500</v>
      </c>
      <c r="C40" s="42">
        <f>BSA!B6</f>
        <v>0</v>
      </c>
      <c r="D40" s="51">
        <f>BSA!C6</f>
        <v>0</v>
      </c>
      <c r="E40" s="42">
        <f>BSA!B7</f>
        <v>498.25</v>
      </c>
      <c r="F40" s="112">
        <f t="shared" ref="F40" si="5">B40+C40-E40</f>
        <v>1.75</v>
      </c>
      <c r="G40" s="42" t="s">
        <v>408</v>
      </c>
      <c r="H40" s="43" t="s">
        <v>427</v>
      </c>
      <c r="I40" s="96" t="s">
        <v>427</v>
      </c>
      <c r="J40" s="96" t="s">
        <v>427</v>
      </c>
    </row>
    <row r="41" spans="1:10" x14ac:dyDescent="0.25">
      <c r="A41" s="41" t="s">
        <v>25</v>
      </c>
      <c r="B41" s="42">
        <v>4500</v>
      </c>
      <c r="C41" s="42">
        <f>'B&amp;B'!B6</f>
        <v>0</v>
      </c>
      <c r="D41" s="51"/>
      <c r="E41" s="42">
        <f>'B&amp;B'!B7</f>
        <v>4500</v>
      </c>
      <c r="F41" s="112">
        <f t="shared" ref="F41:F75" si="6">B41+C41-E41</f>
        <v>0</v>
      </c>
      <c r="G41" s="42" t="s">
        <v>204</v>
      </c>
      <c r="H41" s="43" t="s">
        <v>427</v>
      </c>
      <c r="I41" s="96" t="s">
        <v>427</v>
      </c>
      <c r="J41" s="96" t="s">
        <v>427</v>
      </c>
    </row>
    <row r="42" spans="1:10" x14ac:dyDescent="0.25">
      <c r="A42" s="41" t="s">
        <v>26</v>
      </c>
      <c r="B42" s="42">
        <v>8500</v>
      </c>
      <c r="C42" s="42">
        <f>TechCRU!B6</f>
        <v>2075</v>
      </c>
      <c r="D42" s="51"/>
      <c r="E42" s="42">
        <f>TechCRU!B7</f>
        <v>9800</v>
      </c>
      <c r="F42" s="42">
        <f t="shared" si="6"/>
        <v>775</v>
      </c>
      <c r="G42" s="42" t="s">
        <v>205</v>
      </c>
      <c r="H42" s="43" t="s">
        <v>427</v>
      </c>
      <c r="I42" s="96" t="s">
        <v>427</v>
      </c>
      <c r="J42" s="96" t="s">
        <v>427</v>
      </c>
    </row>
    <row r="43" spans="1:10" x14ac:dyDescent="0.25">
      <c r="A43" s="41" t="s">
        <v>27</v>
      </c>
      <c r="B43" s="42">
        <v>5000</v>
      </c>
      <c r="C43" s="42">
        <f>CSA!B6</f>
        <v>0</v>
      </c>
      <c r="D43" s="51"/>
      <c r="E43" s="42">
        <f>CSA!B7</f>
        <v>5000</v>
      </c>
      <c r="F43" s="112">
        <f t="shared" si="6"/>
        <v>0</v>
      </c>
      <c r="G43" s="42" t="s">
        <v>206</v>
      </c>
      <c r="H43" s="43" t="s">
        <v>427</v>
      </c>
      <c r="I43" s="96" t="s">
        <v>427</v>
      </c>
      <c r="J43" s="96" t="s">
        <v>427</v>
      </c>
    </row>
    <row r="44" spans="1:10" x14ac:dyDescent="0.25">
      <c r="A44" s="41" t="s">
        <v>189</v>
      </c>
      <c r="B44" s="42">
        <v>600</v>
      </c>
      <c r="C44" s="42">
        <f>CECT!B6</f>
        <v>0</v>
      </c>
      <c r="D44" s="51"/>
      <c r="E44" s="42">
        <f>CECT!B7</f>
        <v>600</v>
      </c>
      <c r="F44" s="112">
        <f t="shared" si="6"/>
        <v>0</v>
      </c>
      <c r="G44" s="42"/>
      <c r="H44" s="43" t="s">
        <v>427</v>
      </c>
      <c r="I44" s="96" t="s">
        <v>427</v>
      </c>
      <c r="J44" s="96" t="s">
        <v>427</v>
      </c>
    </row>
    <row r="45" spans="1:10" x14ac:dyDescent="0.25">
      <c r="A45" s="41" t="s">
        <v>361</v>
      </c>
      <c r="B45" s="42">
        <v>100</v>
      </c>
      <c r="C45" s="42">
        <f>CACF!B6</f>
        <v>0</v>
      </c>
      <c r="D45" s="51">
        <f>CACF!B7</f>
        <v>33.33</v>
      </c>
      <c r="E45" s="42">
        <f>CACF!B8</f>
        <v>0</v>
      </c>
      <c r="F45" s="116">
        <f>B45+C45-D45-E45</f>
        <v>66.67</v>
      </c>
      <c r="G45" s="42" t="s">
        <v>409</v>
      </c>
      <c r="H45" s="43" t="s">
        <v>427</v>
      </c>
      <c r="I45" s="96">
        <v>42402</v>
      </c>
      <c r="J45" s="96" t="s">
        <v>427</v>
      </c>
    </row>
    <row r="46" spans="1:10" x14ac:dyDescent="0.25">
      <c r="A46" s="41" t="s">
        <v>362</v>
      </c>
      <c r="B46" s="42">
        <v>750</v>
      </c>
      <c r="C46" s="42">
        <f>CE!B6</f>
        <v>0</v>
      </c>
      <c r="D46" s="51">
        <f>CE!C6</f>
        <v>0</v>
      </c>
      <c r="E46" s="42">
        <f>CE!B8</f>
        <v>750</v>
      </c>
      <c r="F46" s="112">
        <f>B46+C46+D46-E46</f>
        <v>0</v>
      </c>
      <c r="G46" s="42"/>
      <c r="H46" s="43" t="s">
        <v>427</v>
      </c>
      <c r="I46" s="96" t="s">
        <v>427</v>
      </c>
      <c r="J46" s="96" t="s">
        <v>427</v>
      </c>
    </row>
    <row r="47" spans="1:10" x14ac:dyDescent="0.25">
      <c r="A47" s="41" t="s">
        <v>28</v>
      </c>
      <c r="B47" s="42">
        <v>1000</v>
      </c>
      <c r="C47" s="42">
        <f>ChiRho!B6</f>
        <v>0</v>
      </c>
      <c r="D47" s="51">
        <f>ChiRho!B7</f>
        <v>333.3</v>
      </c>
      <c r="E47" s="42">
        <f>ChiRho!B8</f>
        <v>503.06</v>
      </c>
      <c r="F47" s="42">
        <f>B47+C47-D47-E47</f>
        <v>163.64000000000004</v>
      </c>
      <c r="G47" s="42" t="s">
        <v>207</v>
      </c>
      <c r="H47" s="43" t="s">
        <v>427</v>
      </c>
      <c r="I47" s="96" t="s">
        <v>427</v>
      </c>
      <c r="J47" s="96">
        <v>42496</v>
      </c>
    </row>
    <row r="48" spans="1:10" s="75" customFormat="1" x14ac:dyDescent="0.25">
      <c r="A48" s="73" t="s">
        <v>150</v>
      </c>
      <c r="B48" s="74">
        <v>285</v>
      </c>
      <c r="C48" s="74">
        <f>ChiSig!B6</f>
        <v>0</v>
      </c>
      <c r="D48" s="76">
        <f>ChiSig!B7</f>
        <v>189.98099999999999</v>
      </c>
      <c r="E48" s="74">
        <f>ChiSig!B8</f>
        <v>0</v>
      </c>
      <c r="F48" s="74">
        <f>B48+C48-D48-E48</f>
        <v>95.019000000000005</v>
      </c>
      <c r="G48" s="74" t="s">
        <v>410</v>
      </c>
      <c r="H48" s="72"/>
      <c r="I48" s="95"/>
      <c r="J48" s="95"/>
    </row>
    <row r="49" spans="1:10" x14ac:dyDescent="0.25">
      <c r="A49" s="41" t="s">
        <v>29</v>
      </c>
      <c r="B49" s="42">
        <v>1200</v>
      </c>
      <c r="C49" s="42">
        <f>XTE!B6</f>
        <v>0</v>
      </c>
      <c r="D49" s="51">
        <f>XTE!B7</f>
        <v>399.96</v>
      </c>
      <c r="E49" s="42">
        <f>XTE!B8</f>
        <v>798.58999999999992</v>
      </c>
      <c r="F49" s="112">
        <f>B49+C49-D49-E49</f>
        <v>1.4500000000000455</v>
      </c>
      <c r="G49" s="42" t="s">
        <v>208</v>
      </c>
      <c r="H49" s="43" t="s">
        <v>427</v>
      </c>
      <c r="I49" s="96">
        <v>42346</v>
      </c>
      <c r="J49" s="96" t="s">
        <v>427</v>
      </c>
    </row>
    <row r="50" spans="1:10" ht="15.75" customHeight="1" x14ac:dyDescent="0.25">
      <c r="A50" s="41" t="s">
        <v>151</v>
      </c>
      <c r="B50" s="42">
        <v>800</v>
      </c>
      <c r="C50" s="42">
        <f>Christians!B6</f>
        <v>200</v>
      </c>
      <c r="D50" s="51"/>
      <c r="E50" s="42">
        <f>Christians!B7</f>
        <v>1000</v>
      </c>
      <c r="F50" s="112">
        <f>B50+C50-E50</f>
        <v>0</v>
      </c>
      <c r="G50" s="42"/>
      <c r="H50" s="43" t="s">
        <v>427</v>
      </c>
      <c r="I50" s="96" t="s">
        <v>427</v>
      </c>
      <c r="J50" s="96" t="s">
        <v>427</v>
      </c>
    </row>
    <row r="51" spans="1:10" x14ac:dyDescent="0.25">
      <c r="A51" s="41" t="s">
        <v>31</v>
      </c>
      <c r="B51" s="42">
        <v>100</v>
      </c>
      <c r="C51" s="42">
        <f>'Circle K'!B6</f>
        <v>0</v>
      </c>
      <c r="D51" s="51">
        <f>'Circle K'!B7</f>
        <v>33.33</v>
      </c>
      <c r="E51" s="42">
        <f>'Circle K'!B8</f>
        <v>66.67</v>
      </c>
      <c r="F51" s="112">
        <f>B51+C51-D51-E51</f>
        <v>0</v>
      </c>
      <c r="G51" s="42" t="s">
        <v>209</v>
      </c>
      <c r="H51" s="43" t="s">
        <v>427</v>
      </c>
      <c r="I51" s="96">
        <v>42402</v>
      </c>
      <c r="J51" s="96" t="s">
        <v>427</v>
      </c>
    </row>
    <row r="52" spans="1:10" x14ac:dyDescent="0.25">
      <c r="A52" s="41" t="s">
        <v>32</v>
      </c>
      <c r="B52" s="42">
        <v>80</v>
      </c>
      <c r="C52" s="42">
        <f>CAC!B6</f>
        <v>20</v>
      </c>
      <c r="D52" s="51">
        <f>CAC!B7</f>
        <v>53.327999999999996</v>
      </c>
      <c r="E52" s="42">
        <f>CAC!B8</f>
        <v>0</v>
      </c>
      <c r="F52" s="42">
        <f>B52+C52-D52-E52</f>
        <v>46.672000000000004</v>
      </c>
      <c r="G52" s="42" t="s">
        <v>281</v>
      </c>
      <c r="H52" s="43" t="s">
        <v>427</v>
      </c>
      <c r="I52" s="96" t="s">
        <v>427</v>
      </c>
      <c r="J52" s="95" t="s">
        <v>427</v>
      </c>
    </row>
    <row r="53" spans="1:10" x14ac:dyDescent="0.25">
      <c r="A53" s="41" t="s">
        <v>289</v>
      </c>
      <c r="B53" s="42">
        <v>1000</v>
      </c>
      <c r="C53" s="42">
        <f>'Collegiate 100'!B6</f>
        <v>0</v>
      </c>
      <c r="D53" s="51">
        <f>SUM('Collegiate 100'!B7)</f>
        <v>0</v>
      </c>
      <c r="E53" s="42">
        <f>'Collegiate 100'!B8</f>
        <v>521.16999999999996</v>
      </c>
      <c r="F53" s="42">
        <f>B53+C53+D53-E53</f>
        <v>478.83000000000004</v>
      </c>
      <c r="G53" s="42" t="s">
        <v>411</v>
      </c>
      <c r="H53" s="43" t="s">
        <v>427</v>
      </c>
      <c r="I53" s="96" t="s">
        <v>427</v>
      </c>
      <c r="J53" s="96" t="s">
        <v>427</v>
      </c>
    </row>
    <row r="54" spans="1:10" x14ac:dyDescent="0.25">
      <c r="A54" s="41" t="s">
        <v>363</v>
      </c>
      <c r="B54" s="42">
        <v>500</v>
      </c>
      <c r="C54" s="42">
        <f>CEO!B6</f>
        <v>0</v>
      </c>
      <c r="D54" s="51">
        <f>CEO!B7</f>
        <v>0</v>
      </c>
      <c r="E54" s="42">
        <f>CEO!B8</f>
        <v>218.98</v>
      </c>
      <c r="F54" s="42">
        <f>B54+C54+D54-E54</f>
        <v>281.02</v>
      </c>
      <c r="G54" s="42" t="s">
        <v>412</v>
      </c>
      <c r="H54" s="43" t="s">
        <v>427</v>
      </c>
      <c r="I54" s="96" t="s">
        <v>427</v>
      </c>
      <c r="J54" s="96" t="s">
        <v>427</v>
      </c>
    </row>
    <row r="55" spans="1:10" x14ac:dyDescent="0.25">
      <c r="A55" s="41" t="s">
        <v>33</v>
      </c>
      <c r="B55" s="42">
        <v>1650</v>
      </c>
      <c r="C55" s="42">
        <f>CFFA!B6</f>
        <v>0</v>
      </c>
      <c r="D55" s="51"/>
      <c r="E55" s="42">
        <f>CFFA!B7</f>
        <v>0</v>
      </c>
      <c r="F55" s="116">
        <f t="shared" si="6"/>
        <v>1650</v>
      </c>
      <c r="G55" s="42" t="s">
        <v>210</v>
      </c>
      <c r="H55" s="43" t="s">
        <v>427</v>
      </c>
      <c r="I55" s="96" t="s">
        <v>427</v>
      </c>
      <c r="J55" s="96" t="s">
        <v>427</v>
      </c>
    </row>
    <row r="56" spans="1:10" s="75" customFormat="1" x14ac:dyDescent="0.25">
      <c r="A56" s="73" t="s">
        <v>364</v>
      </c>
      <c r="B56" s="74">
        <v>500</v>
      </c>
      <c r="C56" s="74">
        <f>CPP!B6</f>
        <v>0</v>
      </c>
      <c r="D56" s="76">
        <f>SUM(CPP!B7)</f>
        <v>333.3</v>
      </c>
      <c r="E56" s="74">
        <f>CPP!B8</f>
        <v>0</v>
      </c>
      <c r="F56" s="74">
        <f>B56+C56-D56-E56</f>
        <v>166.7</v>
      </c>
      <c r="G56" s="74"/>
      <c r="H56" s="72"/>
      <c r="I56" s="95"/>
      <c r="J56" s="95"/>
    </row>
    <row r="57" spans="1:10" x14ac:dyDescent="0.25">
      <c r="A57" s="41" t="s">
        <v>129</v>
      </c>
      <c r="B57" s="42">
        <v>900</v>
      </c>
      <c r="C57" s="42">
        <f>'Court Jesters'!B6</f>
        <v>0</v>
      </c>
      <c r="D57" s="51">
        <f>'Court Jesters'!B7</f>
        <v>0</v>
      </c>
      <c r="E57" s="42">
        <f>'Court Jesters'!B8</f>
        <v>872.92</v>
      </c>
      <c r="F57" s="112">
        <f>B57+C57+D57-E57</f>
        <v>27.080000000000041</v>
      </c>
      <c r="G57" s="42"/>
      <c r="H57" s="43" t="s">
        <v>427</v>
      </c>
      <c r="I57" s="96" t="s">
        <v>427</v>
      </c>
      <c r="J57" s="96" t="s">
        <v>427</v>
      </c>
    </row>
    <row r="58" spans="1:10" x14ac:dyDescent="0.25">
      <c r="A58" s="41" t="s">
        <v>292</v>
      </c>
      <c r="B58" s="42">
        <v>400</v>
      </c>
      <c r="C58" s="42">
        <f>'Dancers wSoul'!B6</f>
        <v>0</v>
      </c>
      <c r="D58" s="51"/>
      <c r="E58" s="42">
        <f>'Dancers wSoul'!B7</f>
        <v>400</v>
      </c>
      <c r="F58" s="112">
        <f>B58+C58-E58</f>
        <v>0</v>
      </c>
      <c r="G58" s="42"/>
      <c r="H58" s="43" t="s">
        <v>427</v>
      </c>
      <c r="I58" s="96" t="s">
        <v>427</v>
      </c>
      <c r="J58" s="96" t="s">
        <v>427</v>
      </c>
    </row>
    <row r="59" spans="1:10" x14ac:dyDescent="0.25">
      <c r="A59" s="41" t="s">
        <v>130</v>
      </c>
      <c r="B59" s="42">
        <v>4500</v>
      </c>
      <c r="C59" s="42">
        <f>DSP!B6</f>
        <v>0</v>
      </c>
      <c r="D59" s="51"/>
      <c r="E59" s="42">
        <f>DSP!B7</f>
        <v>4500</v>
      </c>
      <c r="F59" s="112">
        <f t="shared" si="6"/>
        <v>0</v>
      </c>
      <c r="G59" s="42" t="s">
        <v>211</v>
      </c>
      <c r="H59" s="43" t="s">
        <v>427</v>
      </c>
      <c r="I59" s="96" t="s">
        <v>427</v>
      </c>
      <c r="J59" s="96" t="s">
        <v>427</v>
      </c>
    </row>
    <row r="60" spans="1:10" x14ac:dyDescent="0.25">
      <c r="A60" s="41" t="s">
        <v>131</v>
      </c>
      <c r="B60" s="42">
        <v>1000</v>
      </c>
      <c r="C60" s="42">
        <f>DBAHJPMS!B6</f>
        <v>0</v>
      </c>
      <c r="D60" s="51"/>
      <c r="E60" s="42">
        <f>DBAHJPMS!B7</f>
        <v>170.23000000000002</v>
      </c>
      <c r="F60" s="42">
        <f t="shared" si="6"/>
        <v>829.77</v>
      </c>
      <c r="G60" s="42" t="s">
        <v>212</v>
      </c>
      <c r="H60" s="43" t="s">
        <v>427</v>
      </c>
      <c r="I60" s="96" t="s">
        <v>427</v>
      </c>
      <c r="J60" s="96" t="s">
        <v>427</v>
      </c>
    </row>
    <row r="61" spans="1:10" s="75" customFormat="1" x14ac:dyDescent="0.25">
      <c r="A61" s="73" t="s">
        <v>280</v>
      </c>
      <c r="B61" s="74">
        <v>300</v>
      </c>
      <c r="C61" s="74">
        <f>Egyptian!B6</f>
        <v>0</v>
      </c>
      <c r="D61" s="76">
        <f>Egyptian!B7</f>
        <v>199.98</v>
      </c>
      <c r="E61" s="74">
        <f>Egyptian!B8</f>
        <v>0</v>
      </c>
      <c r="F61" s="74">
        <f>B61+C61-D61-E61</f>
        <v>100.02000000000001</v>
      </c>
      <c r="G61" s="74" t="s">
        <v>316</v>
      </c>
      <c r="H61" s="72"/>
      <c r="I61" s="95"/>
      <c r="J61" s="95"/>
    </row>
    <row r="62" spans="1:10" x14ac:dyDescent="0.25">
      <c r="A62" s="41" t="s">
        <v>365</v>
      </c>
      <c r="B62" s="42">
        <v>200</v>
      </c>
      <c r="C62" s="42">
        <f>ED!B6</f>
        <v>0</v>
      </c>
      <c r="D62" s="51"/>
      <c r="E62" s="42">
        <f>ED!B7</f>
        <v>195</v>
      </c>
      <c r="F62" s="112">
        <f>B62+C62-E62</f>
        <v>5</v>
      </c>
      <c r="G62" s="42"/>
      <c r="H62" s="43" t="s">
        <v>427</v>
      </c>
      <c r="I62" s="96" t="s">
        <v>427</v>
      </c>
      <c r="J62" s="96" t="s">
        <v>427</v>
      </c>
    </row>
    <row r="63" spans="1:10" x14ac:dyDescent="0.25">
      <c r="A63" s="41" t="s">
        <v>286</v>
      </c>
      <c r="B63" s="42">
        <v>600</v>
      </c>
      <c r="C63" s="42">
        <f>Eng.Sust.World!B6</f>
        <v>0</v>
      </c>
      <c r="D63" s="51">
        <f>SUM(Eng.Sust.World!B7)</f>
        <v>0</v>
      </c>
      <c r="E63" s="42">
        <f>Eng.Sust.World!B8</f>
        <v>0</v>
      </c>
      <c r="F63" s="116">
        <f>B63+C63+D63-E63</f>
        <v>600</v>
      </c>
      <c r="G63" s="42" t="s">
        <v>413</v>
      </c>
      <c r="H63" s="43" t="s">
        <v>427</v>
      </c>
      <c r="I63" s="96" t="s">
        <v>427</v>
      </c>
      <c r="J63" s="96" t="s">
        <v>427</v>
      </c>
    </row>
    <row r="64" spans="1:10" x14ac:dyDescent="0.25">
      <c r="A64" s="41" t="s">
        <v>35</v>
      </c>
      <c r="B64" s="42">
        <v>700</v>
      </c>
      <c r="C64" s="42">
        <f>EWB!B6</f>
        <v>0</v>
      </c>
      <c r="D64" s="51"/>
      <c r="E64" s="42">
        <f>EWB!B7</f>
        <v>658.52</v>
      </c>
      <c r="F64" s="42">
        <f t="shared" si="6"/>
        <v>41.480000000000018</v>
      </c>
      <c r="G64" s="42" t="s">
        <v>340</v>
      </c>
      <c r="H64" s="43" t="s">
        <v>427</v>
      </c>
      <c r="I64" s="96" t="s">
        <v>427</v>
      </c>
      <c r="J64" s="96" t="s">
        <v>427</v>
      </c>
    </row>
    <row r="65" spans="1:10" x14ac:dyDescent="0.25">
      <c r="A65" s="41" t="s">
        <v>36</v>
      </c>
      <c r="B65" s="42">
        <v>1200</v>
      </c>
      <c r="C65" s="42">
        <f>HON!B6</f>
        <v>0</v>
      </c>
      <c r="D65" s="51"/>
      <c r="E65" s="42">
        <f>HON!B7</f>
        <v>1198.79</v>
      </c>
      <c r="F65" s="112">
        <f t="shared" si="6"/>
        <v>1.2100000000000364</v>
      </c>
      <c r="G65" s="42" t="s">
        <v>213</v>
      </c>
      <c r="H65" s="43" t="s">
        <v>427</v>
      </c>
      <c r="I65" s="96" t="s">
        <v>427</v>
      </c>
      <c r="J65" s="96" t="s">
        <v>427</v>
      </c>
    </row>
    <row r="66" spans="1:10" x14ac:dyDescent="0.25">
      <c r="A66" s="41" t="s">
        <v>366</v>
      </c>
      <c r="B66" s="42">
        <v>350</v>
      </c>
      <c r="C66" s="42">
        <f>FB!B6</f>
        <v>0</v>
      </c>
      <c r="D66" s="51">
        <f>FB!C6</f>
        <v>0</v>
      </c>
      <c r="E66" s="42">
        <f>FB!B7</f>
        <v>0</v>
      </c>
      <c r="F66" s="116">
        <f>B66+C66-E66</f>
        <v>350</v>
      </c>
      <c r="G66" s="42"/>
      <c r="H66" s="43" t="s">
        <v>427</v>
      </c>
      <c r="I66" s="96" t="s">
        <v>427</v>
      </c>
      <c r="J66" s="96" t="s">
        <v>427</v>
      </c>
    </row>
    <row r="67" spans="1:10" x14ac:dyDescent="0.25">
      <c r="A67" s="41" t="s">
        <v>37</v>
      </c>
      <c r="B67" s="42">
        <v>7200</v>
      </c>
      <c r="C67" s="42">
        <f>Finance!B6</f>
        <v>0</v>
      </c>
      <c r="D67" s="51"/>
      <c r="E67" s="42">
        <f>Finance!B7</f>
        <v>7200</v>
      </c>
      <c r="F67" s="112">
        <f t="shared" si="6"/>
        <v>0</v>
      </c>
      <c r="G67" s="42" t="s">
        <v>214</v>
      </c>
      <c r="H67" s="43" t="s">
        <v>427</v>
      </c>
      <c r="I67" s="96" t="s">
        <v>427</v>
      </c>
      <c r="J67" s="96" t="s">
        <v>427</v>
      </c>
    </row>
    <row r="68" spans="1:10" x14ac:dyDescent="0.25">
      <c r="A68" s="41" t="s">
        <v>38</v>
      </c>
      <c r="B68" s="42">
        <v>456</v>
      </c>
      <c r="C68" s="42">
        <f>'Food Science'!B6</f>
        <v>0</v>
      </c>
      <c r="D68" s="51"/>
      <c r="E68" s="42">
        <f>'Food Science'!B7</f>
        <v>0</v>
      </c>
      <c r="F68" s="116">
        <f t="shared" si="6"/>
        <v>456</v>
      </c>
      <c r="G68" s="42" t="s">
        <v>215</v>
      </c>
      <c r="H68" s="43" t="s">
        <v>427</v>
      </c>
      <c r="I68" s="96" t="s">
        <v>427</v>
      </c>
      <c r="J68" s="96" t="s">
        <v>427</v>
      </c>
    </row>
    <row r="69" spans="1:10" x14ac:dyDescent="0.25">
      <c r="A69" s="41" t="s">
        <v>39</v>
      </c>
      <c r="B69" s="42">
        <v>4500</v>
      </c>
      <c r="C69" s="42">
        <f>FormulaSAE!B6</f>
        <v>1125</v>
      </c>
      <c r="D69" s="51"/>
      <c r="E69" s="42">
        <f>FormulaSAE!B7</f>
        <v>5625</v>
      </c>
      <c r="F69" s="112">
        <f t="shared" si="6"/>
        <v>0</v>
      </c>
      <c r="G69" s="42" t="s">
        <v>187</v>
      </c>
      <c r="H69" s="43" t="s">
        <v>427</v>
      </c>
      <c r="I69" s="96" t="s">
        <v>427</v>
      </c>
      <c r="J69" s="96" t="s">
        <v>427</v>
      </c>
    </row>
    <row r="70" spans="1:10" x14ac:dyDescent="0.25">
      <c r="A70" s="41" t="s">
        <v>133</v>
      </c>
      <c r="B70" s="42">
        <v>4000</v>
      </c>
      <c r="C70" s="42">
        <f>Foundation!B6</f>
        <v>0</v>
      </c>
      <c r="D70" s="51">
        <f>SUM(Foundation!B7)</f>
        <v>0</v>
      </c>
      <c r="E70" s="42">
        <f>Foundation!B8</f>
        <v>4000</v>
      </c>
      <c r="F70" s="112">
        <f>B70+C70+D70-E70</f>
        <v>0</v>
      </c>
      <c r="G70" s="69" t="s">
        <v>216</v>
      </c>
      <c r="H70" s="43" t="s">
        <v>427</v>
      </c>
      <c r="I70" s="96" t="s">
        <v>427</v>
      </c>
      <c r="J70" s="96" t="s">
        <v>427</v>
      </c>
    </row>
    <row r="71" spans="1:10" x14ac:dyDescent="0.25">
      <c r="A71" s="41" t="s">
        <v>40</v>
      </c>
      <c r="B71" s="42">
        <v>2000</v>
      </c>
      <c r="C71" s="42">
        <f>GBP!B6</f>
        <v>0</v>
      </c>
      <c r="D71" s="51"/>
      <c r="E71" s="42">
        <f>GBP!B7</f>
        <v>313.5</v>
      </c>
      <c r="F71" s="42">
        <f t="shared" si="6"/>
        <v>1686.5</v>
      </c>
      <c r="G71" s="69" t="s">
        <v>217</v>
      </c>
      <c r="H71" s="43" t="s">
        <v>427</v>
      </c>
      <c r="I71" s="96" t="s">
        <v>427</v>
      </c>
      <c r="J71" s="96" t="s">
        <v>427</v>
      </c>
    </row>
    <row r="72" spans="1:10" s="75" customFormat="1" x14ac:dyDescent="0.25">
      <c r="A72" s="73" t="s">
        <v>368</v>
      </c>
      <c r="B72" s="74">
        <v>60</v>
      </c>
      <c r="C72" s="74">
        <f>GenOne!B6</f>
        <v>0</v>
      </c>
      <c r="D72" s="76">
        <f>GenOne!B7</f>
        <v>39.995999999999995</v>
      </c>
      <c r="E72" s="74">
        <f>GenOne!B8</f>
        <v>0</v>
      </c>
      <c r="F72" s="74">
        <f>B72+C72-D72-E72</f>
        <v>20.004000000000005</v>
      </c>
      <c r="G72" s="77" t="s">
        <v>414</v>
      </c>
      <c r="H72" s="72"/>
      <c r="I72" s="95"/>
      <c r="J72" s="95"/>
    </row>
    <row r="73" spans="1:10" x14ac:dyDescent="0.25">
      <c r="A73" s="41" t="s">
        <v>367</v>
      </c>
      <c r="B73" s="42">
        <v>300</v>
      </c>
      <c r="C73" s="42">
        <f>Genki!B6</f>
        <v>0</v>
      </c>
      <c r="D73" s="51">
        <f>SUM(Genki!B7)</f>
        <v>0</v>
      </c>
      <c r="E73" s="42">
        <f>Genki!B8</f>
        <v>0</v>
      </c>
      <c r="F73" s="116">
        <f>B73+C73+D73-E73</f>
        <v>300</v>
      </c>
      <c r="G73" s="69"/>
      <c r="H73" s="43" t="s">
        <v>427</v>
      </c>
      <c r="I73" s="96" t="s">
        <v>427</v>
      </c>
      <c r="J73" s="96" t="s">
        <v>427</v>
      </c>
    </row>
    <row r="74" spans="1:10" x14ac:dyDescent="0.25">
      <c r="A74" s="41" t="s">
        <v>41</v>
      </c>
      <c r="B74" s="42">
        <v>800</v>
      </c>
      <c r="C74" s="42">
        <f>Geoscience!B6</f>
        <v>0</v>
      </c>
      <c r="D74" s="51">
        <f>SUM(Geoscience!B7)</f>
        <v>0</v>
      </c>
      <c r="E74" s="42">
        <f>Geoscience!B8</f>
        <v>0</v>
      </c>
      <c r="F74" s="116">
        <f>B74+C74+D74-E74</f>
        <v>800</v>
      </c>
      <c r="G74" s="69" t="s">
        <v>219</v>
      </c>
      <c r="H74" s="43" t="s">
        <v>427</v>
      </c>
      <c r="I74" s="96" t="s">
        <v>427</v>
      </c>
      <c r="J74" s="96" t="s">
        <v>427</v>
      </c>
    </row>
    <row r="75" spans="1:10" x14ac:dyDescent="0.25">
      <c r="A75" s="41" t="s">
        <v>109</v>
      </c>
      <c r="B75" s="42">
        <v>250</v>
      </c>
      <c r="C75" s="42">
        <f>German!B6</f>
        <v>0</v>
      </c>
      <c r="D75" s="51"/>
      <c r="E75" s="42">
        <f>German!B7</f>
        <v>149.47999999999999</v>
      </c>
      <c r="F75" s="42">
        <f t="shared" si="6"/>
        <v>100.52000000000001</v>
      </c>
      <c r="G75" s="69" t="s">
        <v>220</v>
      </c>
      <c r="H75" s="43" t="s">
        <v>427</v>
      </c>
      <c r="I75" s="96" t="s">
        <v>427</v>
      </c>
      <c r="J75" s="96" t="s">
        <v>427</v>
      </c>
    </row>
    <row r="76" spans="1:10" x14ac:dyDescent="0.25">
      <c r="A76" s="41" t="s">
        <v>134</v>
      </c>
      <c r="B76" s="42">
        <v>400</v>
      </c>
      <c r="C76" s="42">
        <f>GAB!B6</f>
        <v>0</v>
      </c>
      <c r="D76" s="51">
        <f>SUM(GAB!B7)</f>
        <v>0</v>
      </c>
      <c r="E76" s="42">
        <f>GAB!B8</f>
        <v>0</v>
      </c>
      <c r="F76" s="116">
        <f>B76+C76+D76-E76</f>
        <v>400</v>
      </c>
      <c r="G76" s="69" t="s">
        <v>221</v>
      </c>
      <c r="H76" s="125" t="s">
        <v>742</v>
      </c>
      <c r="I76" s="126"/>
      <c r="J76" s="127"/>
    </row>
    <row r="77" spans="1:10" s="75" customFormat="1" x14ac:dyDescent="0.25">
      <c r="A77" s="73" t="s">
        <v>369</v>
      </c>
      <c r="B77" s="74">
        <v>150</v>
      </c>
      <c r="C77" s="74">
        <f>GHS!B6</f>
        <v>0</v>
      </c>
      <c r="D77" s="76">
        <f>GHS!B7</f>
        <v>99.99</v>
      </c>
      <c r="E77" s="74">
        <f>GHS!B8</f>
        <v>0</v>
      </c>
      <c r="F77" s="74">
        <f>B77+C77-D77-E77</f>
        <v>50.010000000000005</v>
      </c>
      <c r="G77" s="77"/>
      <c r="H77" s="72"/>
      <c r="I77" s="95"/>
      <c r="J77" s="95"/>
    </row>
    <row r="78" spans="1:10" s="75" customFormat="1" x14ac:dyDescent="0.25">
      <c r="A78" s="73" t="s">
        <v>370</v>
      </c>
      <c r="B78" s="74">
        <v>500</v>
      </c>
      <c r="C78" s="74">
        <f>GPM!B6</f>
        <v>0</v>
      </c>
      <c r="D78" s="76">
        <f>GPM!B7</f>
        <v>333.3</v>
      </c>
      <c r="E78" s="74">
        <f>GPM!B8</f>
        <v>0</v>
      </c>
      <c r="F78" s="74">
        <f>B78+C78-D78-E78</f>
        <v>166.7</v>
      </c>
      <c r="G78" s="77"/>
      <c r="H78" s="78" t="s">
        <v>427</v>
      </c>
      <c r="I78" s="95">
        <v>42352</v>
      </c>
      <c r="J78" s="95"/>
    </row>
    <row r="79" spans="1:10" x14ac:dyDescent="0.25">
      <c r="A79" s="41" t="s">
        <v>42</v>
      </c>
      <c r="B79" s="42">
        <v>1750</v>
      </c>
      <c r="C79" s="42">
        <f>'Goin'' Band'!B6</f>
        <v>0</v>
      </c>
      <c r="D79" s="51"/>
      <c r="E79" s="42">
        <f>'Goin'' Band'!B7</f>
        <v>1665.54</v>
      </c>
      <c r="F79" s="42">
        <f t="shared" ref="F79:F108" si="7">B79+C79-E79</f>
        <v>84.460000000000036</v>
      </c>
      <c r="G79" s="69"/>
      <c r="H79" s="43" t="s">
        <v>427</v>
      </c>
      <c r="I79" s="96" t="s">
        <v>427</v>
      </c>
      <c r="J79" s="96" t="s">
        <v>427</v>
      </c>
    </row>
    <row r="80" spans="1:10" x14ac:dyDescent="0.25">
      <c r="A80" s="41" t="s">
        <v>43</v>
      </c>
      <c r="B80" s="42">
        <v>300</v>
      </c>
      <c r="C80" s="42">
        <f>'Golden Key'!B6</f>
        <v>0</v>
      </c>
      <c r="D80" s="51">
        <f>'Golden Key'!B7</f>
        <v>99.99</v>
      </c>
      <c r="E80" s="42">
        <f>'Golden Key'!B8</f>
        <v>0</v>
      </c>
      <c r="F80" s="116">
        <f>B80+C80-D80-E80</f>
        <v>200.01</v>
      </c>
      <c r="G80" s="69" t="s">
        <v>415</v>
      </c>
      <c r="H80" s="43" t="s">
        <v>427</v>
      </c>
      <c r="I80" s="96">
        <v>42402</v>
      </c>
      <c r="J80" s="96" t="s">
        <v>427</v>
      </c>
    </row>
    <row r="81" spans="1:12" x14ac:dyDescent="0.25">
      <c r="A81" s="41" t="s">
        <v>44</v>
      </c>
      <c r="B81" s="42">
        <v>2100</v>
      </c>
      <c r="C81" s="42">
        <f>GreekWide!B6</f>
        <v>0</v>
      </c>
      <c r="D81" s="51"/>
      <c r="E81" s="42">
        <f>GreekWide!B7</f>
        <v>1009.5</v>
      </c>
      <c r="F81" s="42">
        <f t="shared" si="7"/>
        <v>1090.5</v>
      </c>
      <c r="G81" s="69" t="s">
        <v>222</v>
      </c>
      <c r="H81" s="43" t="s">
        <v>427</v>
      </c>
      <c r="I81" s="96" t="s">
        <v>427</v>
      </c>
      <c r="J81" s="96" t="s">
        <v>427</v>
      </c>
    </row>
    <row r="82" spans="1:12" x14ac:dyDescent="0.25">
      <c r="A82" s="41" t="s">
        <v>152</v>
      </c>
      <c r="B82" s="42">
        <v>200</v>
      </c>
      <c r="C82" s="42">
        <f>HSA!B6</f>
        <v>0</v>
      </c>
      <c r="D82" s="51"/>
      <c r="E82" s="42">
        <f>HSA!B7</f>
        <v>0</v>
      </c>
      <c r="F82" s="116">
        <f t="shared" si="7"/>
        <v>200</v>
      </c>
      <c r="G82" s="69" t="s">
        <v>317</v>
      </c>
      <c r="H82" s="43" t="s">
        <v>427</v>
      </c>
      <c r="I82" s="96" t="s">
        <v>427</v>
      </c>
      <c r="J82" s="96" t="s">
        <v>427</v>
      </c>
    </row>
    <row r="83" spans="1:12" x14ac:dyDescent="0.25">
      <c r="A83" s="41" t="s">
        <v>371</v>
      </c>
      <c r="B83" s="42">
        <v>500</v>
      </c>
      <c r="C83" s="42">
        <f>HeadsUp!B6</f>
        <v>0</v>
      </c>
      <c r="D83" s="51">
        <f>HeadsUp!C6</f>
        <v>0</v>
      </c>
      <c r="E83" s="42">
        <f>HeadsUp!B7</f>
        <v>269.53000000000003</v>
      </c>
      <c r="F83" s="42">
        <f t="shared" si="7"/>
        <v>230.46999999999997</v>
      </c>
      <c r="G83" s="69"/>
      <c r="H83" s="43" t="s">
        <v>427</v>
      </c>
      <c r="I83" s="96" t="s">
        <v>427</v>
      </c>
      <c r="J83" s="96" t="s">
        <v>427</v>
      </c>
    </row>
    <row r="84" spans="1:12" x14ac:dyDescent="0.25">
      <c r="A84" s="41" t="s">
        <v>372</v>
      </c>
      <c r="B84" s="42">
        <v>500</v>
      </c>
      <c r="C84" s="42">
        <f>HOLCommGard!B6</f>
        <v>0</v>
      </c>
      <c r="D84" s="51">
        <f>HOLCommGard!C6</f>
        <v>0</v>
      </c>
      <c r="E84" s="42">
        <f>HOLCommGard!B7</f>
        <v>500</v>
      </c>
      <c r="F84" s="112">
        <f t="shared" ref="F84" si="8">B84+C84-E84</f>
        <v>0</v>
      </c>
      <c r="G84" s="69"/>
      <c r="H84" s="43" t="s">
        <v>427</v>
      </c>
      <c r="I84" s="96" t="s">
        <v>427</v>
      </c>
      <c r="J84" s="96" t="s">
        <v>427</v>
      </c>
    </row>
    <row r="85" spans="1:12" x14ac:dyDescent="0.25">
      <c r="A85" s="41" t="s">
        <v>46</v>
      </c>
      <c r="B85" s="42">
        <v>380</v>
      </c>
      <c r="C85" s="42">
        <f>'Hi-Tech'!B6</f>
        <v>0</v>
      </c>
      <c r="D85" s="51"/>
      <c r="E85" s="42">
        <f>'Hi-Tech'!B7</f>
        <v>0</v>
      </c>
      <c r="F85" s="116">
        <f t="shared" si="7"/>
        <v>380</v>
      </c>
      <c r="G85" s="69" t="s">
        <v>223</v>
      </c>
      <c r="H85" s="43" t="s">
        <v>427</v>
      </c>
      <c r="I85" s="96" t="s">
        <v>427</v>
      </c>
      <c r="J85" s="96" t="s">
        <v>427</v>
      </c>
    </row>
    <row r="86" spans="1:12" x14ac:dyDescent="0.25">
      <c r="A86" s="41" t="s">
        <v>45</v>
      </c>
      <c r="B86" s="42">
        <v>900</v>
      </c>
      <c r="C86" s="42">
        <f>HSF!B6</f>
        <v>0</v>
      </c>
      <c r="D86" s="51"/>
      <c r="E86" s="42">
        <f>HSF!B7</f>
        <v>897.81</v>
      </c>
      <c r="F86" s="112">
        <f t="shared" si="7"/>
        <v>2.1900000000000546</v>
      </c>
      <c r="G86" s="69" t="s">
        <v>318</v>
      </c>
      <c r="H86" s="43" t="s">
        <v>427</v>
      </c>
      <c r="I86" s="96" t="s">
        <v>427</v>
      </c>
      <c r="J86" s="96" t="s">
        <v>427</v>
      </c>
    </row>
    <row r="87" spans="1:12" x14ac:dyDescent="0.25">
      <c r="A87" s="41" t="s">
        <v>153</v>
      </c>
      <c r="B87" s="42">
        <v>1800</v>
      </c>
      <c r="C87" s="42">
        <f>HSS!B6</f>
        <v>0</v>
      </c>
      <c r="D87" s="51"/>
      <c r="E87" s="42">
        <f>HSS!B7</f>
        <v>27.4</v>
      </c>
      <c r="F87" s="42">
        <f t="shared" si="7"/>
        <v>1772.6</v>
      </c>
      <c r="G87" s="69" t="s">
        <v>225</v>
      </c>
      <c r="H87" s="43" t="s">
        <v>427</v>
      </c>
      <c r="I87" s="96" t="s">
        <v>427</v>
      </c>
      <c r="J87" s="96" t="s">
        <v>427</v>
      </c>
    </row>
    <row r="88" spans="1:12" ht="31.5" x14ac:dyDescent="0.25">
      <c r="A88" s="41" t="s">
        <v>154</v>
      </c>
      <c r="B88" s="42">
        <v>250</v>
      </c>
      <c r="C88" s="42">
        <f>HHMISSO!B6</f>
        <v>0</v>
      </c>
      <c r="D88" s="51"/>
      <c r="E88" s="42">
        <f>HHMISSO!B7</f>
        <v>250</v>
      </c>
      <c r="F88" s="112">
        <f t="shared" si="7"/>
        <v>0</v>
      </c>
      <c r="G88" s="69" t="s">
        <v>319</v>
      </c>
      <c r="H88" s="43" t="s">
        <v>427</v>
      </c>
      <c r="I88" s="96" t="s">
        <v>427</v>
      </c>
      <c r="J88" s="96" t="s">
        <v>427</v>
      </c>
    </row>
    <row r="89" spans="1:12" ht="31.5" x14ac:dyDescent="0.25">
      <c r="A89" s="41" t="s">
        <v>145</v>
      </c>
      <c r="B89" s="42">
        <v>3500</v>
      </c>
      <c r="C89" s="42">
        <f>HSRecruiters!B6</f>
        <v>0</v>
      </c>
      <c r="D89" s="51"/>
      <c r="E89" s="42">
        <f>HSRecruiters!B7</f>
        <v>3458.93</v>
      </c>
      <c r="F89" s="42">
        <f t="shared" si="7"/>
        <v>41.070000000000164</v>
      </c>
      <c r="G89" s="69" t="s">
        <v>320</v>
      </c>
      <c r="H89" s="43" t="s">
        <v>427</v>
      </c>
      <c r="I89" s="96" t="s">
        <v>427</v>
      </c>
      <c r="J89" s="96" t="s">
        <v>427</v>
      </c>
    </row>
    <row r="90" spans="1:12" x14ac:dyDescent="0.25">
      <c r="A90" s="41" t="s">
        <v>155</v>
      </c>
      <c r="B90" s="42">
        <v>60</v>
      </c>
      <c r="C90" s="42">
        <f>HuZ!B6</f>
        <v>0</v>
      </c>
      <c r="D90" s="51"/>
      <c r="E90" s="42">
        <f>HuZ!B7</f>
        <v>0</v>
      </c>
      <c r="F90" s="116">
        <f t="shared" si="7"/>
        <v>60</v>
      </c>
      <c r="G90" s="69" t="s">
        <v>226</v>
      </c>
      <c r="H90" s="43" t="s">
        <v>427</v>
      </c>
      <c r="I90" s="96" t="s">
        <v>427</v>
      </c>
      <c r="J90" s="96" t="s">
        <v>427</v>
      </c>
    </row>
    <row r="91" spans="1:12" x14ac:dyDescent="0.25">
      <c r="A91" s="41" t="s">
        <v>48</v>
      </c>
      <c r="B91" s="42">
        <v>9200</v>
      </c>
      <c r="C91" s="42">
        <f>ISA!B6</f>
        <v>2300</v>
      </c>
      <c r="D91" s="51"/>
      <c r="E91" s="42">
        <f>ISA!B7</f>
        <v>9271.59</v>
      </c>
      <c r="F91" s="42">
        <f t="shared" si="7"/>
        <v>2228.41</v>
      </c>
      <c r="G91" s="69" t="s">
        <v>227</v>
      </c>
      <c r="H91" s="43" t="s">
        <v>427</v>
      </c>
      <c r="I91" s="96" t="s">
        <v>427</v>
      </c>
      <c r="J91" s="96" t="s">
        <v>427</v>
      </c>
    </row>
    <row r="92" spans="1:12" s="75" customFormat="1" ht="31.5" x14ac:dyDescent="0.25">
      <c r="A92" s="73" t="s">
        <v>809</v>
      </c>
      <c r="B92" s="74">
        <v>400</v>
      </c>
      <c r="C92" s="74">
        <f>IEEE!B6</f>
        <v>0</v>
      </c>
      <c r="D92" s="76">
        <f>IEEE!B7</f>
        <v>266.64</v>
      </c>
      <c r="E92" s="74">
        <f>IEEE!B8</f>
        <v>0</v>
      </c>
      <c r="F92" s="74">
        <f>B92+C92-D92-E92</f>
        <v>133.36000000000001</v>
      </c>
      <c r="G92" s="77" t="s">
        <v>321</v>
      </c>
      <c r="H92" s="72" t="s">
        <v>427</v>
      </c>
      <c r="I92" s="95" t="s">
        <v>427</v>
      </c>
      <c r="J92" s="95"/>
    </row>
    <row r="93" spans="1:12" x14ac:dyDescent="0.25">
      <c r="A93" s="41" t="s">
        <v>50</v>
      </c>
      <c r="B93" s="42">
        <v>2200</v>
      </c>
      <c r="C93" s="42">
        <f>IIE!B6</f>
        <v>0</v>
      </c>
      <c r="D93" s="51">
        <f>IIE!B7</f>
        <v>733.26</v>
      </c>
      <c r="E93" s="42">
        <f>IIE!B8</f>
        <v>1466.74</v>
      </c>
      <c r="F93" s="112">
        <f>B93+C93-D93-E93</f>
        <v>0</v>
      </c>
      <c r="G93" s="69" t="s">
        <v>228</v>
      </c>
      <c r="H93" s="43" t="s">
        <v>427</v>
      </c>
      <c r="I93" s="96">
        <v>42382</v>
      </c>
      <c r="J93" s="96" t="s">
        <v>427</v>
      </c>
    </row>
    <row r="94" spans="1:12" x14ac:dyDescent="0.25">
      <c r="A94" s="41" t="s">
        <v>156</v>
      </c>
      <c r="B94" s="42">
        <v>400</v>
      </c>
      <c r="C94" s="42">
        <f>IDA!B6</f>
        <v>0</v>
      </c>
      <c r="D94" s="51">
        <f>IDA!B7</f>
        <v>133.32</v>
      </c>
      <c r="E94" s="42">
        <f>IDA!B8</f>
        <v>266.68</v>
      </c>
      <c r="F94" s="112">
        <f>B94+C94-D94-E94</f>
        <v>0</v>
      </c>
      <c r="G94" s="69" t="s">
        <v>229</v>
      </c>
      <c r="H94" s="43" t="s">
        <v>427</v>
      </c>
      <c r="I94" s="96">
        <v>42402</v>
      </c>
      <c r="J94" s="96">
        <v>42377</v>
      </c>
    </row>
    <row r="95" spans="1:12" ht="31.5" x14ac:dyDescent="0.25">
      <c r="A95" s="41" t="s">
        <v>455</v>
      </c>
      <c r="B95" s="42">
        <v>1300</v>
      </c>
      <c r="C95" s="42">
        <f>MBSF!B6</f>
        <v>0</v>
      </c>
      <c r="D95" s="51"/>
      <c r="E95" s="42">
        <f>MBSF!B7</f>
        <v>1293.3800000000001</v>
      </c>
      <c r="F95" s="112">
        <f>B95+C95-E95</f>
        <v>6.6199999999998909</v>
      </c>
      <c r="G95" s="69" t="s">
        <v>237</v>
      </c>
      <c r="H95" s="43" t="s">
        <v>427</v>
      </c>
      <c r="I95" s="96" t="s">
        <v>427</v>
      </c>
      <c r="J95" s="96" t="s">
        <v>427</v>
      </c>
      <c r="K95" s="57"/>
      <c r="L95" s="58"/>
    </row>
    <row r="96" spans="1:12" x14ac:dyDescent="0.25">
      <c r="A96" s="41" t="s">
        <v>51</v>
      </c>
      <c r="B96" s="42">
        <v>950</v>
      </c>
      <c r="C96" s="42">
        <f>IIDA!B6</f>
        <v>0</v>
      </c>
      <c r="D96" s="51"/>
      <c r="E96" s="42">
        <f>IIDA!B7</f>
        <v>767.46</v>
      </c>
      <c r="F96" s="42">
        <f t="shared" si="7"/>
        <v>182.53999999999996</v>
      </c>
      <c r="G96" s="69" t="s">
        <v>230</v>
      </c>
      <c r="H96" s="43" t="s">
        <v>427</v>
      </c>
      <c r="I96" s="96" t="s">
        <v>427</v>
      </c>
      <c r="J96" s="96" t="s">
        <v>427</v>
      </c>
    </row>
    <row r="97" spans="1:10" ht="31.5" x14ac:dyDescent="0.25">
      <c r="A97" s="41" t="s">
        <v>454</v>
      </c>
      <c r="B97" s="42">
        <v>1700</v>
      </c>
      <c r="C97" s="42">
        <f>SGC!B6</f>
        <v>0</v>
      </c>
      <c r="D97" s="51"/>
      <c r="E97" s="42">
        <f>SGC!B7</f>
        <v>1700</v>
      </c>
      <c r="F97" s="112">
        <f>B97+C97-E97</f>
        <v>0</v>
      </c>
      <c r="G97" s="42" t="s">
        <v>262</v>
      </c>
      <c r="H97" s="43" t="s">
        <v>427</v>
      </c>
      <c r="I97" s="96" t="s">
        <v>427</v>
      </c>
      <c r="J97" s="96" t="s">
        <v>427</v>
      </c>
    </row>
    <row r="98" spans="1:10" x14ac:dyDescent="0.25">
      <c r="A98" s="41" t="s">
        <v>375</v>
      </c>
      <c r="B98" s="42">
        <v>500</v>
      </c>
      <c r="C98" s="42">
        <f>IotaII!B6</f>
        <v>0</v>
      </c>
      <c r="D98" s="51">
        <f>IotaII!C6</f>
        <v>0</v>
      </c>
      <c r="E98" s="42">
        <f>IotaII!B8</f>
        <v>0</v>
      </c>
      <c r="F98" s="116">
        <f>B98+C98-D98-E98</f>
        <v>500</v>
      </c>
      <c r="G98" s="69"/>
      <c r="H98" s="43" t="s">
        <v>427</v>
      </c>
      <c r="I98" s="96" t="s">
        <v>427</v>
      </c>
      <c r="J98" s="96" t="s">
        <v>427</v>
      </c>
    </row>
    <row r="99" spans="1:10" x14ac:dyDescent="0.25">
      <c r="A99" s="41" t="s">
        <v>52</v>
      </c>
      <c r="B99" s="42">
        <v>7500</v>
      </c>
      <c r="C99" s="42">
        <f>ITA!B6</f>
        <v>0</v>
      </c>
      <c r="D99" s="51"/>
      <c r="E99" s="42">
        <f>ITA!B7</f>
        <v>7495.24</v>
      </c>
      <c r="F99" s="112">
        <f>B99+C99-D99-E99</f>
        <v>4.7600000000002183</v>
      </c>
      <c r="G99" s="69" t="s">
        <v>231</v>
      </c>
      <c r="H99" s="43" t="s">
        <v>427</v>
      </c>
      <c r="I99" s="96" t="s">
        <v>427</v>
      </c>
      <c r="J99" s="96" t="s">
        <v>427</v>
      </c>
    </row>
    <row r="100" spans="1:10" x14ac:dyDescent="0.25">
      <c r="A100" s="41" t="s">
        <v>53</v>
      </c>
      <c r="B100" s="42">
        <v>3200</v>
      </c>
      <c r="C100" s="42">
        <f>KPsi!B6</f>
        <v>0</v>
      </c>
      <c r="D100" s="51"/>
      <c r="E100" s="42">
        <f>KPsi!B7</f>
        <v>1294.48</v>
      </c>
      <c r="F100" s="42">
        <f>B100+C100-D100-E100</f>
        <v>1905.52</v>
      </c>
      <c r="G100" s="69" t="s">
        <v>232</v>
      </c>
      <c r="H100" s="43" t="s">
        <v>427</v>
      </c>
      <c r="I100" s="96" t="s">
        <v>427</v>
      </c>
      <c r="J100" s="96" t="s">
        <v>427</v>
      </c>
    </row>
    <row r="101" spans="1:10" x14ac:dyDescent="0.25">
      <c r="A101" s="41" t="s">
        <v>395</v>
      </c>
      <c r="B101" s="42">
        <v>50</v>
      </c>
      <c r="C101" s="42">
        <f>'Kappa Nu'!B6</f>
        <v>0</v>
      </c>
      <c r="D101" s="51">
        <f>'Kappa Nu'!B7</f>
        <v>16.664999999999999</v>
      </c>
      <c r="E101" s="42">
        <f>'Kappa Nu'!B8</f>
        <v>0</v>
      </c>
      <c r="F101" s="116">
        <f>B101+C101-D101-E101</f>
        <v>33.335000000000001</v>
      </c>
      <c r="G101" s="79" t="s">
        <v>322</v>
      </c>
      <c r="H101" s="125" t="s">
        <v>766</v>
      </c>
      <c r="I101" s="126"/>
      <c r="J101" s="127"/>
    </row>
    <row r="102" spans="1:10" x14ac:dyDescent="0.25">
      <c r="A102" s="41" t="s">
        <v>54</v>
      </c>
      <c r="B102" s="42">
        <v>12500</v>
      </c>
      <c r="C102" s="42">
        <f>KRCC!B6</f>
        <v>0</v>
      </c>
      <c r="D102" s="51"/>
      <c r="E102" s="42">
        <f>KRCC!B7</f>
        <v>12500</v>
      </c>
      <c r="F102" s="112">
        <f t="shared" si="7"/>
        <v>0</v>
      </c>
      <c r="G102" s="69" t="s">
        <v>233</v>
      </c>
      <c r="H102" s="43" t="s">
        <v>427</v>
      </c>
      <c r="I102" s="96" t="s">
        <v>427</v>
      </c>
      <c r="J102" s="96" t="s">
        <v>427</v>
      </c>
    </row>
    <row r="103" spans="1:10" x14ac:dyDescent="0.25">
      <c r="A103" s="41" t="s">
        <v>55</v>
      </c>
      <c r="B103" s="42">
        <v>300</v>
      </c>
      <c r="C103" s="42">
        <f>KOA!B6</f>
        <v>0</v>
      </c>
      <c r="D103" s="51">
        <f>KOA!B7</f>
        <v>0</v>
      </c>
      <c r="E103" s="42">
        <f>KOA!B8</f>
        <v>275</v>
      </c>
      <c r="F103" s="42">
        <f>B103+C103+D103-E103</f>
        <v>25</v>
      </c>
      <c r="G103" s="69" t="s">
        <v>234</v>
      </c>
      <c r="H103" s="43" t="s">
        <v>427</v>
      </c>
      <c r="I103" s="96" t="s">
        <v>427</v>
      </c>
      <c r="J103" s="96" t="s">
        <v>427</v>
      </c>
    </row>
    <row r="104" spans="1:10" x14ac:dyDescent="0.25">
      <c r="A104" s="41" t="s">
        <v>296</v>
      </c>
      <c r="B104" s="42">
        <v>300</v>
      </c>
      <c r="C104" s="42">
        <f>Korean!B6</f>
        <v>0</v>
      </c>
      <c r="D104" s="51">
        <f>Korean!C6</f>
        <v>0</v>
      </c>
      <c r="E104" s="42">
        <f>Korean!B7</f>
        <v>239.55</v>
      </c>
      <c r="F104" s="42">
        <f>B104+C104+D104-E104</f>
        <v>60.449999999999989</v>
      </c>
      <c r="G104" s="69" t="s">
        <v>323</v>
      </c>
      <c r="H104" s="43" t="s">
        <v>427</v>
      </c>
      <c r="I104" s="96" t="s">
        <v>427</v>
      </c>
      <c r="J104" s="96" t="s">
        <v>427</v>
      </c>
    </row>
    <row r="105" spans="1:10" x14ac:dyDescent="0.25">
      <c r="A105" s="41" t="s">
        <v>285</v>
      </c>
      <c r="B105" s="42">
        <v>500</v>
      </c>
      <c r="C105" s="42">
        <f>LamAlpha!B6</f>
        <v>0</v>
      </c>
      <c r="D105" s="51"/>
      <c r="E105" s="42">
        <f>LamAlpha!B7</f>
        <v>304</v>
      </c>
      <c r="F105" s="42">
        <f t="shared" si="7"/>
        <v>196</v>
      </c>
      <c r="G105" s="69" t="s">
        <v>324</v>
      </c>
      <c r="H105" s="43" t="s">
        <v>427</v>
      </c>
      <c r="I105" s="96" t="s">
        <v>427</v>
      </c>
      <c r="J105" s="96" t="s">
        <v>427</v>
      </c>
    </row>
    <row r="106" spans="1:10" x14ac:dyDescent="0.25">
      <c r="A106" s="41" t="s">
        <v>346</v>
      </c>
      <c r="B106" s="42">
        <v>1000</v>
      </c>
      <c r="C106" s="42">
        <f>LULAC!B6</f>
        <v>0</v>
      </c>
      <c r="D106" s="51">
        <f>LULAC!B7</f>
        <v>0</v>
      </c>
      <c r="E106" s="42">
        <f>LULAC!B8</f>
        <v>892.46</v>
      </c>
      <c r="F106" s="42">
        <f>B106+C106+D106-E106</f>
        <v>107.53999999999996</v>
      </c>
      <c r="G106" s="79" t="s">
        <v>416</v>
      </c>
      <c r="H106" s="43" t="s">
        <v>427</v>
      </c>
      <c r="I106" s="96" t="s">
        <v>427</v>
      </c>
      <c r="J106" s="96" t="s">
        <v>427</v>
      </c>
    </row>
    <row r="107" spans="1:10" x14ac:dyDescent="0.25">
      <c r="A107" s="41" t="s">
        <v>56</v>
      </c>
      <c r="B107" s="42">
        <v>14500</v>
      </c>
      <c r="C107" s="42">
        <f>Livestock!B6</f>
        <v>0</v>
      </c>
      <c r="D107" s="51"/>
      <c r="E107" s="42">
        <f>Livestock!B7</f>
        <v>14500</v>
      </c>
      <c r="F107" s="112">
        <f t="shared" si="7"/>
        <v>0</v>
      </c>
      <c r="G107" s="69" t="s">
        <v>235</v>
      </c>
      <c r="H107" s="43" t="s">
        <v>427</v>
      </c>
      <c r="I107" s="96" t="s">
        <v>427</v>
      </c>
      <c r="J107" s="96" t="s">
        <v>427</v>
      </c>
    </row>
    <row r="108" spans="1:10" x14ac:dyDescent="0.25">
      <c r="A108" s="41" t="s">
        <v>70</v>
      </c>
      <c r="B108" s="42">
        <v>550</v>
      </c>
      <c r="C108" s="42">
        <f>LSF!B6</f>
        <v>0</v>
      </c>
      <c r="D108" s="51"/>
      <c r="E108" s="42">
        <f>LSF!B7</f>
        <v>0</v>
      </c>
      <c r="F108" s="116">
        <f t="shared" si="7"/>
        <v>550</v>
      </c>
      <c r="G108" s="69" t="s">
        <v>236</v>
      </c>
      <c r="H108" s="125" t="s">
        <v>750</v>
      </c>
      <c r="I108" s="126"/>
      <c r="J108" s="127"/>
    </row>
    <row r="109" spans="1:10" x14ac:dyDescent="0.25">
      <c r="A109" s="41" t="s">
        <v>297</v>
      </c>
      <c r="B109" s="42">
        <v>100</v>
      </c>
      <c r="C109" s="42">
        <f>Math!B6</f>
        <v>0</v>
      </c>
      <c r="D109" s="51">
        <f>Math!B7</f>
        <v>0</v>
      </c>
      <c r="E109" s="42">
        <f>Math!B8</f>
        <v>0</v>
      </c>
      <c r="F109" s="116">
        <f>B109+C109+D109-E109</f>
        <v>100</v>
      </c>
      <c r="G109" s="69"/>
      <c r="H109" s="43" t="s">
        <v>427</v>
      </c>
      <c r="I109" s="96" t="s">
        <v>427</v>
      </c>
      <c r="J109" s="96" t="s">
        <v>427</v>
      </c>
    </row>
    <row r="110" spans="1:10" x14ac:dyDescent="0.25">
      <c r="A110" s="41" t="s">
        <v>71</v>
      </c>
      <c r="B110" s="42">
        <v>2500</v>
      </c>
      <c r="C110" s="42">
        <f>Eval!B6</f>
        <v>0</v>
      </c>
      <c r="D110" s="51"/>
      <c r="E110" s="42">
        <f>Eval!B7</f>
        <v>2500</v>
      </c>
      <c r="F110" s="112">
        <f t="shared" ref="F110:F142" si="9">B110+C110-E110</f>
        <v>0</v>
      </c>
      <c r="G110" s="69" t="s">
        <v>325</v>
      </c>
      <c r="H110" s="43" t="s">
        <v>427</v>
      </c>
      <c r="I110" s="96" t="s">
        <v>427</v>
      </c>
      <c r="J110" s="96" t="s">
        <v>427</v>
      </c>
    </row>
    <row r="111" spans="1:10" x14ac:dyDescent="0.25">
      <c r="A111" s="41" t="s">
        <v>57</v>
      </c>
      <c r="B111" s="42">
        <v>14500</v>
      </c>
      <c r="C111" s="42">
        <f>Meat!B6</f>
        <v>500</v>
      </c>
      <c r="D111" s="51"/>
      <c r="E111" s="42">
        <f>Meat!B7</f>
        <v>14999.99</v>
      </c>
      <c r="F111" s="112">
        <f t="shared" si="9"/>
        <v>1.0000000000218279E-2</v>
      </c>
      <c r="G111" s="69"/>
      <c r="H111" s="43" t="s">
        <v>427</v>
      </c>
      <c r="I111" s="96" t="s">
        <v>427</v>
      </c>
      <c r="J111" s="96" t="s">
        <v>427</v>
      </c>
    </row>
    <row r="112" spans="1:10" x14ac:dyDescent="0.25">
      <c r="A112" s="41" t="s">
        <v>58</v>
      </c>
      <c r="B112" s="42">
        <v>6000</v>
      </c>
      <c r="C112" s="42">
        <f>MSA!B6</f>
        <v>0</v>
      </c>
      <c r="D112" s="51"/>
      <c r="E112" s="42">
        <f>MSA!B7</f>
        <v>6000</v>
      </c>
      <c r="F112" s="112">
        <f t="shared" si="9"/>
        <v>0</v>
      </c>
      <c r="G112" s="69" t="s">
        <v>238</v>
      </c>
      <c r="H112" s="43" t="s">
        <v>427</v>
      </c>
      <c r="I112" s="96" t="s">
        <v>427</v>
      </c>
      <c r="J112" s="96" t="s">
        <v>427</v>
      </c>
    </row>
    <row r="113" spans="1:10" x14ac:dyDescent="0.25">
      <c r="A113" s="41" t="s">
        <v>376</v>
      </c>
      <c r="B113" s="42">
        <v>500</v>
      </c>
      <c r="C113" s="42">
        <f>MDGB!B6</f>
        <v>0</v>
      </c>
      <c r="D113" s="51">
        <f>MDGB!B7</f>
        <v>166.65</v>
      </c>
      <c r="E113" s="42">
        <f>MDGB!B8</f>
        <v>69.58</v>
      </c>
      <c r="F113" s="42">
        <f>B113+C113-D113-E113</f>
        <v>263.77000000000004</v>
      </c>
      <c r="G113" s="79" t="s">
        <v>417</v>
      </c>
      <c r="H113" s="43" t="s">
        <v>427</v>
      </c>
      <c r="I113" s="96">
        <v>42346</v>
      </c>
      <c r="J113" s="96" t="s">
        <v>427</v>
      </c>
    </row>
    <row r="114" spans="1:10" x14ac:dyDescent="0.25">
      <c r="A114" s="41" t="s">
        <v>377</v>
      </c>
      <c r="B114" s="42">
        <v>240</v>
      </c>
      <c r="C114" s="42">
        <f>MOG!B6</f>
        <v>0</v>
      </c>
      <c r="D114" s="51">
        <f>MOG!B7</f>
        <v>79.99199999999999</v>
      </c>
      <c r="E114" s="42">
        <f>MOG!B8</f>
        <v>8</v>
      </c>
      <c r="F114" s="116">
        <f>B114+C114-D114-E114</f>
        <v>152.00800000000001</v>
      </c>
      <c r="G114" s="79" t="s">
        <v>418</v>
      </c>
      <c r="H114" s="43" t="s">
        <v>427</v>
      </c>
      <c r="I114" s="96" t="s">
        <v>427</v>
      </c>
      <c r="J114" s="96">
        <v>42395</v>
      </c>
    </row>
    <row r="115" spans="1:10" x14ac:dyDescent="0.25">
      <c r="A115" s="41" t="s">
        <v>121</v>
      </c>
      <c r="B115" s="42">
        <v>1900</v>
      </c>
      <c r="C115" s="42">
        <f>MTSO!B6</f>
        <v>0</v>
      </c>
      <c r="D115" s="51">
        <f>MTSO!B7</f>
        <v>0</v>
      </c>
      <c r="E115" s="42">
        <f>MTSO!B8</f>
        <v>1940</v>
      </c>
      <c r="F115" s="116">
        <f>B115+C115+D115-E115</f>
        <v>-40</v>
      </c>
      <c r="G115" s="69" t="s">
        <v>239</v>
      </c>
      <c r="H115" s="43" t="s">
        <v>427</v>
      </c>
      <c r="I115" s="96" t="s">
        <v>427</v>
      </c>
      <c r="J115" s="96" t="s">
        <v>427</v>
      </c>
    </row>
    <row r="116" spans="1:10" x14ac:dyDescent="0.25">
      <c r="A116" s="41" t="s">
        <v>60</v>
      </c>
      <c r="B116" s="42">
        <v>5000</v>
      </c>
      <c r="C116" s="42">
        <f>Metals!B6</f>
        <v>0</v>
      </c>
      <c r="D116" s="51"/>
      <c r="E116" s="42">
        <f>Metals!B7</f>
        <v>5000</v>
      </c>
      <c r="F116" s="112">
        <f t="shared" si="9"/>
        <v>0</v>
      </c>
      <c r="G116" s="69" t="s">
        <v>240</v>
      </c>
      <c r="H116" s="43" t="s">
        <v>427</v>
      </c>
      <c r="I116" s="96" t="s">
        <v>427</v>
      </c>
      <c r="J116" s="96" t="s">
        <v>427</v>
      </c>
    </row>
    <row r="117" spans="1:10" ht="47.25" x14ac:dyDescent="0.25">
      <c r="A117" s="41" t="s">
        <v>651</v>
      </c>
      <c r="B117" s="42">
        <v>600</v>
      </c>
      <c r="C117" s="42">
        <f>MAPM!B6</f>
        <v>0</v>
      </c>
      <c r="D117" s="51"/>
      <c r="E117" s="42">
        <f>MAPM!B7</f>
        <v>0</v>
      </c>
      <c r="F117" s="42">
        <f t="shared" si="9"/>
        <v>600</v>
      </c>
      <c r="G117" s="69" t="s">
        <v>326</v>
      </c>
      <c r="H117" s="43" t="s">
        <v>427</v>
      </c>
      <c r="I117" s="96" t="s">
        <v>427</v>
      </c>
      <c r="J117" s="96" t="s">
        <v>427</v>
      </c>
    </row>
    <row r="118" spans="1:10" x14ac:dyDescent="0.25">
      <c r="A118" s="41" t="s">
        <v>61</v>
      </c>
      <c r="B118" s="42">
        <v>1300</v>
      </c>
      <c r="C118" s="42">
        <f>MortarBoard!B6</f>
        <v>0</v>
      </c>
      <c r="D118" s="51"/>
      <c r="E118" s="42">
        <f>MortarBoard!B7</f>
        <v>1243.69</v>
      </c>
      <c r="F118" s="42">
        <f t="shared" si="9"/>
        <v>56.309999999999945</v>
      </c>
      <c r="G118" s="69" t="s">
        <v>241</v>
      </c>
      <c r="H118" s="43" t="s">
        <v>427</v>
      </c>
      <c r="I118" s="96" t="s">
        <v>427</v>
      </c>
      <c r="J118" s="96" t="s">
        <v>427</v>
      </c>
    </row>
    <row r="119" spans="1:10" x14ac:dyDescent="0.25">
      <c r="A119" s="41" t="s">
        <v>378</v>
      </c>
      <c r="B119" s="42">
        <v>500</v>
      </c>
      <c r="C119" s="42">
        <f>MSBA!B6</f>
        <v>0</v>
      </c>
      <c r="D119" s="51">
        <f>MSBA!C6</f>
        <v>0</v>
      </c>
      <c r="E119" s="42">
        <f>MSBA!B7</f>
        <v>265</v>
      </c>
      <c r="F119" s="42">
        <f>B119+C119+D119-E119</f>
        <v>235</v>
      </c>
      <c r="G119" s="79" t="s">
        <v>419</v>
      </c>
      <c r="H119" s="43" t="s">
        <v>427</v>
      </c>
      <c r="I119" s="96" t="s">
        <v>427</v>
      </c>
      <c r="J119" s="96" t="s">
        <v>427</v>
      </c>
    </row>
    <row r="120" spans="1:10" x14ac:dyDescent="0.25">
      <c r="A120" s="41" t="s">
        <v>62</v>
      </c>
      <c r="B120" s="42">
        <v>2200</v>
      </c>
      <c r="C120" s="42">
        <f>MuslimSA!B6</f>
        <v>0</v>
      </c>
      <c r="D120" s="51"/>
      <c r="E120" s="42">
        <f>MuslimSA!B7</f>
        <v>2178.46</v>
      </c>
      <c r="F120" s="112">
        <f t="shared" si="9"/>
        <v>21.539999999999964</v>
      </c>
      <c r="G120" s="69" t="s">
        <v>242</v>
      </c>
      <c r="H120" s="43" t="s">
        <v>427</v>
      </c>
      <c r="I120" s="96" t="s">
        <v>427</v>
      </c>
      <c r="J120" s="96" t="s">
        <v>427</v>
      </c>
    </row>
    <row r="121" spans="1:10" s="75" customFormat="1" ht="31.5" x14ac:dyDescent="0.25">
      <c r="A121" s="73" t="s">
        <v>298</v>
      </c>
      <c r="B121" s="74">
        <v>570</v>
      </c>
      <c r="C121" s="74">
        <f>NAACP!B6</f>
        <v>0</v>
      </c>
      <c r="D121" s="76">
        <f>NAACP!B7</f>
        <v>379.96199999999999</v>
      </c>
      <c r="E121" s="74">
        <f>NAACP!B8</f>
        <v>0</v>
      </c>
      <c r="F121" s="74">
        <f>B121+C121-D121-E121</f>
        <v>190.03800000000001</v>
      </c>
      <c r="G121" s="77"/>
      <c r="H121" s="72" t="s">
        <v>427</v>
      </c>
      <c r="I121" s="95" t="s">
        <v>427</v>
      </c>
      <c r="J121" s="95"/>
    </row>
    <row r="122" spans="1:10" ht="31.5" x14ac:dyDescent="0.25">
      <c r="A122" s="41" t="s">
        <v>63</v>
      </c>
      <c r="B122" s="42">
        <v>375</v>
      </c>
      <c r="C122" s="42">
        <f>'NSTA-SC'!B6</f>
        <v>0</v>
      </c>
      <c r="D122" s="51"/>
      <c r="E122" s="42">
        <f>'NSTA-SC'!B7</f>
        <v>0</v>
      </c>
      <c r="F122" s="116">
        <f t="shared" si="9"/>
        <v>375</v>
      </c>
      <c r="G122" s="42" t="s">
        <v>327</v>
      </c>
      <c r="H122" s="43" t="s">
        <v>427</v>
      </c>
      <c r="I122" s="96" t="s">
        <v>427</v>
      </c>
      <c r="J122" s="96" t="s">
        <v>427</v>
      </c>
    </row>
    <row r="123" spans="1:10" x14ac:dyDescent="0.25">
      <c r="A123" s="41" t="s">
        <v>64</v>
      </c>
      <c r="B123" s="42">
        <v>1600</v>
      </c>
      <c r="C123" s="42">
        <f>NSBE!B6</f>
        <v>0</v>
      </c>
      <c r="D123" s="51"/>
      <c r="E123" s="42">
        <f>NSBE!B7</f>
        <v>1600</v>
      </c>
      <c r="F123" s="112">
        <f t="shared" si="9"/>
        <v>0</v>
      </c>
      <c r="G123" s="42" t="s">
        <v>243</v>
      </c>
      <c r="H123" s="43" t="s">
        <v>427</v>
      </c>
      <c r="I123" s="96" t="s">
        <v>427</v>
      </c>
      <c r="J123" s="96" t="s">
        <v>427</v>
      </c>
    </row>
    <row r="124" spans="1:10" s="75" customFormat="1" x14ac:dyDescent="0.25">
      <c r="A124" s="73" t="s">
        <v>299</v>
      </c>
      <c r="B124" s="74">
        <v>300</v>
      </c>
      <c r="C124" s="74">
        <f>NSCS!B6</f>
        <v>0</v>
      </c>
      <c r="D124" s="76">
        <f>NSCS!B7</f>
        <v>99.99</v>
      </c>
      <c r="E124" s="74">
        <f>NSCS!B8</f>
        <v>0</v>
      </c>
      <c r="F124" s="74">
        <f>B124+C124-D124-E124</f>
        <v>200.01</v>
      </c>
      <c r="G124" s="74"/>
      <c r="H124" s="72" t="s">
        <v>427</v>
      </c>
      <c r="I124" s="95">
        <v>42402</v>
      </c>
      <c r="J124" s="95"/>
    </row>
    <row r="125" spans="1:10" x14ac:dyDescent="0.25">
      <c r="A125" s="41" t="s">
        <v>65</v>
      </c>
      <c r="B125" s="42">
        <v>1850</v>
      </c>
      <c r="C125" s="42">
        <f>Navigators!B6</f>
        <v>462.5</v>
      </c>
      <c r="D125" s="51"/>
      <c r="E125" s="42">
        <f>Navigators!B7</f>
        <v>2430.08</v>
      </c>
      <c r="F125" s="112">
        <f t="shared" si="9"/>
        <v>-117.57999999999993</v>
      </c>
      <c r="G125" s="42" t="s">
        <v>244</v>
      </c>
      <c r="H125" s="43" t="s">
        <v>427</v>
      </c>
      <c r="I125" s="96" t="s">
        <v>427</v>
      </c>
      <c r="J125" s="96" t="s">
        <v>427</v>
      </c>
    </row>
    <row r="126" spans="1:10" x14ac:dyDescent="0.25">
      <c r="A126" s="41" t="s">
        <v>158</v>
      </c>
      <c r="B126" s="42">
        <v>950</v>
      </c>
      <c r="C126" s="42">
        <f>NSA!B6</f>
        <v>0</v>
      </c>
      <c r="D126" s="51">
        <f>NSA!B7</f>
        <v>0</v>
      </c>
      <c r="E126" s="42">
        <f>NSA!B8</f>
        <v>928.81</v>
      </c>
      <c r="F126" s="112">
        <f>B126+C126+D126-E126</f>
        <v>21.190000000000055</v>
      </c>
      <c r="G126" s="42" t="s">
        <v>245</v>
      </c>
      <c r="H126" s="43" t="s">
        <v>427</v>
      </c>
      <c r="I126" s="96" t="s">
        <v>427</v>
      </c>
      <c r="J126" s="96" t="s">
        <v>427</v>
      </c>
    </row>
    <row r="127" spans="1:10" ht="31.5" x14ac:dyDescent="0.25">
      <c r="A127" s="41" t="s">
        <v>677</v>
      </c>
      <c r="B127" s="42">
        <v>500</v>
      </c>
      <c r="C127" s="42">
        <f>ISSA!B6</f>
        <v>0</v>
      </c>
      <c r="D127" s="51"/>
      <c r="E127" s="42">
        <f>ISSA!B7</f>
        <v>500</v>
      </c>
      <c r="F127" s="112">
        <f>B127+C127-E127</f>
        <v>0</v>
      </c>
      <c r="G127" s="69" t="s">
        <v>625</v>
      </c>
      <c r="H127" s="43" t="s">
        <v>427</v>
      </c>
      <c r="I127" s="96" t="s">
        <v>427</v>
      </c>
      <c r="J127" s="96" t="s">
        <v>427</v>
      </c>
    </row>
    <row r="128" spans="1:10" x14ac:dyDescent="0.25">
      <c r="A128" s="41" t="s">
        <v>343</v>
      </c>
      <c r="B128" s="42">
        <v>100</v>
      </c>
      <c r="C128" s="42">
        <f>Persian!B6</f>
        <v>0</v>
      </c>
      <c r="D128" s="51">
        <f>Persian!C6</f>
        <v>0</v>
      </c>
      <c r="E128" s="42">
        <f>Persian!B7</f>
        <v>100</v>
      </c>
      <c r="F128" s="112">
        <f>B128+C128-E128</f>
        <v>0</v>
      </c>
      <c r="G128" s="42" t="s">
        <v>420</v>
      </c>
      <c r="H128" s="43" t="s">
        <v>427</v>
      </c>
      <c r="I128" s="96" t="s">
        <v>427</v>
      </c>
      <c r="J128" s="96" t="s">
        <v>427</v>
      </c>
    </row>
    <row r="129" spans="1:10" x14ac:dyDescent="0.25">
      <c r="A129" s="41" t="s">
        <v>66</v>
      </c>
      <c r="B129" s="42">
        <v>4900</v>
      </c>
      <c r="C129" s="42">
        <f>PFPA!B6</f>
        <v>0</v>
      </c>
      <c r="D129" s="51"/>
      <c r="E129" s="42">
        <f>PFPA!B7</f>
        <v>4900</v>
      </c>
      <c r="F129" s="112">
        <f t="shared" si="9"/>
        <v>0</v>
      </c>
      <c r="G129" s="42" t="s">
        <v>246</v>
      </c>
      <c r="H129" s="43" t="s">
        <v>427</v>
      </c>
      <c r="I129" s="96" t="s">
        <v>427</v>
      </c>
      <c r="J129" s="96" t="s">
        <v>427</v>
      </c>
    </row>
    <row r="130" spans="1:10" x14ac:dyDescent="0.25">
      <c r="A130" s="41" t="s">
        <v>67</v>
      </c>
      <c r="B130" s="42">
        <v>2250</v>
      </c>
      <c r="C130" s="42">
        <f>PAD!B6</f>
        <v>0</v>
      </c>
      <c r="D130" s="51"/>
      <c r="E130" s="42">
        <f>PAD!B7</f>
        <v>1827.5</v>
      </c>
      <c r="F130" s="42">
        <f t="shared" si="9"/>
        <v>422.5</v>
      </c>
      <c r="G130" s="42" t="s">
        <v>421</v>
      </c>
      <c r="H130" s="43" t="s">
        <v>427</v>
      </c>
      <c r="I130" s="96" t="s">
        <v>427</v>
      </c>
      <c r="J130" s="96" t="s">
        <v>427</v>
      </c>
    </row>
    <row r="131" spans="1:10" x14ac:dyDescent="0.25">
      <c r="A131" s="41" t="s">
        <v>379</v>
      </c>
      <c r="B131" s="42">
        <v>300</v>
      </c>
      <c r="C131" s="42">
        <f>PUO!B6</f>
        <v>0</v>
      </c>
      <c r="D131" s="51">
        <f>PUO!B7</f>
        <v>99.99</v>
      </c>
      <c r="E131" s="42">
        <f>PUO!B8</f>
        <v>0</v>
      </c>
      <c r="F131" s="116">
        <f>B131+C131-D131-E131</f>
        <v>200.01</v>
      </c>
      <c r="G131" s="69"/>
      <c r="H131" s="43" t="s">
        <v>427</v>
      </c>
      <c r="I131" s="96">
        <v>42409</v>
      </c>
      <c r="J131" s="96" t="s">
        <v>427</v>
      </c>
    </row>
    <row r="132" spans="1:10" x14ac:dyDescent="0.25">
      <c r="A132" s="41" t="s">
        <v>300</v>
      </c>
      <c r="B132" s="42">
        <v>650</v>
      </c>
      <c r="C132" s="42">
        <f>PASO!B6</f>
        <v>162.5</v>
      </c>
      <c r="D132" s="51">
        <f>PASO!B7</f>
        <v>216.64499999999998</v>
      </c>
      <c r="E132" s="42">
        <f>PASO!B8</f>
        <v>403.42</v>
      </c>
      <c r="F132" s="42">
        <f>B132+C132-D132-E132</f>
        <v>192.435</v>
      </c>
      <c r="G132" s="42" t="s">
        <v>1153</v>
      </c>
      <c r="H132" s="43" t="s">
        <v>427</v>
      </c>
      <c r="I132" s="96" t="s">
        <v>427</v>
      </c>
      <c r="J132" s="96">
        <v>42436</v>
      </c>
    </row>
    <row r="133" spans="1:10" x14ac:dyDescent="0.25">
      <c r="A133" s="41" t="s">
        <v>110</v>
      </c>
      <c r="B133" s="42">
        <v>1700</v>
      </c>
      <c r="C133" s="42">
        <f>PTS!B6</f>
        <v>0</v>
      </c>
      <c r="D133" s="51"/>
      <c r="E133" s="42">
        <f>PTS!B7</f>
        <v>1558.67</v>
      </c>
      <c r="F133" s="42">
        <f t="shared" si="9"/>
        <v>141.32999999999993</v>
      </c>
      <c r="G133" s="42" t="s">
        <v>247</v>
      </c>
      <c r="H133" s="43" t="s">
        <v>427</v>
      </c>
      <c r="I133" s="96" t="s">
        <v>427</v>
      </c>
      <c r="J133" s="96" t="s">
        <v>427</v>
      </c>
    </row>
    <row r="134" spans="1:10" s="75" customFormat="1" x14ac:dyDescent="0.25">
      <c r="A134" s="73" t="s">
        <v>159</v>
      </c>
      <c r="B134" s="74">
        <v>140</v>
      </c>
      <c r="C134" s="74">
        <f>'Pre-Dental'!B6</f>
        <v>0</v>
      </c>
      <c r="D134" s="76">
        <f>'Pre-Dental'!B7</f>
        <v>93.323999999999998</v>
      </c>
      <c r="E134" s="74">
        <f>'Pre-Dental'!B8</f>
        <v>0</v>
      </c>
      <c r="F134" s="74">
        <f>B134+C134-D134-E134</f>
        <v>46.676000000000002</v>
      </c>
      <c r="G134" s="74"/>
      <c r="H134" s="72" t="s">
        <v>427</v>
      </c>
      <c r="I134" s="95">
        <v>42346</v>
      </c>
      <c r="J134" s="95"/>
    </row>
    <row r="135" spans="1:10" x14ac:dyDescent="0.25">
      <c r="A135" s="41" t="s">
        <v>135</v>
      </c>
      <c r="B135" s="42">
        <v>100</v>
      </c>
      <c r="C135" s="42">
        <f>'Pre-Medical'!B6</f>
        <v>0</v>
      </c>
      <c r="D135" s="51"/>
      <c r="E135" s="42">
        <f>'Pre-Medical'!B7</f>
        <v>2.4500000000000002</v>
      </c>
      <c r="F135" s="42">
        <f t="shared" si="9"/>
        <v>97.55</v>
      </c>
      <c r="G135" s="42"/>
      <c r="H135" s="43" t="s">
        <v>427</v>
      </c>
      <c r="I135" s="96" t="s">
        <v>427</v>
      </c>
      <c r="J135" s="96" t="s">
        <v>427</v>
      </c>
    </row>
    <row r="136" spans="1:10" ht="16.5" customHeight="1" x14ac:dyDescent="0.25">
      <c r="A136" s="41" t="s">
        <v>301</v>
      </c>
      <c r="B136" s="42">
        <v>300</v>
      </c>
      <c r="C136" s="42">
        <f>'Pre-Phys'!B6</f>
        <v>0</v>
      </c>
      <c r="D136" s="51">
        <f>'Pre-Phys'!B7</f>
        <v>0</v>
      </c>
      <c r="E136" s="42">
        <f>'Pre-Phys'!B8</f>
        <v>34.24</v>
      </c>
      <c r="F136" s="116">
        <f>B136+C136+D136-E136</f>
        <v>265.76</v>
      </c>
      <c r="G136" s="42"/>
      <c r="H136" s="43" t="s">
        <v>427</v>
      </c>
      <c r="I136" s="96" t="s">
        <v>427</v>
      </c>
      <c r="J136" s="96" t="s">
        <v>427</v>
      </c>
    </row>
    <row r="137" spans="1:10" x14ac:dyDescent="0.25">
      <c r="A137" s="41" t="s">
        <v>69</v>
      </c>
      <c r="B137" s="42">
        <v>300</v>
      </c>
      <c r="C137" s="42">
        <f>RaiderSpecial!B6</f>
        <v>0</v>
      </c>
      <c r="D137" s="51"/>
      <c r="E137" s="42">
        <f>RaiderSpecial!B7</f>
        <v>0</v>
      </c>
      <c r="F137" s="116">
        <f t="shared" si="9"/>
        <v>300</v>
      </c>
      <c r="G137" s="42" t="s">
        <v>249</v>
      </c>
      <c r="H137" s="43" t="s">
        <v>427</v>
      </c>
      <c r="I137" s="96" t="s">
        <v>427</v>
      </c>
      <c r="J137" s="96" t="s">
        <v>427</v>
      </c>
    </row>
    <row r="138" spans="1:10" x14ac:dyDescent="0.25">
      <c r="A138" s="41" t="s">
        <v>128</v>
      </c>
      <c r="B138" s="42">
        <v>3000</v>
      </c>
      <c r="C138" s="42">
        <f>DM!B6</f>
        <v>0</v>
      </c>
      <c r="D138" s="51">
        <f>DM!B7</f>
        <v>999.9</v>
      </c>
      <c r="E138" s="42">
        <f>DM!B8</f>
        <v>1442.16</v>
      </c>
      <c r="F138" s="42">
        <f>B138+C138-D138-E138</f>
        <v>557.93999999999983</v>
      </c>
      <c r="G138" s="42" t="s">
        <v>328</v>
      </c>
      <c r="H138" s="43" t="s">
        <v>427</v>
      </c>
      <c r="I138" s="96">
        <v>42346</v>
      </c>
      <c r="J138" s="96" t="s">
        <v>427</v>
      </c>
    </row>
    <row r="139" spans="1:10" x14ac:dyDescent="0.25">
      <c r="A139" s="41" t="s">
        <v>72</v>
      </c>
      <c r="B139" s="42">
        <v>800</v>
      </c>
      <c r="C139" s="42">
        <f>RanchHorse!B6</f>
        <v>0</v>
      </c>
      <c r="D139" s="51">
        <f>RanchHorse!B7</f>
        <v>0</v>
      </c>
      <c r="E139" s="42">
        <f>RanchHorse!B8</f>
        <v>800</v>
      </c>
      <c r="F139" s="112">
        <f>B139+C139+D139-E139</f>
        <v>0</v>
      </c>
      <c r="G139" s="42" t="s">
        <v>329</v>
      </c>
      <c r="H139" s="43" t="s">
        <v>427</v>
      </c>
      <c r="I139" s="96" t="s">
        <v>427</v>
      </c>
      <c r="J139" s="96" t="s">
        <v>427</v>
      </c>
    </row>
    <row r="140" spans="1:10" x14ac:dyDescent="0.25">
      <c r="A140" s="41" t="s">
        <v>73</v>
      </c>
      <c r="B140" s="42">
        <v>1300</v>
      </c>
      <c r="C140" s="42">
        <f>RWFC!B6</f>
        <v>0</v>
      </c>
      <c r="D140" s="51"/>
      <c r="E140" s="42">
        <f>RWFC!B7</f>
        <v>734.85</v>
      </c>
      <c r="F140" s="42">
        <f t="shared" si="9"/>
        <v>565.15</v>
      </c>
      <c r="G140" s="42" t="s">
        <v>250</v>
      </c>
      <c r="H140" s="43" t="s">
        <v>427</v>
      </c>
      <c r="I140" s="96" t="s">
        <v>427</v>
      </c>
      <c r="J140" s="96" t="s">
        <v>427</v>
      </c>
    </row>
    <row r="141" spans="1:10" x14ac:dyDescent="0.25">
      <c r="A141" s="41" t="s">
        <v>74</v>
      </c>
      <c r="B141" s="42">
        <v>2500</v>
      </c>
      <c r="C141" s="42">
        <f>RawlsCOBA!B6</f>
        <v>0</v>
      </c>
      <c r="D141" s="51"/>
      <c r="E141" s="42">
        <f>RawlsCOBA!B7</f>
        <v>0</v>
      </c>
      <c r="F141" s="116">
        <f t="shared" si="9"/>
        <v>2500</v>
      </c>
      <c r="G141" s="42" t="s">
        <v>196</v>
      </c>
      <c r="H141" s="43" t="s">
        <v>427</v>
      </c>
      <c r="I141" s="96" t="s">
        <v>427</v>
      </c>
      <c r="J141" s="96" t="s">
        <v>427</v>
      </c>
    </row>
    <row r="142" spans="1:10" x14ac:dyDescent="0.25">
      <c r="A142" s="41" t="s">
        <v>75</v>
      </c>
      <c r="B142" s="42">
        <v>3200</v>
      </c>
      <c r="C142" s="42">
        <f>REO!B6</f>
        <v>0</v>
      </c>
      <c r="D142" s="51"/>
      <c r="E142" s="42">
        <f>REO!B7</f>
        <v>2506.34</v>
      </c>
      <c r="F142" s="42">
        <f t="shared" si="9"/>
        <v>693.65999999999985</v>
      </c>
      <c r="G142" s="42" t="s">
        <v>251</v>
      </c>
      <c r="H142" s="43" t="s">
        <v>427</v>
      </c>
      <c r="I142" s="96" t="s">
        <v>427</v>
      </c>
      <c r="J142" s="96" t="s">
        <v>427</v>
      </c>
    </row>
    <row r="143" spans="1:10" x14ac:dyDescent="0.25">
      <c r="A143" s="41" t="s">
        <v>76</v>
      </c>
      <c r="B143" s="42">
        <v>2400</v>
      </c>
      <c r="C143" s="42">
        <f>RoboRaiders!B6</f>
        <v>600</v>
      </c>
      <c r="D143" s="51">
        <f>RoboRaiders!B7</f>
        <v>799.92</v>
      </c>
      <c r="E143" s="42">
        <f>RoboRaiders!B8</f>
        <v>2101.87</v>
      </c>
      <c r="F143" s="42">
        <f>B143+C143-D143-E143</f>
        <v>98.210000000000036</v>
      </c>
      <c r="G143" s="42"/>
      <c r="H143" s="43" t="s">
        <v>427</v>
      </c>
      <c r="I143" s="96" t="s">
        <v>427</v>
      </c>
      <c r="J143" s="96">
        <v>42433</v>
      </c>
    </row>
    <row r="144" spans="1:10" x14ac:dyDescent="0.25">
      <c r="A144" s="41" t="s">
        <v>77</v>
      </c>
      <c r="B144" s="42">
        <v>1300</v>
      </c>
      <c r="C144" s="42">
        <f>SFDT!B6</f>
        <v>0</v>
      </c>
      <c r="D144" s="51"/>
      <c r="E144" s="42">
        <f>SFDT!B7</f>
        <v>1298.5500000000002</v>
      </c>
      <c r="F144" s="112">
        <f t="shared" ref="F144:F171" si="10">B144+C144-E144</f>
        <v>1.4499999999998181</v>
      </c>
      <c r="G144" s="42" t="s">
        <v>252</v>
      </c>
      <c r="H144" s="43" t="s">
        <v>427</v>
      </c>
      <c r="I144" s="96" t="s">
        <v>427</v>
      </c>
      <c r="J144" s="96" t="s">
        <v>427</v>
      </c>
    </row>
    <row r="145" spans="1:10" x14ac:dyDescent="0.25">
      <c r="A145" s="41" t="s">
        <v>78</v>
      </c>
      <c r="B145" s="42">
        <v>2500</v>
      </c>
      <c r="C145" s="42">
        <f>SDP!B6</f>
        <v>0</v>
      </c>
      <c r="D145" s="51"/>
      <c r="E145" s="42">
        <f>SDP!B7</f>
        <v>2484.54</v>
      </c>
      <c r="F145" s="112">
        <f t="shared" si="10"/>
        <v>15.460000000000036</v>
      </c>
      <c r="G145" s="42" t="s">
        <v>254</v>
      </c>
      <c r="H145" s="43" t="s">
        <v>427</v>
      </c>
      <c r="I145" s="96" t="s">
        <v>427</v>
      </c>
      <c r="J145" s="96" t="s">
        <v>427</v>
      </c>
    </row>
    <row r="146" spans="1:10" x14ac:dyDescent="0.25">
      <c r="A146" s="41" t="s">
        <v>161</v>
      </c>
      <c r="B146" s="42">
        <v>285</v>
      </c>
      <c r="C146" s="42">
        <f>SIE!B6</f>
        <v>0</v>
      </c>
      <c r="D146" s="51"/>
      <c r="E146" s="42">
        <f>SIE!B7</f>
        <v>285</v>
      </c>
      <c r="F146" s="112">
        <f t="shared" si="10"/>
        <v>0</v>
      </c>
      <c r="G146" s="42" t="s">
        <v>330</v>
      </c>
      <c r="H146" s="43" t="s">
        <v>427</v>
      </c>
      <c r="I146" s="96" t="s">
        <v>427</v>
      </c>
      <c r="J146" s="96" t="s">
        <v>427</v>
      </c>
    </row>
    <row r="147" spans="1:10" x14ac:dyDescent="0.25">
      <c r="A147" s="41" t="s">
        <v>138</v>
      </c>
      <c r="B147" s="42">
        <v>280</v>
      </c>
      <c r="C147" s="42">
        <f>SilentRaiders!B6</f>
        <v>0</v>
      </c>
      <c r="D147" s="51"/>
      <c r="E147" s="42">
        <f>SilentRaiders!B7</f>
        <v>0</v>
      </c>
      <c r="F147" s="116">
        <f t="shared" si="10"/>
        <v>280</v>
      </c>
      <c r="G147" s="42" t="s">
        <v>255</v>
      </c>
      <c r="H147" s="43" t="s">
        <v>427</v>
      </c>
      <c r="I147" s="96" t="s">
        <v>427</v>
      </c>
      <c r="J147" s="96" t="s">
        <v>427</v>
      </c>
    </row>
    <row r="148" spans="1:10" x14ac:dyDescent="0.25">
      <c r="A148" s="41" t="s">
        <v>162</v>
      </c>
      <c r="B148" s="42">
        <v>1500</v>
      </c>
      <c r="C148" s="42">
        <f>SkyRaiders!B6</f>
        <v>314</v>
      </c>
      <c r="D148" s="51"/>
      <c r="E148" s="42">
        <f>SkyRaiders!B7</f>
        <v>1813.7299999999998</v>
      </c>
      <c r="F148" s="112">
        <f t="shared" si="10"/>
        <v>0.27000000000020918</v>
      </c>
      <c r="G148" s="42" t="s">
        <v>256</v>
      </c>
      <c r="H148" s="43" t="s">
        <v>427</v>
      </c>
      <c r="I148" s="96" t="s">
        <v>427</v>
      </c>
      <c r="J148" s="96" t="s">
        <v>427</v>
      </c>
    </row>
    <row r="149" spans="1:10" ht="31.5" x14ac:dyDescent="0.25">
      <c r="A149" s="41" t="s">
        <v>79</v>
      </c>
      <c r="B149" s="42">
        <v>1000</v>
      </c>
      <c r="C149" s="42">
        <f>SACNAS!B6</f>
        <v>0</v>
      </c>
      <c r="D149" s="51"/>
      <c r="E149" s="42">
        <f>SACNAS!B7</f>
        <v>1000</v>
      </c>
      <c r="F149" s="112">
        <f t="shared" si="10"/>
        <v>0</v>
      </c>
      <c r="G149" s="42" t="s">
        <v>331</v>
      </c>
      <c r="H149" s="43" t="s">
        <v>427</v>
      </c>
      <c r="I149" s="96" t="s">
        <v>427</v>
      </c>
      <c r="J149" s="96" t="s">
        <v>427</v>
      </c>
    </row>
    <row r="150" spans="1:10" x14ac:dyDescent="0.25">
      <c r="A150" s="41" t="s">
        <v>123</v>
      </c>
      <c r="B150" s="42">
        <v>550</v>
      </c>
      <c r="C150" s="42">
        <f>SCB!B6</f>
        <v>0</v>
      </c>
      <c r="D150" s="51"/>
      <c r="E150" s="42">
        <f>SCB!B7</f>
        <v>550</v>
      </c>
      <c r="F150" s="112">
        <f t="shared" si="10"/>
        <v>0</v>
      </c>
      <c r="G150" s="42"/>
      <c r="H150" s="43" t="s">
        <v>427</v>
      </c>
      <c r="I150" s="96" t="s">
        <v>427</v>
      </c>
      <c r="J150" s="96" t="s">
        <v>427</v>
      </c>
    </row>
    <row r="151" spans="1:10" x14ac:dyDescent="0.25">
      <c r="A151" s="41" t="s">
        <v>163</v>
      </c>
      <c r="B151" s="42">
        <v>250</v>
      </c>
      <c r="C151" s="42">
        <f>SEP!B6</f>
        <v>0</v>
      </c>
      <c r="D151" s="51"/>
      <c r="E151" s="42">
        <f>SEP!B7</f>
        <v>250</v>
      </c>
      <c r="F151" s="112">
        <f t="shared" si="10"/>
        <v>0</v>
      </c>
      <c r="G151" s="42" t="s">
        <v>332</v>
      </c>
      <c r="H151" s="43" t="s">
        <v>427</v>
      </c>
      <c r="I151" s="96" t="s">
        <v>427</v>
      </c>
      <c r="J151" s="96" t="s">
        <v>427</v>
      </c>
    </row>
    <row r="152" spans="1:10" x14ac:dyDescent="0.25">
      <c r="A152" s="41" t="s">
        <v>80</v>
      </c>
      <c r="B152" s="42">
        <v>2750</v>
      </c>
      <c r="C152" s="42">
        <f>SHPE!B6</f>
        <v>0</v>
      </c>
      <c r="D152" s="51">
        <f>SHPE!B7</f>
        <v>0</v>
      </c>
      <c r="E152" s="42">
        <f>SHPE!B8</f>
        <v>1896.9</v>
      </c>
      <c r="F152" s="42">
        <f>B152+C152+D152-E152</f>
        <v>853.09999999999991</v>
      </c>
      <c r="G152" s="42" t="s">
        <v>257</v>
      </c>
      <c r="H152" s="43" t="s">
        <v>427</v>
      </c>
      <c r="I152" s="96" t="s">
        <v>427</v>
      </c>
      <c r="J152" s="96" t="s">
        <v>427</v>
      </c>
    </row>
    <row r="153" spans="1:10" x14ac:dyDescent="0.25">
      <c r="A153" s="41" t="s">
        <v>81</v>
      </c>
      <c r="B153" s="42">
        <v>8650</v>
      </c>
      <c r="C153" s="42">
        <f>SPE!B6</f>
        <v>2150</v>
      </c>
      <c r="D153" s="51"/>
      <c r="E153" s="42">
        <f>SPE!B7</f>
        <v>8145.2100000000009</v>
      </c>
      <c r="F153" s="42">
        <f t="shared" si="10"/>
        <v>2654.7899999999991</v>
      </c>
      <c r="G153" s="42" t="s">
        <v>422</v>
      </c>
      <c r="H153" s="43" t="s">
        <v>427</v>
      </c>
      <c r="I153" s="96" t="s">
        <v>427</v>
      </c>
      <c r="J153" s="96" t="s">
        <v>427</v>
      </c>
    </row>
    <row r="154" spans="1:10" ht="16.5" customHeight="1" x14ac:dyDescent="0.25">
      <c r="A154" s="41" t="s">
        <v>380</v>
      </c>
      <c r="B154" s="42">
        <v>750</v>
      </c>
      <c r="C154" s="42">
        <f>SPWLA!B6</f>
        <v>0</v>
      </c>
      <c r="D154" s="51"/>
      <c r="E154" s="42">
        <f>SPWLA!B7</f>
        <v>764.81999999999994</v>
      </c>
      <c r="F154" s="112">
        <f t="shared" si="10"/>
        <v>-14.819999999999936</v>
      </c>
      <c r="G154" s="42"/>
      <c r="H154" s="81" t="s">
        <v>427</v>
      </c>
      <c r="I154" s="109" t="s">
        <v>427</v>
      </c>
      <c r="J154" s="109" t="s">
        <v>427</v>
      </c>
    </row>
    <row r="155" spans="1:10" x14ac:dyDescent="0.25">
      <c r="A155" s="41" t="s">
        <v>82</v>
      </c>
      <c r="B155" s="42">
        <v>5700</v>
      </c>
      <c r="C155" s="42">
        <f>SWE!B6</f>
        <v>0</v>
      </c>
      <c r="D155" s="51"/>
      <c r="E155" s="42">
        <f>SWE!B7</f>
        <v>5703.79</v>
      </c>
      <c r="F155" s="112">
        <f t="shared" si="10"/>
        <v>-3.7899999999999636</v>
      </c>
      <c r="G155" s="42" t="s">
        <v>258</v>
      </c>
      <c r="H155" s="43" t="s">
        <v>427</v>
      </c>
      <c r="I155" s="96" t="s">
        <v>427</v>
      </c>
      <c r="J155" s="96" t="s">
        <v>427</v>
      </c>
    </row>
    <row r="156" spans="1:10" ht="16.5" customHeight="1" x14ac:dyDescent="0.25">
      <c r="A156" s="41" t="s">
        <v>142</v>
      </c>
      <c r="B156" s="42">
        <v>2350</v>
      </c>
      <c r="C156" s="42">
        <f>Soils!B6</f>
        <v>0</v>
      </c>
      <c r="D156" s="51"/>
      <c r="E156" s="42">
        <f>Soils!B7</f>
        <v>2205.87</v>
      </c>
      <c r="F156" s="42">
        <f t="shared" si="10"/>
        <v>144.13000000000011</v>
      </c>
      <c r="G156" s="42" t="s">
        <v>259</v>
      </c>
      <c r="H156" s="43" t="s">
        <v>427</v>
      </c>
      <c r="I156" s="96" t="s">
        <v>427</v>
      </c>
      <c r="J156" s="96" t="s">
        <v>427</v>
      </c>
    </row>
    <row r="157" spans="1:10" x14ac:dyDescent="0.25">
      <c r="A157" s="41" t="s">
        <v>381</v>
      </c>
      <c r="B157" s="42">
        <v>300</v>
      </c>
      <c r="C157" s="42">
        <f>SCRT!B6</f>
        <v>0</v>
      </c>
      <c r="D157" s="51"/>
      <c r="E157" s="42">
        <f>SCRT!B7</f>
        <v>30</v>
      </c>
      <c r="F157" s="42">
        <f>B157+C157-E157</f>
        <v>270</v>
      </c>
      <c r="G157" s="42" t="s">
        <v>1169</v>
      </c>
      <c r="H157" s="43" t="s">
        <v>427</v>
      </c>
      <c r="I157" s="96" t="s">
        <v>427</v>
      </c>
      <c r="J157" s="96" t="s">
        <v>427</v>
      </c>
    </row>
    <row r="158" spans="1:10" x14ac:dyDescent="0.25">
      <c r="A158" s="41" t="s">
        <v>195</v>
      </c>
      <c r="B158" s="42">
        <v>460</v>
      </c>
      <c r="C158" s="42">
        <f>SASA!B6</f>
        <v>0</v>
      </c>
      <c r="D158" s="51">
        <f>SASA!C6</f>
        <v>0</v>
      </c>
      <c r="E158" s="42">
        <f>SASA!B7</f>
        <v>247.42000000000002</v>
      </c>
      <c r="F158" s="42">
        <f>B158+C158-E158</f>
        <v>212.57999999999998</v>
      </c>
      <c r="G158" s="42" t="s">
        <v>333</v>
      </c>
      <c r="H158" s="43" t="s">
        <v>427</v>
      </c>
      <c r="I158" s="96" t="s">
        <v>427</v>
      </c>
      <c r="J158" s="96" t="s">
        <v>427</v>
      </c>
    </row>
    <row r="159" spans="1:10" x14ac:dyDescent="0.25">
      <c r="A159" s="41" t="s">
        <v>302</v>
      </c>
      <c r="B159" s="42">
        <v>360</v>
      </c>
      <c r="C159" s="42">
        <f>Spanish!B6</f>
        <v>0</v>
      </c>
      <c r="D159" s="51">
        <f>Spanish!C6</f>
        <v>0</v>
      </c>
      <c r="E159" s="42">
        <f>Spanish!B8</f>
        <v>364.3</v>
      </c>
      <c r="F159" s="112">
        <f>B159+C159+D159-E159</f>
        <v>-4.3000000000000114</v>
      </c>
      <c r="G159" s="42"/>
      <c r="H159" s="43" t="s">
        <v>427</v>
      </c>
      <c r="I159" s="96" t="s">
        <v>427</v>
      </c>
      <c r="J159" s="96" t="s">
        <v>427</v>
      </c>
    </row>
    <row r="160" spans="1:10" x14ac:dyDescent="0.25">
      <c r="A160" s="41" t="s">
        <v>84</v>
      </c>
      <c r="B160" s="42">
        <v>2200</v>
      </c>
      <c r="C160" s="42">
        <f>SLSA!B6</f>
        <v>373</v>
      </c>
      <c r="D160" s="51">
        <f>SLSA!C6</f>
        <v>0</v>
      </c>
      <c r="E160" s="42">
        <f>SLSA!B7</f>
        <v>2572.25</v>
      </c>
      <c r="F160" s="112">
        <f t="shared" si="10"/>
        <v>0.75</v>
      </c>
      <c r="G160" s="42" t="s">
        <v>190</v>
      </c>
      <c r="H160" s="43" t="s">
        <v>427</v>
      </c>
      <c r="I160" s="96" t="s">
        <v>427</v>
      </c>
      <c r="J160" s="96" t="s">
        <v>427</v>
      </c>
    </row>
    <row r="161" spans="1:10" x14ac:dyDescent="0.25">
      <c r="A161" s="41" t="s">
        <v>303</v>
      </c>
      <c r="B161" s="42">
        <v>1300</v>
      </c>
      <c r="C161" s="42">
        <f>SAND!B6</f>
        <v>0</v>
      </c>
      <c r="D161" s="51">
        <f>SAND!C6</f>
        <v>0</v>
      </c>
      <c r="E161" s="42">
        <f>SAND!B7</f>
        <v>866.58</v>
      </c>
      <c r="F161" s="42">
        <f>B161+C161-E161</f>
        <v>433.41999999999996</v>
      </c>
      <c r="G161" s="42"/>
      <c r="H161" s="43" t="s">
        <v>427</v>
      </c>
      <c r="I161" s="96" t="s">
        <v>427</v>
      </c>
      <c r="J161" s="96" t="s">
        <v>427</v>
      </c>
    </row>
    <row r="162" spans="1:10" x14ac:dyDescent="0.25">
      <c r="A162" s="41" t="s">
        <v>85</v>
      </c>
      <c r="B162" s="42">
        <v>10000</v>
      </c>
      <c r="C162" s="42">
        <f>AgCouncil!B6</f>
        <v>0</v>
      </c>
      <c r="D162" s="51"/>
      <c r="E162" s="42">
        <f>AgCouncil!B7</f>
        <v>9854.42</v>
      </c>
      <c r="F162" s="42">
        <f t="shared" si="10"/>
        <v>145.57999999999993</v>
      </c>
      <c r="G162" s="42" t="s">
        <v>260</v>
      </c>
      <c r="H162" s="43" t="s">
        <v>427</v>
      </c>
      <c r="I162" s="96" t="s">
        <v>427</v>
      </c>
      <c r="J162" s="96" t="s">
        <v>427</v>
      </c>
    </row>
    <row r="163" spans="1:10" ht="31.5" x14ac:dyDescent="0.25">
      <c r="A163" s="41" t="s">
        <v>86</v>
      </c>
      <c r="B163" s="42">
        <v>800</v>
      </c>
      <c r="C163" s="42">
        <f>SASLA!B6</f>
        <v>0</v>
      </c>
      <c r="D163" s="51"/>
      <c r="E163" s="42">
        <f>SASLA!B7</f>
        <v>0</v>
      </c>
      <c r="F163" s="116">
        <f t="shared" si="10"/>
        <v>800</v>
      </c>
      <c r="G163" s="42" t="s">
        <v>261</v>
      </c>
      <c r="H163" s="43" t="s">
        <v>427</v>
      </c>
      <c r="I163" s="96" t="s">
        <v>427</v>
      </c>
      <c r="J163" s="96" t="s">
        <v>427</v>
      </c>
    </row>
    <row r="164" spans="1:10" ht="31.5" x14ac:dyDescent="0.25">
      <c r="A164" s="41" t="s">
        <v>305</v>
      </c>
      <c r="B164" s="42">
        <v>200</v>
      </c>
      <c r="C164" s="42">
        <f>SAMFT!B6</f>
        <v>0</v>
      </c>
      <c r="D164" s="51"/>
      <c r="E164" s="42">
        <f>SAMFT!B7</f>
        <v>200</v>
      </c>
      <c r="F164" s="112">
        <f>B164+C164-E164</f>
        <v>0</v>
      </c>
      <c r="G164" s="42"/>
      <c r="H164" s="43" t="s">
        <v>427</v>
      </c>
      <c r="I164" s="96" t="s">
        <v>427</v>
      </c>
      <c r="J164" s="96" t="s">
        <v>427</v>
      </c>
    </row>
    <row r="165" spans="1:10" x14ac:dyDescent="0.25">
      <c r="A165" s="41" t="s">
        <v>345</v>
      </c>
      <c r="B165" s="42">
        <v>500</v>
      </c>
      <c r="C165" s="42">
        <f>SSWFP!B6</f>
        <v>0</v>
      </c>
      <c r="D165" s="51">
        <f>SSWFP!B7</f>
        <v>0</v>
      </c>
      <c r="E165" s="42">
        <f>SSWFP!B8</f>
        <v>0</v>
      </c>
      <c r="F165" s="116">
        <f>B165+C165+D165-E165</f>
        <v>500</v>
      </c>
      <c r="G165" s="42"/>
      <c r="H165" s="43" t="s">
        <v>427</v>
      </c>
      <c r="I165" s="96" t="s">
        <v>427</v>
      </c>
      <c r="J165" s="96" t="s">
        <v>427</v>
      </c>
    </row>
    <row r="166" spans="1:10" x14ac:dyDescent="0.25">
      <c r="A166" s="41" t="s">
        <v>382</v>
      </c>
      <c r="B166" s="42">
        <v>200</v>
      </c>
      <c r="C166" s="42">
        <f>SAPA!B6</f>
        <v>0</v>
      </c>
      <c r="D166" s="51">
        <f>SAPA!B7</f>
        <v>0</v>
      </c>
      <c r="E166" s="42">
        <f>SAPA!B8</f>
        <v>0</v>
      </c>
      <c r="F166" s="116">
        <f>B166+C166+D166-E166</f>
        <v>200</v>
      </c>
      <c r="G166" s="42"/>
      <c r="H166" s="43" t="s">
        <v>427</v>
      </c>
      <c r="I166" s="96" t="s">
        <v>427</v>
      </c>
      <c r="J166" s="96" t="s">
        <v>427</v>
      </c>
    </row>
    <row r="167" spans="1:10" ht="31.5" x14ac:dyDescent="0.25">
      <c r="A167" s="41" t="s">
        <v>348</v>
      </c>
      <c r="B167" s="42">
        <v>100</v>
      </c>
      <c r="C167" s="42">
        <f>ChineseSA!B6</f>
        <v>0</v>
      </c>
      <c r="D167" s="51">
        <f>ChineseSA!B7</f>
        <v>0</v>
      </c>
      <c r="E167" s="42">
        <f>ChineseSA!B8</f>
        <v>0</v>
      </c>
      <c r="F167" s="116">
        <f>B167+C167+D167-E167</f>
        <v>100</v>
      </c>
      <c r="G167" s="42" t="s">
        <v>202</v>
      </c>
      <c r="H167" s="55" t="s">
        <v>427</v>
      </c>
      <c r="I167" s="96" t="s">
        <v>427</v>
      </c>
      <c r="J167" s="96" t="s">
        <v>427</v>
      </c>
    </row>
    <row r="168" spans="1:10" x14ac:dyDescent="0.25">
      <c r="A168" s="41" t="s">
        <v>88</v>
      </c>
      <c r="B168" s="42">
        <v>4200</v>
      </c>
      <c r="C168" s="42">
        <f>TBS!B6</f>
        <v>0</v>
      </c>
      <c r="D168" s="51"/>
      <c r="E168" s="42">
        <f>TBS!B7</f>
        <v>2333.42</v>
      </c>
      <c r="F168" s="42">
        <f>B168+C168-E168</f>
        <v>1866.58</v>
      </c>
      <c r="G168" s="42" t="s">
        <v>263</v>
      </c>
      <c r="H168" s="43" t="s">
        <v>427</v>
      </c>
      <c r="I168" s="96" t="s">
        <v>427</v>
      </c>
      <c r="J168" s="96" t="s">
        <v>427</v>
      </c>
    </row>
    <row r="169" spans="1:10" s="75" customFormat="1" x14ac:dyDescent="0.25">
      <c r="A169" s="73" t="s">
        <v>89</v>
      </c>
      <c r="B169" s="74">
        <v>50</v>
      </c>
      <c r="C169" s="74">
        <f>TSD!B6</f>
        <v>0</v>
      </c>
      <c r="D169" s="76">
        <f>TSD!B7</f>
        <v>33.33</v>
      </c>
      <c r="E169" s="74">
        <f>TSD!B8</f>
        <v>0</v>
      </c>
      <c r="F169" s="74">
        <f>B169+C169-D169-E169</f>
        <v>16.670000000000002</v>
      </c>
      <c r="G169" s="74" t="s">
        <v>253</v>
      </c>
      <c r="H169" s="72" t="s">
        <v>427</v>
      </c>
      <c r="I169" s="95" t="s">
        <v>427</v>
      </c>
      <c r="J169" s="95"/>
    </row>
    <row r="170" spans="1:10" x14ac:dyDescent="0.25">
      <c r="A170" s="41" t="s">
        <v>396</v>
      </c>
      <c r="B170" s="42">
        <v>150</v>
      </c>
      <c r="C170" s="42">
        <f>TAF!B6</f>
        <v>0</v>
      </c>
      <c r="D170" s="51">
        <f>TAF!C6</f>
        <v>0</v>
      </c>
      <c r="E170" s="42">
        <f>TAF!B8</f>
        <v>83.2</v>
      </c>
      <c r="F170" s="116">
        <f t="shared" ref="F170" si="11">B170+C170-E170</f>
        <v>66.8</v>
      </c>
      <c r="G170" s="42" t="s">
        <v>423</v>
      </c>
      <c r="H170" s="43" t="s">
        <v>427</v>
      </c>
      <c r="I170" s="96" t="s">
        <v>427</v>
      </c>
      <c r="J170" s="96" t="s">
        <v>427</v>
      </c>
    </row>
    <row r="171" spans="1:10" x14ac:dyDescent="0.25">
      <c r="A171" s="41" t="s">
        <v>90</v>
      </c>
      <c r="B171" s="42">
        <v>456</v>
      </c>
      <c r="C171" s="42">
        <f>TAHS!B6</f>
        <v>0</v>
      </c>
      <c r="D171" s="51"/>
      <c r="E171" s="42">
        <f>TAHS!B7</f>
        <v>456</v>
      </c>
      <c r="F171" s="112">
        <f t="shared" si="10"/>
        <v>0</v>
      </c>
      <c r="G171" s="42" t="s">
        <v>224</v>
      </c>
      <c r="H171" s="43" t="s">
        <v>427</v>
      </c>
      <c r="I171" s="96" t="s">
        <v>427</v>
      </c>
      <c r="J171" s="96" t="s">
        <v>427</v>
      </c>
    </row>
    <row r="172" spans="1:10" x14ac:dyDescent="0.25">
      <c r="A172" s="41" t="s">
        <v>383</v>
      </c>
      <c r="B172" s="42">
        <v>350</v>
      </c>
      <c r="C172" s="42">
        <f>TBDT!B6</f>
        <v>0</v>
      </c>
      <c r="D172" s="51">
        <f>TBDT!B7</f>
        <v>116.655</v>
      </c>
      <c r="E172" s="42">
        <f>TBDT!B8</f>
        <v>233.35</v>
      </c>
      <c r="F172" s="112">
        <f>B172+C172-D172-E172</f>
        <v>-4.9999999999954525E-3</v>
      </c>
      <c r="G172" s="42"/>
      <c r="H172" s="43" t="s">
        <v>427</v>
      </c>
      <c r="I172" s="96">
        <v>42346</v>
      </c>
      <c r="J172" s="96">
        <v>42473</v>
      </c>
    </row>
    <row r="173" spans="1:10" x14ac:dyDescent="0.25">
      <c r="A173" s="41" t="s">
        <v>384</v>
      </c>
      <c r="B173" s="42">
        <v>500</v>
      </c>
      <c r="C173" s="42">
        <f>TBVC!B6</f>
        <v>0</v>
      </c>
      <c r="D173" s="51">
        <f>TBVC!C6</f>
        <v>0</v>
      </c>
      <c r="E173" s="42">
        <f>TBVC!B7</f>
        <v>500</v>
      </c>
      <c r="F173" s="112">
        <f>B173+C173-E173</f>
        <v>0</v>
      </c>
      <c r="G173" s="42"/>
      <c r="H173" s="43" t="s">
        <v>427</v>
      </c>
      <c r="I173" s="96" t="s">
        <v>427</v>
      </c>
      <c r="J173" s="96" t="s">
        <v>427</v>
      </c>
    </row>
    <row r="174" spans="1:10" ht="31.5" x14ac:dyDescent="0.25">
      <c r="A174" s="41" t="s">
        <v>653</v>
      </c>
      <c r="B174" s="42">
        <v>370</v>
      </c>
      <c r="C174" s="42">
        <f>TechHRMS!B6</f>
        <v>0</v>
      </c>
      <c r="D174" s="51">
        <f>TechHRMS!C6</f>
        <v>0</v>
      </c>
      <c r="E174" s="42">
        <f>TechHRMS!B8</f>
        <v>0</v>
      </c>
      <c r="F174" s="116">
        <f>B174+C174+D174-E174</f>
        <v>370</v>
      </c>
      <c r="G174" s="42" t="s">
        <v>426</v>
      </c>
      <c r="H174" s="43" t="s">
        <v>427</v>
      </c>
      <c r="I174" s="96" t="s">
        <v>427</v>
      </c>
      <c r="J174" s="96" t="s">
        <v>427</v>
      </c>
    </row>
    <row r="175" spans="1:10" x14ac:dyDescent="0.25">
      <c r="A175" s="41" t="s">
        <v>139</v>
      </c>
      <c r="B175" s="42">
        <v>550</v>
      </c>
      <c r="C175" s="42">
        <f>TechClassic!B6</f>
        <v>0</v>
      </c>
      <c r="D175" s="51">
        <f>TechClassic!B7</f>
        <v>183.315</v>
      </c>
      <c r="E175" s="42">
        <f>TechClassic!B8</f>
        <v>366.69</v>
      </c>
      <c r="F175" s="112">
        <f>B175+C175-D175-E175</f>
        <v>-4.9999999999954525E-3</v>
      </c>
      <c r="G175" s="42" t="s">
        <v>264</v>
      </c>
      <c r="H175" s="43" t="s">
        <v>427</v>
      </c>
      <c r="I175" s="96">
        <v>42402</v>
      </c>
      <c r="J175" s="96" t="s">
        <v>427</v>
      </c>
    </row>
    <row r="176" spans="1:10" x14ac:dyDescent="0.25">
      <c r="A176" s="41" t="s">
        <v>144</v>
      </c>
      <c r="B176" s="42">
        <v>1350</v>
      </c>
      <c r="C176" s="42">
        <f>TechClay!B6</f>
        <v>0</v>
      </c>
      <c r="D176" s="51">
        <f>TechClay!B7</f>
        <v>0</v>
      </c>
      <c r="E176" s="42">
        <f>TechClay!B8</f>
        <v>1304.44</v>
      </c>
      <c r="F176" s="42">
        <f>B176+C176+D176-E176</f>
        <v>45.559999999999945</v>
      </c>
      <c r="G176" s="42"/>
      <c r="H176" s="43" t="s">
        <v>427</v>
      </c>
      <c r="I176" s="96" t="s">
        <v>427</v>
      </c>
      <c r="J176" s="96" t="s">
        <v>427</v>
      </c>
    </row>
    <row r="177" spans="1:10" ht="15.75" customHeight="1" x14ac:dyDescent="0.25">
      <c r="A177" s="41" t="s">
        <v>91</v>
      </c>
      <c r="B177" s="42">
        <v>2500</v>
      </c>
      <c r="C177" s="42">
        <f>TCFR!B6</f>
        <v>0</v>
      </c>
      <c r="D177" s="51"/>
      <c r="E177" s="42">
        <f>TCFR!B7</f>
        <v>2321.41</v>
      </c>
      <c r="F177" s="42">
        <f t="shared" ref="F177:F208" si="12">B177+C177-E177</f>
        <v>178.59000000000015</v>
      </c>
      <c r="G177" s="42" t="s">
        <v>265</v>
      </c>
      <c r="H177" s="43" t="s">
        <v>427</v>
      </c>
      <c r="I177" s="96" t="s">
        <v>427</v>
      </c>
      <c r="J177" s="96" t="s">
        <v>427</v>
      </c>
    </row>
    <row r="178" spans="1:10" x14ac:dyDescent="0.25">
      <c r="A178" s="41" t="s">
        <v>385</v>
      </c>
      <c r="B178" s="42">
        <v>500</v>
      </c>
      <c r="C178" s="42">
        <f>TCurrencyTS!B6</f>
        <v>0</v>
      </c>
      <c r="D178" s="51">
        <f>TCurrencyTS!B7</f>
        <v>0</v>
      </c>
      <c r="E178" s="42">
        <f>TCurrencyTS!B8</f>
        <v>0</v>
      </c>
      <c r="F178" s="116">
        <f>B178+C178+D178-E178</f>
        <v>500</v>
      </c>
      <c r="G178" s="42"/>
      <c r="H178" s="43" t="s">
        <v>427</v>
      </c>
      <c r="I178" s="96" t="s">
        <v>427</v>
      </c>
      <c r="J178" s="96" t="s">
        <v>427</v>
      </c>
    </row>
    <row r="179" spans="1:10" x14ac:dyDescent="0.25">
      <c r="A179" s="41" t="s">
        <v>92</v>
      </c>
      <c r="B179" s="42">
        <v>8000</v>
      </c>
      <c r="C179" s="42">
        <f>TET!B6</f>
        <v>0</v>
      </c>
      <c r="D179" s="51"/>
      <c r="E179" s="42">
        <f>TET!B7</f>
        <v>7999.9999999999991</v>
      </c>
      <c r="F179" s="112">
        <f t="shared" si="12"/>
        <v>0</v>
      </c>
      <c r="G179" s="42" t="s">
        <v>266</v>
      </c>
      <c r="H179" s="43" t="s">
        <v>427</v>
      </c>
      <c r="I179" s="96" t="s">
        <v>427</v>
      </c>
      <c r="J179" s="96" t="s">
        <v>427</v>
      </c>
    </row>
    <row r="180" spans="1:10" s="75" customFormat="1" x14ac:dyDescent="0.25">
      <c r="A180" s="73" t="s">
        <v>164</v>
      </c>
      <c r="B180" s="74">
        <v>300</v>
      </c>
      <c r="C180" s="74">
        <f>TFC!B6</f>
        <v>0</v>
      </c>
      <c r="D180" s="76">
        <f>TFC!B7</f>
        <v>199.98</v>
      </c>
      <c r="E180" s="74">
        <f>TFC!B8</f>
        <v>0</v>
      </c>
      <c r="F180" s="74">
        <f>B180+C180-D180-E180</f>
        <v>100.02000000000001</v>
      </c>
      <c r="G180" s="74" t="s">
        <v>288</v>
      </c>
      <c r="H180" s="72" t="s">
        <v>427</v>
      </c>
      <c r="I180" s="95" t="s">
        <v>427</v>
      </c>
      <c r="J180" s="95"/>
    </row>
    <row r="181" spans="1:10" x14ac:dyDescent="0.25">
      <c r="A181" s="41" t="s">
        <v>136</v>
      </c>
      <c r="B181" s="42">
        <v>300</v>
      </c>
      <c r="C181" s="42">
        <f>French!B6</f>
        <v>0</v>
      </c>
      <c r="D181" s="51"/>
      <c r="E181" s="42">
        <f>French!B7</f>
        <v>258.25</v>
      </c>
      <c r="F181" s="42">
        <f t="shared" si="12"/>
        <v>41.75</v>
      </c>
      <c r="G181" s="42"/>
      <c r="H181" s="43" t="s">
        <v>427</v>
      </c>
      <c r="I181" s="96" t="s">
        <v>427</v>
      </c>
      <c r="J181" s="96" t="s">
        <v>427</v>
      </c>
    </row>
    <row r="182" spans="1:10" x14ac:dyDescent="0.25">
      <c r="A182" s="41" t="s">
        <v>93</v>
      </c>
      <c r="B182" s="42">
        <v>8000</v>
      </c>
      <c r="C182" s="42">
        <f>Habitat!B6</f>
        <v>0</v>
      </c>
      <c r="D182" s="51"/>
      <c r="E182" s="42">
        <f>Habitat!B7</f>
        <v>2110.92</v>
      </c>
      <c r="F182" s="42">
        <f t="shared" si="12"/>
        <v>5889.08</v>
      </c>
      <c r="G182" s="42" t="s">
        <v>197</v>
      </c>
      <c r="H182" s="43" t="s">
        <v>427</v>
      </c>
      <c r="I182" s="96" t="s">
        <v>427</v>
      </c>
      <c r="J182" s="96" t="s">
        <v>427</v>
      </c>
    </row>
    <row r="183" spans="1:10" x14ac:dyDescent="0.25">
      <c r="A183" s="41" t="s">
        <v>140</v>
      </c>
      <c r="B183" s="42">
        <v>7100</v>
      </c>
      <c r="C183" s="42">
        <f>Horse!B6</f>
        <v>0</v>
      </c>
      <c r="D183" s="51"/>
      <c r="E183" s="42">
        <f>Horse!B7</f>
        <v>7055.37</v>
      </c>
      <c r="F183" s="42">
        <f t="shared" si="12"/>
        <v>44.630000000000109</v>
      </c>
      <c r="G183" s="42" t="s">
        <v>267</v>
      </c>
      <c r="H183" s="43" t="s">
        <v>427</v>
      </c>
      <c r="I183" s="96" t="s">
        <v>427</v>
      </c>
      <c r="J183" s="96" t="s">
        <v>427</v>
      </c>
    </row>
    <row r="184" spans="1:10" x14ac:dyDescent="0.25">
      <c r="A184" s="41" t="s">
        <v>652</v>
      </c>
      <c r="B184" s="42">
        <v>800</v>
      </c>
      <c r="C184" s="42">
        <f>Kahaani!B6</f>
        <v>0</v>
      </c>
      <c r="D184" s="51"/>
      <c r="E184" s="42">
        <f>Kahaani!B7</f>
        <v>665</v>
      </c>
      <c r="F184" s="42">
        <f t="shared" ref="F184" si="13">B184+C184-E184</f>
        <v>135</v>
      </c>
      <c r="G184" s="42" t="s">
        <v>424</v>
      </c>
      <c r="H184" s="43" t="s">
        <v>427</v>
      </c>
      <c r="I184" s="96" t="s">
        <v>427</v>
      </c>
      <c r="J184" s="96" t="s">
        <v>427</v>
      </c>
    </row>
    <row r="185" spans="1:10" ht="31.5" x14ac:dyDescent="0.25">
      <c r="A185" s="41" t="s">
        <v>386</v>
      </c>
      <c r="B185" s="42">
        <v>400</v>
      </c>
      <c r="C185" s="42">
        <f>TIME!B6</f>
        <v>0</v>
      </c>
      <c r="D185" s="51"/>
      <c r="E185" s="42">
        <f>TIME!B7</f>
        <v>103.9</v>
      </c>
      <c r="F185" s="42">
        <f>B185+C185-E185</f>
        <v>296.10000000000002</v>
      </c>
      <c r="G185" s="42" t="s">
        <v>1271</v>
      </c>
      <c r="H185" s="43" t="s">
        <v>427</v>
      </c>
      <c r="I185" s="96" t="s">
        <v>427</v>
      </c>
      <c r="J185" s="96" t="s">
        <v>427</v>
      </c>
    </row>
    <row r="186" spans="1:10" x14ac:dyDescent="0.25">
      <c r="A186" s="41" t="s">
        <v>94</v>
      </c>
      <c r="B186" s="42">
        <v>9300</v>
      </c>
      <c r="C186" s="42">
        <f>TMA!B6</f>
        <v>0</v>
      </c>
      <c r="D186" s="51"/>
      <c r="E186" s="42">
        <f>TMA!B7</f>
        <v>4313.8500000000004</v>
      </c>
      <c r="F186" s="42">
        <f t="shared" si="12"/>
        <v>4986.1499999999996</v>
      </c>
      <c r="G186" s="42" t="s">
        <v>191</v>
      </c>
      <c r="H186" s="43" t="s">
        <v>427</v>
      </c>
      <c r="I186" s="96" t="s">
        <v>427</v>
      </c>
      <c r="J186" s="96" t="s">
        <v>427</v>
      </c>
    </row>
    <row r="187" spans="1:10" x14ac:dyDescent="0.25">
      <c r="A187" s="41" t="s">
        <v>387</v>
      </c>
      <c r="B187" s="42">
        <v>80</v>
      </c>
      <c r="C187" s="42">
        <f>Photo!B6</f>
        <v>0</v>
      </c>
      <c r="D187" s="51">
        <f>Photo!C6</f>
        <v>0</v>
      </c>
      <c r="E187" s="42">
        <f>Photo!B8</f>
        <v>55.99</v>
      </c>
      <c r="F187" s="42">
        <f>B187+C187+D187-E187</f>
        <v>24.009999999999998</v>
      </c>
      <c r="G187" s="42"/>
      <c r="H187" s="43" t="s">
        <v>427</v>
      </c>
      <c r="I187" s="96" t="s">
        <v>427</v>
      </c>
      <c r="J187" s="96" t="s">
        <v>427</v>
      </c>
    </row>
    <row r="188" spans="1:10" x14ac:dyDescent="0.25">
      <c r="A188" s="41" t="s">
        <v>165</v>
      </c>
      <c r="B188" s="42">
        <v>500</v>
      </c>
      <c r="C188" s="42">
        <f>TechPolo!B6</f>
        <v>0</v>
      </c>
      <c r="D188" s="51"/>
      <c r="E188" s="42">
        <f>TechPolo!B7</f>
        <v>0</v>
      </c>
      <c r="F188" s="116">
        <f>B188+C188-E188</f>
        <v>500</v>
      </c>
      <c r="G188" s="42" t="s">
        <v>248</v>
      </c>
      <c r="H188" s="43" t="s">
        <v>427</v>
      </c>
      <c r="I188" s="96" t="s">
        <v>427</v>
      </c>
      <c r="J188" s="96" t="s">
        <v>427</v>
      </c>
    </row>
    <row r="189" spans="1:10" x14ac:dyDescent="0.25">
      <c r="A189" s="41" t="s">
        <v>141</v>
      </c>
      <c r="B189" s="42">
        <v>260</v>
      </c>
      <c r="C189" s="42">
        <f>'Pre-Pharm'!B6</f>
        <v>0</v>
      </c>
      <c r="D189" s="51"/>
      <c r="E189" s="42">
        <f>'Pre-Pharm'!B7</f>
        <v>207.9</v>
      </c>
      <c r="F189" s="42">
        <f t="shared" si="12"/>
        <v>52.099999999999994</v>
      </c>
      <c r="G189" s="42" t="s">
        <v>268</v>
      </c>
      <c r="H189" s="43" t="s">
        <v>427</v>
      </c>
      <c r="I189" s="96" t="s">
        <v>427</v>
      </c>
      <c r="J189" s="96" t="s">
        <v>427</v>
      </c>
    </row>
    <row r="190" spans="1:10" x14ac:dyDescent="0.25">
      <c r="A190" s="41" t="s">
        <v>95</v>
      </c>
      <c r="B190" s="42">
        <v>500</v>
      </c>
      <c r="C190" s="42">
        <f>'Pre-Vet'!B6</f>
        <v>0</v>
      </c>
      <c r="D190" s="51"/>
      <c r="E190" s="42">
        <f>'Pre-Vet'!B7</f>
        <v>500</v>
      </c>
      <c r="F190" s="112">
        <f t="shared" si="12"/>
        <v>0</v>
      </c>
      <c r="G190" s="42" t="s">
        <v>269</v>
      </c>
      <c r="H190" s="43" t="s">
        <v>427</v>
      </c>
      <c r="I190" s="96" t="s">
        <v>427</v>
      </c>
      <c r="J190" s="96" t="s">
        <v>427</v>
      </c>
    </row>
    <row r="191" spans="1:10" x14ac:dyDescent="0.25">
      <c r="A191" s="41" t="s">
        <v>388</v>
      </c>
      <c r="B191" s="42">
        <v>500</v>
      </c>
      <c r="C191" s="42">
        <f>TechPR!B6</f>
        <v>0</v>
      </c>
      <c r="D191" s="42">
        <f>TechPR!C6</f>
        <v>0</v>
      </c>
      <c r="E191" s="42">
        <f>TechPR!D6</f>
        <v>0</v>
      </c>
      <c r="F191" s="116">
        <f t="shared" ref="F191" si="14">B191+C191-E191</f>
        <v>500</v>
      </c>
      <c r="G191" s="42"/>
      <c r="H191" s="43" t="s">
        <v>427</v>
      </c>
      <c r="I191" s="96" t="s">
        <v>427</v>
      </c>
      <c r="J191" s="96" t="s">
        <v>427</v>
      </c>
    </row>
    <row r="192" spans="1:10" x14ac:dyDescent="0.25">
      <c r="A192" s="41" t="s">
        <v>96</v>
      </c>
      <c r="B192" s="42">
        <v>800</v>
      </c>
      <c r="C192" s="42">
        <f>TRA!B6</f>
        <v>0</v>
      </c>
      <c r="D192" s="51">
        <f>TRA!B7</f>
        <v>266.64</v>
      </c>
      <c r="E192" s="42">
        <f>TRA!B8</f>
        <v>533.36</v>
      </c>
      <c r="F192" s="112">
        <f>B192+C192-D192-E192</f>
        <v>0</v>
      </c>
      <c r="G192" s="42" t="s">
        <v>270</v>
      </c>
      <c r="H192" s="43" t="s">
        <v>427</v>
      </c>
      <c r="I192" s="96" t="s">
        <v>427</v>
      </c>
      <c r="J192" s="96">
        <v>42384</v>
      </c>
    </row>
    <row r="193" spans="1:10" x14ac:dyDescent="0.25">
      <c r="A193" s="41" t="s">
        <v>143</v>
      </c>
      <c r="B193" s="42">
        <v>500</v>
      </c>
      <c r="C193" s="42">
        <f>TechRussian!B6</f>
        <v>0</v>
      </c>
      <c r="D193" s="51">
        <f>TechRussian!B7</f>
        <v>0</v>
      </c>
      <c r="E193" s="42">
        <f>TechRussian!B8</f>
        <v>500</v>
      </c>
      <c r="F193" s="112">
        <f>B193+C193+D193-E193</f>
        <v>0</v>
      </c>
      <c r="G193" s="42"/>
      <c r="H193" s="43" t="s">
        <v>427</v>
      </c>
      <c r="I193" s="96" t="s">
        <v>427</v>
      </c>
      <c r="J193" s="96" t="s">
        <v>427</v>
      </c>
    </row>
    <row r="194" spans="1:10" x14ac:dyDescent="0.25">
      <c r="A194" s="41" t="s">
        <v>389</v>
      </c>
      <c r="B194" s="42">
        <v>300</v>
      </c>
      <c r="C194" s="42">
        <f>SkiSnowboard!B6</f>
        <v>0</v>
      </c>
      <c r="D194" s="51">
        <f>SkiSnowboard!B7</f>
        <v>99.99</v>
      </c>
      <c r="E194" s="42">
        <f>SkiSnowboard!B8</f>
        <v>200.01</v>
      </c>
      <c r="F194" s="112">
        <f>B194+C194-D194-E194</f>
        <v>0</v>
      </c>
      <c r="G194" s="42"/>
      <c r="H194" s="43" t="s">
        <v>427</v>
      </c>
      <c r="I194" s="96">
        <v>42402</v>
      </c>
      <c r="J194" s="96" t="s">
        <v>427</v>
      </c>
    </row>
    <row r="195" spans="1:10" s="75" customFormat="1" x14ac:dyDescent="0.25">
      <c r="A195" s="73" t="s">
        <v>390</v>
      </c>
      <c r="B195" s="74">
        <v>90</v>
      </c>
      <c r="C195" s="74">
        <f>TSIS!B6</f>
        <v>0</v>
      </c>
      <c r="D195" s="76">
        <f>TSIS!B7</f>
        <v>59.994</v>
      </c>
      <c r="E195" s="74">
        <f>TSIS!B8</f>
        <v>0</v>
      </c>
      <c r="F195" s="74">
        <f>B195+C195-D195-E195</f>
        <v>30.006</v>
      </c>
      <c r="G195" s="74"/>
      <c r="H195" s="72" t="s">
        <v>427</v>
      </c>
      <c r="I195" s="95">
        <v>42402</v>
      </c>
      <c r="J195" s="95"/>
    </row>
    <row r="196" spans="1:10" x14ac:dyDescent="0.25">
      <c r="A196" s="41" t="s">
        <v>97</v>
      </c>
      <c r="B196" s="42">
        <v>880</v>
      </c>
      <c r="C196" s="42">
        <f>Democrats!B6</f>
        <v>0</v>
      </c>
      <c r="D196" s="51">
        <f>Democrats!B7</f>
        <v>293.30399999999997</v>
      </c>
      <c r="E196" s="42">
        <f>Democrats!B8</f>
        <v>586.70000000000005</v>
      </c>
      <c r="F196" s="112">
        <f>B196+C196-D196-E196</f>
        <v>-4.0000000000190994E-3</v>
      </c>
      <c r="G196" s="42" t="s">
        <v>271</v>
      </c>
      <c r="H196" s="43" t="s">
        <v>427</v>
      </c>
      <c r="I196" s="96">
        <v>42409</v>
      </c>
      <c r="J196" s="96" t="s">
        <v>427</v>
      </c>
    </row>
    <row r="197" spans="1:10" x14ac:dyDescent="0.25">
      <c r="A197" s="41" t="s">
        <v>307</v>
      </c>
      <c r="B197" s="42">
        <v>600</v>
      </c>
      <c r="C197" s="42">
        <f>Supply!B6</f>
        <v>0</v>
      </c>
      <c r="D197" s="51"/>
      <c r="E197" s="42">
        <f>Supply!B7</f>
        <v>600</v>
      </c>
      <c r="F197" s="112">
        <f t="shared" si="12"/>
        <v>0</v>
      </c>
      <c r="G197" s="42"/>
      <c r="H197" s="43" t="s">
        <v>427</v>
      </c>
      <c r="I197" s="96" t="s">
        <v>427</v>
      </c>
      <c r="J197" s="96" t="s">
        <v>427</v>
      </c>
    </row>
    <row r="198" spans="1:10" x14ac:dyDescent="0.25">
      <c r="A198" s="41" t="s">
        <v>391</v>
      </c>
      <c r="B198" s="42">
        <v>350</v>
      </c>
      <c r="C198" s="42">
        <f>TrapSkeet!B6</f>
        <v>0</v>
      </c>
      <c r="D198" s="51">
        <f>TrapSkeet!C6</f>
        <v>0</v>
      </c>
      <c r="E198" s="42">
        <f>TrapSkeet!B7</f>
        <v>0</v>
      </c>
      <c r="F198" s="116">
        <f>B198+C198-E198</f>
        <v>350</v>
      </c>
      <c r="G198" s="42"/>
      <c r="H198" s="125" t="s">
        <v>760</v>
      </c>
      <c r="I198" s="126"/>
      <c r="J198" s="127"/>
    </row>
    <row r="199" spans="1:10" x14ac:dyDescent="0.25">
      <c r="A199" s="41" t="s">
        <v>98</v>
      </c>
      <c r="B199" s="42">
        <v>600</v>
      </c>
      <c r="C199" s="42">
        <f>Trumpet!B6</f>
        <v>0</v>
      </c>
      <c r="D199" s="51"/>
      <c r="E199" s="42">
        <f>Trumpet!B7</f>
        <v>603.26</v>
      </c>
      <c r="F199" s="112">
        <f>B199+C199-E199</f>
        <v>-3.2599999999999909</v>
      </c>
      <c r="G199" s="42" t="s">
        <v>272</v>
      </c>
      <c r="H199" s="43" t="s">
        <v>427</v>
      </c>
      <c r="I199" s="96" t="s">
        <v>427</v>
      </c>
      <c r="J199" s="96" t="s">
        <v>427</v>
      </c>
    </row>
    <row r="200" spans="1:10" x14ac:dyDescent="0.25">
      <c r="A200" s="41" t="s">
        <v>99</v>
      </c>
      <c r="B200" s="42">
        <v>1900</v>
      </c>
      <c r="C200" s="42">
        <f>TSPE!B6</f>
        <v>0</v>
      </c>
      <c r="D200" s="51">
        <f>TSPE!B7</f>
        <v>0</v>
      </c>
      <c r="E200" s="42">
        <f>TSPE!B8</f>
        <v>1277.6100000000001</v>
      </c>
      <c r="F200" s="42">
        <f>B200+C200+D200-E200</f>
        <v>622.38999999999987</v>
      </c>
      <c r="G200" s="42" t="s">
        <v>273</v>
      </c>
      <c r="H200" s="43" t="s">
        <v>427</v>
      </c>
      <c r="I200" s="96" t="s">
        <v>427</v>
      </c>
      <c r="J200" s="96" t="s">
        <v>427</v>
      </c>
    </row>
    <row r="201" spans="1:10" x14ac:dyDescent="0.25">
      <c r="A201" s="41" t="s">
        <v>166</v>
      </c>
      <c r="B201" s="42">
        <v>390</v>
      </c>
      <c r="C201" s="42">
        <f>TSTA!B6</f>
        <v>0</v>
      </c>
      <c r="D201" s="51"/>
      <c r="E201" s="42">
        <f>TSTA!B7</f>
        <v>133.72999999999999</v>
      </c>
      <c r="F201" s="42">
        <f>B201+C201-E201</f>
        <v>256.27</v>
      </c>
      <c r="G201" s="42" t="s">
        <v>334</v>
      </c>
      <c r="H201" s="43" t="s">
        <v>427</v>
      </c>
      <c r="I201" s="96" t="s">
        <v>427</v>
      </c>
      <c r="J201" s="96" t="s">
        <v>427</v>
      </c>
    </row>
    <row r="202" spans="1:10" x14ac:dyDescent="0.25">
      <c r="A202" s="41" t="s">
        <v>294</v>
      </c>
      <c r="B202" s="42">
        <v>350</v>
      </c>
      <c r="C202" s="42">
        <f>CEO!B6</f>
        <v>0</v>
      </c>
      <c r="D202" s="51">
        <f>TechGSA!B7</f>
        <v>0</v>
      </c>
      <c r="E202" s="42">
        <f>TechGSA!B8</f>
        <v>60.24</v>
      </c>
      <c r="F202" s="42">
        <f>B202+C202+D202-E202</f>
        <v>289.76</v>
      </c>
      <c r="G202" s="42" t="s">
        <v>218</v>
      </c>
      <c r="H202" s="43" t="s">
        <v>427</v>
      </c>
      <c r="I202" s="96" t="s">
        <v>427</v>
      </c>
      <c r="J202" s="96" t="s">
        <v>427</v>
      </c>
    </row>
    <row r="203" spans="1:10" x14ac:dyDescent="0.25">
      <c r="A203" s="41" t="s">
        <v>392</v>
      </c>
      <c r="B203" s="42">
        <v>4000</v>
      </c>
      <c r="C203" s="42">
        <f>Rodeo!B6</f>
        <v>1000</v>
      </c>
      <c r="D203" s="51">
        <f>Rodeo!C67</f>
        <v>0</v>
      </c>
      <c r="E203" s="42">
        <f>Rodeo!B8</f>
        <v>4877.7800000000007</v>
      </c>
      <c r="F203" s="42">
        <f>B203+C203+D203-E203</f>
        <v>122.21999999999935</v>
      </c>
      <c r="G203" s="42" t="s">
        <v>425</v>
      </c>
      <c r="H203" s="43" t="s">
        <v>427</v>
      </c>
      <c r="I203" s="96" t="s">
        <v>427</v>
      </c>
      <c r="J203" s="96" t="s">
        <v>427</v>
      </c>
    </row>
    <row r="204" spans="1:10" x14ac:dyDescent="0.25">
      <c r="A204" s="41" t="s">
        <v>393</v>
      </c>
      <c r="B204" s="42">
        <v>250</v>
      </c>
      <c r="C204" s="42">
        <f>TechBiochem!B6</f>
        <v>0</v>
      </c>
      <c r="D204" s="51">
        <f>TechBiochem!C6</f>
        <v>0</v>
      </c>
      <c r="E204" s="42">
        <f>TechBiochem!B8</f>
        <v>0</v>
      </c>
      <c r="F204" s="116">
        <f>B204+C204+D204-E204</f>
        <v>250</v>
      </c>
      <c r="G204" s="42"/>
      <c r="H204" s="43" t="s">
        <v>427</v>
      </c>
      <c r="I204" s="96" t="s">
        <v>427</v>
      </c>
      <c r="J204" s="96" t="s">
        <v>427</v>
      </c>
    </row>
    <row r="205" spans="1:10" x14ac:dyDescent="0.25">
      <c r="A205" s="41" t="s">
        <v>167</v>
      </c>
      <c r="B205" s="42">
        <v>380</v>
      </c>
      <c r="C205" s="42">
        <f>TurkSO!B6</f>
        <v>0</v>
      </c>
      <c r="D205" s="51">
        <f>TurkSO!B7</f>
        <v>126.654</v>
      </c>
      <c r="E205" s="42">
        <f>TurkSO!B8</f>
        <v>0</v>
      </c>
      <c r="F205" s="116">
        <f>B205+C205-D205-E205</f>
        <v>253.346</v>
      </c>
      <c r="G205" s="42" t="s">
        <v>335</v>
      </c>
      <c r="H205" s="43" t="s">
        <v>427</v>
      </c>
      <c r="I205" s="96">
        <v>42726</v>
      </c>
      <c r="J205" s="96" t="s">
        <v>427</v>
      </c>
    </row>
    <row r="206" spans="1:10" ht="31.5" x14ac:dyDescent="0.25">
      <c r="A206" s="41" t="s">
        <v>100</v>
      </c>
      <c r="B206" s="42">
        <v>2000</v>
      </c>
      <c r="C206" s="42">
        <f>UMI!B6</f>
        <v>0</v>
      </c>
      <c r="D206" s="51"/>
      <c r="E206" s="42">
        <f>UMI!B7</f>
        <v>1694.5900000000001</v>
      </c>
      <c r="F206" s="42">
        <f t="shared" si="12"/>
        <v>305.40999999999985</v>
      </c>
      <c r="G206" s="42" t="s">
        <v>274</v>
      </c>
      <c r="H206" s="43" t="s">
        <v>427</v>
      </c>
      <c r="I206" s="96" t="s">
        <v>427</v>
      </c>
      <c r="J206" s="96" t="s">
        <v>427</v>
      </c>
    </row>
    <row r="207" spans="1:10" ht="31.5" x14ac:dyDescent="0.25">
      <c r="A207" s="41" t="s">
        <v>309</v>
      </c>
      <c r="B207" s="42">
        <v>350</v>
      </c>
      <c r="C207" s="42">
        <f>USITTSC!B6</f>
        <v>0</v>
      </c>
      <c r="D207" s="51"/>
      <c r="E207" s="42">
        <f>USITTSC!B7</f>
        <v>156.29</v>
      </c>
      <c r="F207" s="42">
        <f>B207+C207-E207</f>
        <v>193.71</v>
      </c>
      <c r="G207" s="42" t="s">
        <v>336</v>
      </c>
      <c r="H207" s="43" t="s">
        <v>427</v>
      </c>
      <c r="I207" s="96" t="s">
        <v>427</v>
      </c>
      <c r="J207" s="96" t="s">
        <v>427</v>
      </c>
    </row>
    <row r="208" spans="1:10" x14ac:dyDescent="0.25">
      <c r="A208" s="41" t="s">
        <v>101</v>
      </c>
      <c r="B208" s="42">
        <v>500</v>
      </c>
      <c r="C208" s="42">
        <f>UDC!B6</f>
        <v>0</v>
      </c>
      <c r="D208" s="51"/>
      <c r="E208" s="42">
        <f>UDC!B7</f>
        <v>0</v>
      </c>
      <c r="F208" s="116">
        <f t="shared" si="12"/>
        <v>500</v>
      </c>
      <c r="G208" s="42" t="s">
        <v>287</v>
      </c>
      <c r="H208" s="43" t="s">
        <v>427</v>
      </c>
      <c r="I208" s="96" t="s">
        <v>427</v>
      </c>
      <c r="J208" s="96" t="s">
        <v>427</v>
      </c>
    </row>
    <row r="209" spans="1:10" ht="31.5" x14ac:dyDescent="0.25">
      <c r="A209" s="41" t="s">
        <v>102</v>
      </c>
      <c r="B209" s="42">
        <v>1800</v>
      </c>
      <c r="C209" s="42">
        <f>USGBC!B6</f>
        <v>0</v>
      </c>
      <c r="D209" s="51">
        <f>USGBC!B7</f>
        <v>0</v>
      </c>
      <c r="E209" s="42">
        <f>USGBC!B8</f>
        <v>1800</v>
      </c>
      <c r="F209" s="112">
        <f>B209+C209+D209-E209</f>
        <v>0</v>
      </c>
      <c r="G209" s="42"/>
      <c r="H209" s="43" t="s">
        <v>427</v>
      </c>
      <c r="I209" s="96" t="s">
        <v>427</v>
      </c>
      <c r="J209" s="96" t="s">
        <v>427</v>
      </c>
    </row>
    <row r="210" spans="1:10" x14ac:dyDescent="0.25">
      <c r="A210" s="41" t="s">
        <v>103</v>
      </c>
      <c r="B210" s="42">
        <v>9576</v>
      </c>
      <c r="C210" s="42">
        <f>VOL!B6</f>
        <v>0</v>
      </c>
      <c r="D210" s="51"/>
      <c r="E210" s="42">
        <f>VOL!B7</f>
        <v>9553.4699999999993</v>
      </c>
      <c r="F210" s="112">
        <f>B210+C210-E210</f>
        <v>22.530000000000655</v>
      </c>
      <c r="G210" s="42" t="s">
        <v>275</v>
      </c>
      <c r="H210" s="43" t="s">
        <v>427</v>
      </c>
      <c r="I210" s="96" t="s">
        <v>427</v>
      </c>
      <c r="J210" s="96" t="s">
        <v>427</v>
      </c>
    </row>
    <row r="211" spans="1:10" x14ac:dyDescent="0.25">
      <c r="A211" s="41" t="s">
        <v>104</v>
      </c>
      <c r="B211" s="42">
        <v>1300</v>
      </c>
      <c r="C211" s="42">
        <f>Wesley!B6</f>
        <v>0</v>
      </c>
      <c r="D211" s="51">
        <f>Wesley!B7</f>
        <v>433.28999999999996</v>
      </c>
      <c r="E211" s="42">
        <f>Wesley!B8</f>
        <v>700</v>
      </c>
      <c r="F211" s="42">
        <f>B211+C211-D211-E211</f>
        <v>166.71000000000004</v>
      </c>
      <c r="G211" s="42" t="s">
        <v>337</v>
      </c>
      <c r="H211" s="43" t="s">
        <v>427</v>
      </c>
      <c r="I211" s="96">
        <v>42402</v>
      </c>
      <c r="J211" s="96" t="s">
        <v>427</v>
      </c>
    </row>
    <row r="212" spans="1:10" ht="31.5" x14ac:dyDescent="0.25">
      <c r="A212" s="41" t="s">
        <v>105</v>
      </c>
      <c r="B212" s="42">
        <v>2600</v>
      </c>
      <c r="C212" s="42">
        <f>WTTASA!B6</f>
        <v>0</v>
      </c>
      <c r="D212" s="51"/>
      <c r="E212" s="42">
        <f>WTTASA!B7</f>
        <v>2600.6999999999998</v>
      </c>
      <c r="F212" s="112">
        <f t="shared" ref="F212:F215" si="15">B212+C212-E212</f>
        <v>-0.6999999999998181</v>
      </c>
      <c r="G212" s="42" t="s">
        <v>282</v>
      </c>
      <c r="H212" s="43" t="s">
        <v>427</v>
      </c>
      <c r="I212" s="96" t="s">
        <v>427</v>
      </c>
      <c r="J212" s="96" t="s">
        <v>427</v>
      </c>
    </row>
    <row r="213" spans="1:10" x14ac:dyDescent="0.25">
      <c r="A213" s="41" t="s">
        <v>310</v>
      </c>
      <c r="B213" s="42">
        <v>500</v>
      </c>
      <c r="C213" s="42">
        <f>'Women n Business'!B6</f>
        <v>0</v>
      </c>
      <c r="D213" s="51">
        <f>'Women n Business'!C6</f>
        <v>0</v>
      </c>
      <c r="E213" s="42">
        <f>'Women n Business'!B7</f>
        <v>0</v>
      </c>
      <c r="F213" s="116">
        <f t="shared" ref="F213" si="16">B213+C213-E213</f>
        <v>500</v>
      </c>
      <c r="G213" s="42" t="s">
        <v>338</v>
      </c>
      <c r="H213" s="43" t="s">
        <v>427</v>
      </c>
      <c r="I213" s="96" t="s">
        <v>427</v>
      </c>
      <c r="J213" s="96" t="s">
        <v>427</v>
      </c>
    </row>
    <row r="214" spans="1:10" x14ac:dyDescent="0.25">
      <c r="A214" s="41" t="s">
        <v>394</v>
      </c>
      <c r="B214" s="42">
        <v>500</v>
      </c>
      <c r="C214" s="42">
        <f>WomenServOrg!B6</f>
        <v>0</v>
      </c>
      <c r="D214" s="51">
        <f>WomenServOrg!C6</f>
        <v>0</v>
      </c>
      <c r="E214" s="42">
        <f>WomenServOrg!B7</f>
        <v>500</v>
      </c>
      <c r="F214" s="112">
        <f>B214+C214-E214</f>
        <v>0</v>
      </c>
      <c r="G214" s="42"/>
      <c r="H214" s="43" t="s">
        <v>427</v>
      </c>
      <c r="I214" s="96" t="s">
        <v>427</v>
      </c>
      <c r="J214" s="96" t="s">
        <v>427</v>
      </c>
    </row>
    <row r="215" spans="1:10" x14ac:dyDescent="0.25">
      <c r="A215" s="41" t="s">
        <v>106</v>
      </c>
      <c r="B215" s="42">
        <v>7500</v>
      </c>
      <c r="C215" s="42">
        <f>Wool!B6</f>
        <v>0</v>
      </c>
      <c r="D215" s="51"/>
      <c r="E215" s="42">
        <f>Wool!B7</f>
        <v>7519.15</v>
      </c>
      <c r="F215" s="112">
        <f t="shared" si="15"/>
        <v>-19.149999999999636</v>
      </c>
      <c r="G215" s="42" t="s">
        <v>276</v>
      </c>
      <c r="H215" s="43" t="s">
        <v>427</v>
      </c>
      <c r="I215" s="96" t="s">
        <v>427</v>
      </c>
      <c r="J215" s="96" t="s">
        <v>427</v>
      </c>
    </row>
    <row r="216" spans="1:10" x14ac:dyDescent="0.25">
      <c r="A216" s="41" t="s">
        <v>124</v>
      </c>
      <c r="B216" s="42"/>
      <c r="C216" s="42">
        <f>Misc!B6</f>
        <v>0</v>
      </c>
      <c r="D216" s="51"/>
      <c r="E216" s="42">
        <f>Misc!B7</f>
        <v>1487</v>
      </c>
      <c r="F216" s="42">
        <f t="shared" ref="F216" si="17">B216+C216-E216</f>
        <v>-1487</v>
      </c>
      <c r="G216" s="42"/>
      <c r="H216" s="43"/>
      <c r="I216" s="96"/>
      <c r="J216" s="96"/>
    </row>
    <row r="217" spans="1:10" x14ac:dyDescent="0.25">
      <c r="A217" s="41" t="s">
        <v>311</v>
      </c>
      <c r="B217" s="42">
        <f>375000-B219</f>
        <v>-569.5</v>
      </c>
      <c r="C217" s="42">
        <f>Cont!B6</f>
        <v>0</v>
      </c>
      <c r="D217" s="51"/>
      <c r="E217" s="42">
        <f>Cont!B7</f>
        <v>14715.5</v>
      </c>
      <c r="F217" s="42">
        <f>B217+C217-E217</f>
        <v>-15285</v>
      </c>
      <c r="G217" s="42"/>
      <c r="H217" s="43"/>
      <c r="I217" s="96"/>
      <c r="J217" s="96"/>
    </row>
    <row r="219" spans="1:10" s="87" customFormat="1" x14ac:dyDescent="0.25">
      <c r="A219" s="84" t="s">
        <v>108</v>
      </c>
      <c r="B219" s="85">
        <f>SUM(B5:B215)</f>
        <v>375569.5</v>
      </c>
      <c r="C219" s="85"/>
      <c r="D219" s="94">
        <f>SUM(D5:D215)</f>
        <v>8817.1181999999972</v>
      </c>
      <c r="E219" s="85">
        <f>SUM(E5:E215)</f>
        <v>317961.52999999997</v>
      </c>
      <c r="F219" s="85">
        <f>SUM(F5:F215)</f>
        <v>61672.851799999982</v>
      </c>
      <c r="G219" s="85"/>
      <c r="H219" s="86"/>
      <c r="I219" s="110"/>
      <c r="J219" s="110"/>
    </row>
    <row r="222" spans="1:10" x14ac:dyDescent="0.25">
      <c r="A222" s="113" t="s">
        <v>1060</v>
      </c>
    </row>
    <row r="223" spans="1:10" x14ac:dyDescent="0.25">
      <c r="A223" s="75" t="s">
        <v>1061</v>
      </c>
    </row>
    <row r="224" spans="1:10" x14ac:dyDescent="0.25">
      <c r="A224" s="114" t="s">
        <v>1062</v>
      </c>
    </row>
    <row r="225" spans="1:1" x14ac:dyDescent="0.25">
      <c r="A225" s="115" t="s">
        <v>1063</v>
      </c>
    </row>
    <row r="294" spans="14:14" x14ac:dyDescent="0.25">
      <c r="N294" s="60"/>
    </row>
  </sheetData>
  <mergeCells count="6">
    <mergeCell ref="H2:J2"/>
    <mergeCell ref="D1:F1"/>
    <mergeCell ref="H76:J76"/>
    <mergeCell ref="H198:J198"/>
    <mergeCell ref="H108:J108"/>
    <mergeCell ref="H101:J101"/>
  </mergeCells>
  <phoneticPr fontId="6" type="noConversion"/>
  <hyperlinks>
    <hyperlink ref="A53" location="'Collegiate 100'!A1" display="Collegiate 100 (100 Collegiate Men &amp; Women)"/>
    <hyperlink ref="A6" location="ACT!A1" display="Agicultural Communicators of Tomorrow"/>
    <hyperlink ref="A7" location="AgEcon!A1" display="Agricultural Economics Association of Texas Tech University"/>
    <hyperlink ref="A8" location="Agronomy!A1" display="Agronomy Club"/>
    <hyperlink ref="A10" location="AKPsi!A1" display="Alpha Kappa Psi"/>
    <hyperlink ref="A11" location="APO!A1" display="Alpha Phi Omega"/>
    <hyperlink ref="A12" location="APsiO!A1" display="Alpha Psi Omega"/>
    <hyperlink ref="A15" location="AADE!A1" display="American Association of Drilling Engineers"/>
    <hyperlink ref="A16" location="AAFCS!A1" display="American Association of Family and Consumer Sciences"/>
    <hyperlink ref="A18" location="'ACS-SA'!A1" display="American Chemical Society-Student Affiliates"/>
    <hyperlink ref="A19" location="AIAS!A1" display="American Institute of Architecture Students"/>
    <hyperlink ref="A20" location="AIChE!A1" display="American Institute of Chemical Engieers"/>
    <hyperlink ref="A5" location="African!A1" display="African Student Organization"/>
    <hyperlink ref="A13" location="AmateurRadio!A1" display="Amateur Radio Society"/>
    <hyperlink ref="A23" location="ASID!A1" display="American Soiety of Interior Designers"/>
    <hyperlink ref="A24" location="ASME!A1" display="American Society of Mechanical Engineers"/>
    <hyperlink ref="A35" location="ALPFA!A1" display="Association of Latino Professionals in Finance &amp; Accounting"/>
    <hyperlink ref="A37" location="ATSO!A1" display="Athletic Training Student Organization"/>
    <hyperlink ref="A33" location="AGA!A1" display="Association of Graphic Artists"/>
    <hyperlink ref="A36" location="ASAS!A1" display="Association of Students About Service"/>
    <hyperlink ref="A34" location="AITP!A1" display="Association of Information Technology Professionals "/>
    <hyperlink ref="A58" location="'Dancers wSoul'!A1" display="Dancers with Soul"/>
    <hyperlink ref="A41" location="'B&amp;B'!A1" display="Block and Bridle"/>
    <hyperlink ref="A42" location="TechCRU!A1" display="Campus Crusade for Christ (Tech CRU)"/>
    <hyperlink ref="A43" location="CSA!A1" display="Catholic Student Association"/>
    <hyperlink ref="A44" location="CECT!A1" display="Chemical Engineering Car Team"/>
    <hyperlink ref="A47" location="ChiRho!A1" display="Chi Rho Fraternity"/>
    <hyperlink ref="A49" location="XTE!A1" display="Chi Tau Epsilon"/>
    <hyperlink ref="A167" location="ChineseSA!A1" display="Chinese Student Association"/>
    <hyperlink ref="A51" location="'Circle K'!A1" display="Circle K International"/>
    <hyperlink ref="A175" location="TechClassic!A1" display="Tech Classical Society"/>
    <hyperlink ref="A176" location="TechClay!A1" display="Tech Clay Club"/>
    <hyperlink ref="A52" location="CAC!A1" display="Colleges Against Cancer"/>
    <hyperlink ref="A55" location="CFFA!A1" display="Collegiate FFA"/>
    <hyperlink ref="A138" location="DM!A1" display="Dance Marathon"/>
    <hyperlink ref="A59" location="DSP!A1" display="Delta Sigma Pi"/>
    <hyperlink ref="A60" location="DBAHJPMS!A1" display="Dr. Bernard A. Harris Jr. Pre-Med Society"/>
    <hyperlink ref="A64" location="EWB!A1" display="Engineers Without Borders"/>
    <hyperlink ref="A65" location="HON!A1" display="Eta Omicron Nu"/>
    <hyperlink ref="A67" location="Finance!A1" display="Finance Association"/>
    <hyperlink ref="A68" location="'Food Science'!A1" display="Food Science Club"/>
    <hyperlink ref="A69" location="FormulaSAE!A1" display="Formula Society of Automotive Engineers"/>
    <hyperlink ref="A70" location="Foundation!A1" display="Foundation"/>
    <hyperlink ref="A71" location="GBP!A1" display="Gamma Beta Phi"/>
    <hyperlink ref="A202" location="TechGSA!A1" display="Texas Tech Gay Straight Alliance"/>
    <hyperlink ref="A74" location="Geoscience!A1" display="Geoscience Society"/>
    <hyperlink ref="A75" location="German!A1" display="German Club"/>
    <hyperlink ref="A79" location="'Goin'' Band'!A1" display="Goin' Band from Raiderland"/>
    <hyperlink ref="A80" location="'Golden Key'!A1" display="Golden Key International Honour Society"/>
    <hyperlink ref="A81" location="GreekWide!A1" display="Greek Wide Student Ministries"/>
    <hyperlink ref="A86" location="HSF!A1" display="Hispanic Scholarship Fund"/>
    <hyperlink ref="A85" location="'Hi-Tech'!A1" display="Hi-Tech Fashion"/>
    <hyperlink ref="A183" location="Horse!A1" display="Horse Judging Team"/>
    <hyperlink ref="A89" location="HSRecruiters!A1" display="Human Sciences Recxruiters"/>
    <hyperlink ref="A73" location="Genki!A1" display="Genki Club"/>
    <hyperlink ref="A91" location="ISA!A1" display="India Student Association"/>
    <hyperlink ref="A92" location="IEEE!A1" display="Institute of Electrical and Electronics Engineers"/>
    <hyperlink ref="A93" location="IIE!A1" display="Institute of Industrial Engineers"/>
    <hyperlink ref="A96" location="IIDA!A1" display="International Interior Design Association"/>
    <hyperlink ref="A127" location="ISSA!A1" display="Indonesian Scholars &amp; Students Association"/>
    <hyperlink ref="A99" location="ITA!A1" display="Iota Tau Alpha"/>
    <hyperlink ref="A100" location="KPsi!A1" display="Kappa Kappa Psi"/>
    <hyperlink ref="A103" location="KOA!A1" display="Knights of Architecture"/>
    <hyperlink ref="A109" location="Math!A1" display="Math Ambassadors"/>
    <hyperlink ref="A107" location="Livestock!A1" display="Livestock Judging Team"/>
    <hyperlink ref="A108" location="LSF!A1" display="Lutheran Student Fellowship"/>
    <hyperlink ref="A95" location="MBSF!A1" display="Mandarin Bible Study Fellowship"/>
    <hyperlink ref="A110" location="Eval!A1" display="Meat Animal Evaluation Team"/>
    <hyperlink ref="A111" location="Meat!A1" display="Meat Judging Team"/>
    <hyperlink ref="A112" location="MSA!A1" display="Meat Science Association"/>
    <hyperlink ref="A115" location="MTSO!A1" display="Mentor Tech Student Organizatin"/>
    <hyperlink ref="A116" location="Metals!A1" display="Metals Club"/>
    <hyperlink ref="A117" location="MAPM!A1" display="Minority Association of Pre-Medical Students"/>
    <hyperlink ref="A120" location="MuslimSA!A1" display="Muslim Student Association"/>
    <hyperlink ref="A122" location="'NSTA-SC'!A1" display="National Science Teachers Association - Student Chapter"/>
    <hyperlink ref="A123" location="NSBE!A1" display="National Society of Black Engineers"/>
    <hyperlink ref="A132" location="PASO!A1" display="Physician Assistant Student Organization"/>
    <hyperlink ref="A125" location="Navigators!A1" display="Navigators"/>
    <hyperlink ref="A193" location="TechRussian!A1" display="Tech Russian Club"/>
    <hyperlink ref="A129" location="PFPA!A1" display="Personal Financial Planning Association"/>
    <hyperlink ref="A130" location="PAD!A1" display="Phi Alpha Delta Pre-Law Fraternity"/>
    <hyperlink ref="A133" location="PTS!A1" display="Pi Tau Sigma"/>
    <hyperlink ref="A135" location="'Pre-Medical'!A1" display="Pre-Medical Society"/>
    <hyperlink ref="A189" location="'Pre-Pharm'!A1" display="Pre-Pharmacy Club"/>
    <hyperlink ref="A124" location="NSCS!A1" display="National Society of Collegiate Scholars"/>
    <hyperlink ref="A157" location="SCRT!A1" display="Solar Car Racing Team"/>
    <hyperlink ref="A139" location="RanchHorse!A1" display="Ranch Horse Team"/>
    <hyperlink ref="A140" location="RWFC!A1" display="Range, Wildlife, and Fisheries Club"/>
    <hyperlink ref="A141" location="RawlsCOBA!A1" display="Rawls College of Business Ambassadors"/>
    <hyperlink ref="A142" location="REO!A1" display="Real Estate Organization"/>
    <hyperlink ref="A143" location="RoboRaiders!A1" display="RoboRaiders"/>
    <hyperlink ref="A144" location="SFDT!A1" display="Sabre Flight Drill Team"/>
    <hyperlink ref="A158" location="SASA!A1" display="South Asian Student Association"/>
    <hyperlink ref="A159" location="Spanish!A1" display="Spanish Club"/>
    <hyperlink ref="A145" location="SDP!A1" display="Sigma Delta Pi (Chapter: Alpha Phi)"/>
    <hyperlink ref="A150" location="SCB!A1" display="Society for Conservation Biolgoy"/>
    <hyperlink ref="A149" location="SACNAS!A1" display="Society for the Advancement of Chicanos &amp; Native Americans in Science"/>
    <hyperlink ref="A152" location="SHPE!A1" display="Society of Hispanic Professional Engineers"/>
    <hyperlink ref="A153" location="SPE!A1" display="Society of Petroleum Engineers"/>
    <hyperlink ref="A154" location="SPWLA!A1" display="Society of Petrophysicists &amp; Well Log Analysts"/>
    <hyperlink ref="A155" location="SWE!A1" display="Society of Women Engineers"/>
    <hyperlink ref="A156" location="Soils!A1" display="Soil Team"/>
    <hyperlink ref="A160" location="SLSA!A1" display="Sri Lankan Students' Association"/>
    <hyperlink ref="A162" location="AgCouncil!A1" display="Student Agricultural Council"/>
    <hyperlink ref="A163" location="SASLA!A1" display="Student American Society of Landscape Architects"/>
    <hyperlink ref="A198" location="TrapSkeet!A1" display="Tech Trap &amp; Skeet"/>
    <hyperlink ref="A97" location="SGC!A1" display="Students for Global Connection"/>
    <hyperlink ref="A168" location="TBS!A1" display="Tau Beta Sigma"/>
    <hyperlink ref="A169" location="TSD!A1" display="Tau Sigma Delta"/>
    <hyperlink ref="A164" location="SAMFT!A1" display="Student Association of Marriage &amp; Family Therapy "/>
    <hyperlink ref="A171" location="TAHS!A1" display="Tech Art History Society"/>
    <hyperlink ref="A165" location="SSWFP!A1" display="Students in Support of WFP"/>
    <hyperlink ref="A177" location="TCFR!A1" display="Tech Council on Family Relations"/>
    <hyperlink ref="A179" location="TET!A1" display="Tech Equestrian Team"/>
    <hyperlink ref="A181" location="French!A1" display="Tech French Club"/>
    <hyperlink ref="A182" location="Habitat!A1" display="Tech Habitat for Humanity Campus Chapter"/>
    <hyperlink ref="A185" location="TIME!A1" display="Tech Innovation Mentorship &amp; Entrepreneurship"/>
    <hyperlink ref="A186" location="TMA!A1" display="Tech Marketing Association"/>
    <hyperlink ref="A190" location="'Pre-Vet'!A1" display="Tech Pre-Vet Society"/>
    <hyperlink ref="A204" location="TechBiochem!A1" display="The Biochemical Society at TTU"/>
    <hyperlink ref="A192" location="TRA!A1" display="Tech Retail Association"/>
    <hyperlink ref="A207" location="USITTSC!A1" display="United States Institute for Theatre Technology Student Chapter"/>
    <hyperlink ref="A173" location="TBVC!A1" display="Tech Business Valuation Club"/>
    <hyperlink ref="A196" location="Democrats!A1" display="Tech Student Democrats"/>
    <hyperlink ref="A197" location="Supply!A1" display="Tech Supply Chain Association"/>
    <hyperlink ref="A200" location="TSPE!A1" display="Texas Society of Professional Engineers"/>
    <hyperlink ref="A201" location="TSTA!A1" display="Texas State Teachers Association"/>
    <hyperlink ref="A206" location="UMI!A1" display="Unidos Por Un Mismo Idioma - Spanish Speaking Society"/>
    <hyperlink ref="A208" location="UDC!A1" display="University Dance Company"/>
    <hyperlink ref="A209" location="USGBC!A1" display="US Green Building Council Student Organization"/>
    <hyperlink ref="A194" location="SkiSnowboard!A1" display="Tech Ski &amp; Snowboard"/>
    <hyperlink ref="A210" location="VOL!A1" display="Visions of Light Gospel Choir"/>
    <hyperlink ref="A211" location="Wesley!A1" display="Wesley Foundation at Texas Tech University"/>
    <hyperlink ref="A212" location="WTTASA!A1" display="West Texas Turkish American Student Association"/>
    <hyperlink ref="A214" location="WomenServOrg!A1" display="Women's Service Org."/>
    <hyperlink ref="A215" location="Wool!A1" display="Wool Judging Team"/>
    <hyperlink ref="A187" location="Photo!A1" display="Tech Photo Club"/>
    <hyperlink ref="A14" location="AgAmbassadors!A1" display="Ambassadors for Agriculture"/>
    <hyperlink ref="A27" location="AnthroSociety!A1" display="Anthropology Society"/>
    <hyperlink ref="A57" location="'Court Jesters'!A1" display="Court Jesters"/>
    <hyperlink ref="A29" location="'Arnold Air'!A1" display="Arnold Air Society"/>
    <hyperlink ref="A45" location="CACF!A1" display="Chi Alpha Christian Fraternity"/>
    <hyperlink ref="A56" location="CPP!A1" display="Competitive Programming People"/>
    <hyperlink ref="A76" location="GAB!A1" display="Global Architecture Brigade"/>
    <hyperlink ref="A72" location="GenOne!A1" display="Generation One"/>
    <hyperlink ref="A131" location="PUO!A1" display="Phi Upsilon Omicron"/>
    <hyperlink ref="A21" location="AMWA!A1" display="American Medical Women's Association"/>
    <hyperlink ref="A22" location="ASCE!A1" display="American Society of Civil Engineers"/>
    <hyperlink ref="A28" location="ArmyROTC!A1" display="Army ROTC "/>
    <hyperlink ref="A32" location="ABSS!A1" display="Association of Bangladeshi Students and Scholars"/>
    <hyperlink ref="A31" location="Assc.Childhood!A1" display="Association for Childhood Education"/>
    <hyperlink ref="A48" location="ChiSig!A1" display="Chi Sigma Iota"/>
    <hyperlink ref="A50" location="Christians!A1" display="Christians at Tech"/>
    <hyperlink ref="A46" location="CE!A1" display="Chi Epsilon"/>
    <hyperlink ref="A61" location="Egyptian!A1" display="Egyptian Student Association"/>
    <hyperlink ref="A54" location="CEO!A1" display="Collegiate Entrepreneurs Organization"/>
    <hyperlink ref="A62" location="ED!A1" display="Engineering Diplomats"/>
    <hyperlink ref="A63" location="Eng.Sust.World!A1" display="Engineers for a Sustainable World"/>
    <hyperlink ref="A82" location="HSA!A1" display="Habesha Student's Association"/>
    <hyperlink ref="A87" location="HSS!A1" display="Hispanic Student Society "/>
    <hyperlink ref="A88" location="HHMISSO!A1" display="Howard Hughes Medical Institute Scholar Service Organization"/>
    <hyperlink ref="A90" location="HuZ!A1" display="Humans Vs. Zombies"/>
    <hyperlink ref="A94" location="IDA!A1" display="Intercultural Dialogue Association"/>
    <hyperlink ref="A104" location="Korean!A1" display="Korean Student Association"/>
    <hyperlink ref="A105" location="LamAlpha!A1" display="Lamda Alpha"/>
    <hyperlink ref="A126" location="NSA!A1" display="Nepal Students Association"/>
    <hyperlink ref="A106" location="LULAC!A1" display="League of United Latin American Citizens"/>
    <hyperlink ref="A134" location="'Pre-Dental'!A1" display="Pre-Dental Society"/>
    <hyperlink ref="A166" location="SAPA!A1" display="Study Abroad Peer Advisors"/>
    <hyperlink ref="A137" location="RaiderSpecial!A1" display="Raider Special Olympics Texas Volunteers"/>
    <hyperlink ref="A121" location="NAACP!A1" display="National Association for the Advancement of Colored People"/>
    <hyperlink ref="A146" location="SIE!A1" display="Sigma Iota Epsilon"/>
    <hyperlink ref="A161" location="SAND!A1" display="Student Academy for Nutrition &amp; Dietetics"/>
    <hyperlink ref="A128" location="Persian!A1" display="Persian Student Association"/>
    <hyperlink ref="A147" location="SilentRaiders!A1" display="Silent Raiders"/>
    <hyperlink ref="A148" location="SkyRaiders!A1" display="SkyRaiders"/>
    <hyperlink ref="A151" location="SEP!A1" display="Society of Environmental Professionals"/>
    <hyperlink ref="A136" location="'Pre-Phys'!A1" display="Pre-Physical Therapy"/>
    <hyperlink ref="A172" location="TBDT!A1" display="Tech Ballroom Dance Team"/>
    <hyperlink ref="A178" location="TCurrencyTS!A1" display="Tech Currency Trading Society"/>
    <hyperlink ref="A180" location="TFC!A1" display="Tech Feral Cat Coalition"/>
    <hyperlink ref="A174" location="TechHRMS!A1" display="Texas Tech Society for Human Resource Management"/>
    <hyperlink ref="A188" location="TechPolo!A1" display="Tech Polo Club"/>
    <hyperlink ref="A205" location="TurkSO!A1" display="Turkish Student Association "/>
    <hyperlink ref="A118" location="MortarBoard!A1" display="Mortar Board"/>
    <hyperlink ref="A101" location="'Kappa Nu'!A1" display="Kappa Nu"/>
    <hyperlink ref="A102" location="KRCC!A1" display="Knight Raiders Chess Club"/>
    <hyperlink ref="A98" location="IotaII!A1" display="Iota Iota Iota"/>
    <hyperlink ref="A195" location="TSIS!A1" display="Tech Society for Interdisciplinary Study"/>
    <hyperlink ref="A191" location="TechPR!A1" display="Tech Public Relations"/>
    <hyperlink ref="A199" location="Trumpet!A1" display="Tech Trumpet Society"/>
    <hyperlink ref="A203" location="Rodeo!A1" display="Texas Tech Rodeo"/>
    <hyperlink ref="A184" location="Kahaani!A1" display="Texas Tech Kahaani Bollywood Dance Team"/>
    <hyperlink ref="A213" location="'Women n Business'!A1" display="Women in Business"/>
    <hyperlink ref="A217" location="Cont!A1" display="Contingency "/>
    <hyperlink ref="A216" location="Misc!A1" display="Miscellaneous"/>
    <hyperlink ref="A9" location="AirRaiders!A1" display="Air Raiders Skydiving Club"/>
    <hyperlink ref="A17" location="AAPG!A1" display="American Association of Petroleum Geologists"/>
    <hyperlink ref="A26" location="AFSURS!A1" display="Animal &amp; Food Sciences Undergraduate Research Scholars"/>
    <hyperlink ref="A25" location="AFSAQC!A1" display="Animal &amp; Food Science Academic Quadrathlon Club"/>
    <hyperlink ref="A30" location="ACM!A1" display="Association for Computing Machinery"/>
    <hyperlink ref="A38" location="BB!A1" display="Bayless Board"/>
    <hyperlink ref="A39" location="BUC!A1" display="Beta Upsilon Chi"/>
    <hyperlink ref="A40" location="BSA!A1" display="Black Student Association"/>
    <hyperlink ref="A66" location="FB!A1" display="Fashion Board"/>
    <hyperlink ref="A77" location="GHS!A1" display="Global Health Society"/>
    <hyperlink ref="A78" location="GPM!A1" display="God's Print Ministries"/>
    <hyperlink ref="A83" location="HeadsUp!A1" display="Heads UP"/>
    <hyperlink ref="A84" location="HOLCommGard!A1" display="Heart of Lubbock Community Garden"/>
    <hyperlink ref="A113" location="MDGB!A1" display="Medical &amp; Dental Global Brigades"/>
    <hyperlink ref="A114" location="MOG!A1" display="Men of God Fraternity"/>
    <hyperlink ref="A119" location="MSBA!A1" display="Multicultural Student Business Association"/>
    <hyperlink ref="A170" location="TAF!A1" display="Tech Advertising Federation"/>
  </hyperlinks>
  <pageMargins left="0" right="0" top="0" bottom="0" header="0.5" footer="0.5"/>
  <pageSetup scale="81" fitToHeight="0" orientation="landscape" r:id="rId1"/>
  <ignoredErrors>
    <ignoredError sqref="C27 F20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350</v>
      </c>
    </row>
    <row r="5" spans="1:3" x14ac:dyDescent="0.25">
      <c r="A5" s="4" t="s">
        <v>1</v>
      </c>
      <c r="B5" s="2">
        <f>'Total Orgs'!B13</f>
        <v>200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SUM(B5+B6+B7-B8)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6"/>
      <c r="B12" s="17"/>
      <c r="C12" s="18"/>
    </row>
    <row r="13" spans="1:3" x14ac:dyDescent="0.25">
      <c r="A13" s="16"/>
      <c r="B13" s="17"/>
      <c r="C13" s="18"/>
    </row>
    <row r="14" spans="1:3" x14ac:dyDescent="0.25">
      <c r="A14" s="16"/>
      <c r="B14" s="17"/>
      <c r="C14" s="18"/>
    </row>
    <row r="15" spans="1:3" x14ac:dyDescent="0.25">
      <c r="A15" s="16"/>
      <c r="B15" s="17"/>
      <c r="C15" s="18"/>
    </row>
    <row r="16" spans="1:3" x14ac:dyDescent="0.25">
      <c r="A16" s="16"/>
      <c r="B16" s="17"/>
      <c r="C16" s="18"/>
    </row>
    <row r="17" spans="1:3" x14ac:dyDescent="0.25">
      <c r="A17" s="16"/>
      <c r="B17" s="17"/>
      <c r="C17" s="18"/>
    </row>
    <row r="18" spans="1:3" x14ac:dyDescent="0.25">
      <c r="A18" s="16"/>
      <c r="B18" s="17"/>
      <c r="C18" s="18"/>
    </row>
    <row r="19" spans="1:3" x14ac:dyDescent="0.25">
      <c r="A19" s="16"/>
      <c r="B19" s="17"/>
      <c r="C19" s="18"/>
    </row>
    <row r="20" spans="1:3" x14ac:dyDescent="0.25">
      <c r="A20" s="16"/>
      <c r="B20" s="17"/>
      <c r="C20" s="18"/>
    </row>
    <row r="21" spans="1:3" x14ac:dyDescent="0.25">
      <c r="A21" s="16"/>
      <c r="B21" s="17"/>
      <c r="C21" s="18"/>
    </row>
    <row r="22" spans="1:3" x14ac:dyDescent="0.25">
      <c r="A22" s="16"/>
      <c r="B22" s="17"/>
      <c r="C22" s="18"/>
    </row>
    <row r="23" spans="1:3" x14ac:dyDescent="0.25">
      <c r="A23" s="16"/>
      <c r="B23" s="17"/>
      <c r="C23" s="18"/>
    </row>
    <row r="24" spans="1:3" x14ac:dyDescent="0.25">
      <c r="A24" s="16"/>
      <c r="B24" s="17"/>
      <c r="C24" s="18"/>
    </row>
    <row r="25" spans="1:3" x14ac:dyDescent="0.25">
      <c r="A25" s="16"/>
      <c r="B25" s="17"/>
      <c r="C25" s="18"/>
    </row>
    <row r="26" spans="1:3" x14ac:dyDescent="0.25">
      <c r="A26" s="16"/>
      <c r="B26" s="17"/>
      <c r="C26" s="18"/>
    </row>
    <row r="27" spans="1:3" x14ac:dyDescent="0.25">
      <c r="A27" s="16"/>
      <c r="B27" s="17"/>
      <c r="C27" s="18"/>
    </row>
    <row r="28" spans="1:3" x14ac:dyDescent="0.25">
      <c r="A28" s="16"/>
      <c r="B28" s="17"/>
      <c r="C28" s="18"/>
    </row>
    <row r="29" spans="1:3" x14ac:dyDescent="0.25">
      <c r="A29" s="16"/>
      <c r="B29" s="17"/>
      <c r="C29" s="18"/>
    </row>
    <row r="30" spans="1:3" x14ac:dyDescent="0.25">
      <c r="A30" s="16"/>
      <c r="B30" s="17"/>
      <c r="C30" s="18"/>
    </row>
    <row r="31" spans="1:3" x14ac:dyDescent="0.25">
      <c r="A31" s="16"/>
      <c r="B31" s="17"/>
      <c r="C31" s="18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55</v>
      </c>
    </row>
    <row r="5" spans="1:3" x14ac:dyDescent="0.25">
      <c r="A5" s="4" t="s">
        <v>1</v>
      </c>
      <c r="B5" s="2">
        <f>'Total Orgs'!B103</f>
        <v>300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275</v>
      </c>
    </row>
    <row r="9" spans="1:3" x14ac:dyDescent="0.25">
      <c r="A9" s="4" t="s">
        <v>4</v>
      </c>
      <c r="B9" s="2">
        <f>SUM(B5+B6+B7-B8)</f>
        <v>25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42320</v>
      </c>
      <c r="B12" s="2">
        <v>275</v>
      </c>
      <c r="C12" t="s">
        <v>680</v>
      </c>
    </row>
    <row r="13" spans="1:3" x14ac:dyDescent="0.25">
      <c r="C13" t="s">
        <v>467</v>
      </c>
    </row>
    <row r="14" spans="1:3" x14ac:dyDescent="0.25">
      <c r="C14" t="s">
        <v>723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296</v>
      </c>
    </row>
    <row r="5" spans="1:3" x14ac:dyDescent="0.25">
      <c r="A5" s="4" t="s">
        <v>1</v>
      </c>
      <c r="B5" s="2">
        <f>'Total Orgs'!B104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239.55</v>
      </c>
    </row>
    <row r="8" spans="1:3" x14ac:dyDescent="0.25">
      <c r="A8" s="4" t="s">
        <v>4</v>
      </c>
      <c r="B8" s="2">
        <f>SUM(B5+B6-B7)</f>
        <v>60.449999999999989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42446</v>
      </c>
      <c r="B11" s="2">
        <v>3</v>
      </c>
      <c r="C11" t="s">
        <v>428</v>
      </c>
    </row>
    <row r="12" spans="1:3" x14ac:dyDescent="0.25">
      <c r="C12" t="s">
        <v>430</v>
      </c>
    </row>
    <row r="13" spans="1:3" x14ac:dyDescent="0.25">
      <c r="A13" s="4">
        <v>42488</v>
      </c>
      <c r="B13" s="2">
        <v>6</v>
      </c>
      <c r="C13" t="s">
        <v>428</v>
      </c>
    </row>
    <row r="14" spans="1:3" x14ac:dyDescent="0.25">
      <c r="C14" t="s">
        <v>430</v>
      </c>
    </row>
    <row r="15" spans="1:3" x14ac:dyDescent="0.25">
      <c r="A15" s="4">
        <v>42494</v>
      </c>
      <c r="B15" s="2">
        <v>230.55</v>
      </c>
      <c r="C15" t="s">
        <v>708</v>
      </c>
    </row>
    <row r="16" spans="1:3" x14ac:dyDescent="0.25">
      <c r="C16" t="s">
        <v>467</v>
      </c>
    </row>
    <row r="17" spans="3:3" x14ac:dyDescent="0.25">
      <c r="C17" t="s">
        <v>1186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7"/>
  <sheetViews>
    <sheetView workbookViewId="0"/>
  </sheetViews>
  <sheetFormatPr defaultRowHeight="15.75" x14ac:dyDescent="0.25"/>
  <cols>
    <col min="1" max="1" width="21.5" customWidth="1"/>
    <col min="2" max="2" width="9" style="2"/>
    <col min="3" max="3" width="27.12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173</v>
      </c>
    </row>
    <row r="4" spans="1:3" x14ac:dyDescent="0.25">
      <c r="A4" s="4"/>
    </row>
    <row r="5" spans="1:3" x14ac:dyDescent="0.25">
      <c r="A5" s="4" t="s">
        <v>1</v>
      </c>
      <c r="B5" s="2">
        <f>'Total Orgs'!B105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SUM(B11:B102)</f>
        <v>304</v>
      </c>
    </row>
    <row r="8" spans="1:3" x14ac:dyDescent="0.25">
      <c r="A8" s="4" t="s">
        <v>4</v>
      </c>
      <c r="B8" s="2">
        <f>SUM(B5+B6-B7)</f>
        <v>196</v>
      </c>
    </row>
    <row r="9" spans="1:3" x14ac:dyDescent="0.25">
      <c r="A9" s="4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42314</v>
      </c>
      <c r="B11" s="2">
        <v>44</v>
      </c>
      <c r="C11" t="s">
        <v>690</v>
      </c>
    </row>
    <row r="12" spans="1:3" x14ac:dyDescent="0.25">
      <c r="C12" t="s">
        <v>467</v>
      </c>
    </row>
    <row r="13" spans="1:3" x14ac:dyDescent="0.25">
      <c r="C13" t="s">
        <v>691</v>
      </c>
    </row>
    <row r="14" spans="1:3" x14ac:dyDescent="0.25">
      <c r="A14" s="67">
        <v>42352</v>
      </c>
      <c r="B14" s="2">
        <v>250</v>
      </c>
      <c r="C14" t="s">
        <v>806</v>
      </c>
    </row>
    <row r="15" spans="1:3" x14ac:dyDescent="0.25">
      <c r="C15" t="s">
        <v>467</v>
      </c>
    </row>
    <row r="16" spans="1:3" x14ac:dyDescent="0.25">
      <c r="A16" s="4"/>
      <c r="C16" t="s">
        <v>807</v>
      </c>
    </row>
    <row r="17" spans="1:3" x14ac:dyDescent="0.25">
      <c r="A17" s="67">
        <v>42488</v>
      </c>
      <c r="B17" s="2">
        <v>10</v>
      </c>
      <c r="C17" t="s">
        <v>428</v>
      </c>
    </row>
    <row r="18" spans="1:3" x14ac:dyDescent="0.25">
      <c r="C18" t="s">
        <v>430</v>
      </c>
    </row>
    <row r="19" spans="1:3" x14ac:dyDescent="0.25">
      <c r="A19" s="4"/>
    </row>
    <row r="23" spans="1:3" x14ac:dyDescent="0.25">
      <c r="A23" s="4"/>
    </row>
    <row r="27" spans="1:3" x14ac:dyDescent="0.25">
      <c r="A27" s="67"/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9"/>
  <sheetViews>
    <sheetView workbookViewId="0"/>
  </sheetViews>
  <sheetFormatPr defaultRowHeight="15.75" x14ac:dyDescent="0.25"/>
  <cols>
    <col min="1" max="1" width="16.375" style="80" customWidth="1"/>
    <col min="3" max="3" width="32.125" customWidth="1"/>
  </cols>
  <sheetData>
    <row r="1" spans="1:3" x14ac:dyDescent="0.25">
      <c r="A1" s="88" t="s">
        <v>0</v>
      </c>
      <c r="B1" s="2"/>
      <c r="C1" s="1" t="str">
        <f>'Total Orgs'!A1</f>
        <v>Budget 2015-2016</v>
      </c>
    </row>
    <row r="2" spans="1:3" x14ac:dyDescent="0.25">
      <c r="A2" s="88"/>
      <c r="B2" s="2"/>
    </row>
    <row r="3" spans="1:3" x14ac:dyDescent="0.25">
      <c r="A3" s="89" t="s">
        <v>346</v>
      </c>
      <c r="B3" s="2"/>
    </row>
    <row r="4" spans="1:3" x14ac:dyDescent="0.25">
      <c r="B4" s="2"/>
    </row>
    <row r="5" spans="1:3" x14ac:dyDescent="0.25">
      <c r="A5" s="80" t="s">
        <v>1</v>
      </c>
      <c r="B5" s="2">
        <f>'Total Orgs'!B106</f>
        <v>1000</v>
      </c>
    </row>
    <row r="6" spans="1:3" x14ac:dyDescent="0.25">
      <c r="A6" s="80" t="s">
        <v>2</v>
      </c>
      <c r="B6" s="2"/>
    </row>
    <row r="7" spans="1:3" x14ac:dyDescent="0.25">
      <c r="A7" s="80" t="s">
        <v>284</v>
      </c>
      <c r="B7" s="2"/>
    </row>
    <row r="8" spans="1:3" x14ac:dyDescent="0.25">
      <c r="A8" s="80" t="s">
        <v>3</v>
      </c>
      <c r="B8" s="2">
        <f>SUM(B12:B101)</f>
        <v>892.46</v>
      </c>
    </row>
    <row r="9" spans="1:3" x14ac:dyDescent="0.25">
      <c r="A9" s="80" t="s">
        <v>4</v>
      </c>
      <c r="B9" s="2">
        <f>SUM(B5+B6+B7-B8)</f>
        <v>107.53999999999996</v>
      </c>
    </row>
    <row r="10" spans="1:3" x14ac:dyDescent="0.25">
      <c r="B10" s="2"/>
    </row>
    <row r="11" spans="1:3" x14ac:dyDescent="0.25">
      <c r="A11" s="90" t="s">
        <v>5</v>
      </c>
      <c r="B11" s="3" t="s">
        <v>6</v>
      </c>
      <c r="C11" s="1" t="s">
        <v>7</v>
      </c>
    </row>
    <row r="12" spans="1:3" x14ac:dyDescent="0.25">
      <c r="A12" s="80">
        <v>42549</v>
      </c>
      <c r="B12">
        <v>784.96</v>
      </c>
      <c r="C12" t="s">
        <v>1328</v>
      </c>
    </row>
    <row r="13" spans="1:3" x14ac:dyDescent="0.25">
      <c r="C13" t="s">
        <v>1329</v>
      </c>
    </row>
    <row r="14" spans="1:3" x14ac:dyDescent="0.25">
      <c r="C14" t="s">
        <v>453</v>
      </c>
    </row>
    <row r="15" spans="1:3" x14ac:dyDescent="0.25">
      <c r="C15" t="s">
        <v>1332</v>
      </c>
    </row>
    <row r="16" spans="1:3" x14ac:dyDescent="0.25">
      <c r="C16" t="s">
        <v>1373</v>
      </c>
    </row>
    <row r="17" spans="1:3" x14ac:dyDescent="0.25">
      <c r="A17" s="80">
        <v>42594</v>
      </c>
      <c r="B17">
        <v>107.5</v>
      </c>
      <c r="C17" t="s">
        <v>757</v>
      </c>
    </row>
    <row r="18" spans="1:3" x14ac:dyDescent="0.25">
      <c r="C18" t="s">
        <v>467</v>
      </c>
    </row>
    <row r="19" spans="1:3" x14ac:dyDescent="0.25">
      <c r="C19" t="s">
        <v>1440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FD8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56</v>
      </c>
    </row>
    <row r="5" spans="1:3" x14ac:dyDescent="0.25">
      <c r="A5" s="4" t="s">
        <v>1</v>
      </c>
      <c r="B5" s="2">
        <f>'Total Orgs'!B107</f>
        <v>14500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SUM(B11:B128)</f>
        <v>14500</v>
      </c>
    </row>
    <row r="8" spans="1:3" x14ac:dyDescent="0.25">
      <c r="A8" s="16" t="s">
        <v>4</v>
      </c>
      <c r="B8" s="17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16">
        <v>42248</v>
      </c>
      <c r="B11" s="17"/>
      <c r="C11" s="18" t="s">
        <v>431</v>
      </c>
    </row>
    <row r="12" spans="1:3" x14ac:dyDescent="0.25">
      <c r="A12" s="16"/>
      <c r="B12" s="17"/>
      <c r="C12" s="18" t="s">
        <v>432</v>
      </c>
    </row>
    <row r="13" spans="1:3" x14ac:dyDescent="0.25">
      <c r="A13" s="16"/>
      <c r="B13" s="17"/>
      <c r="C13" s="18" t="s">
        <v>436</v>
      </c>
    </row>
    <row r="14" spans="1:3" x14ac:dyDescent="0.25">
      <c r="A14" s="16">
        <v>42248</v>
      </c>
      <c r="B14" s="17"/>
      <c r="C14" s="16" t="s">
        <v>433</v>
      </c>
    </row>
    <row r="15" spans="1:3" x14ac:dyDescent="0.25">
      <c r="A15" s="16"/>
      <c r="B15" s="17"/>
      <c r="C15" s="18" t="s">
        <v>434</v>
      </c>
    </row>
    <row r="16" spans="1:3" x14ac:dyDescent="0.25">
      <c r="A16" s="16"/>
      <c r="B16" s="17"/>
      <c r="C16" s="18" t="s">
        <v>435</v>
      </c>
    </row>
    <row r="17" spans="1:3" x14ac:dyDescent="0.25">
      <c r="A17" s="16">
        <v>42284</v>
      </c>
      <c r="B17" s="17">
        <v>3153.59</v>
      </c>
      <c r="C17" s="18" t="s">
        <v>553</v>
      </c>
    </row>
    <row r="18" spans="1:3" x14ac:dyDescent="0.25">
      <c r="A18" s="16">
        <v>42248</v>
      </c>
      <c r="B18" s="17"/>
      <c r="C18" s="16" t="s">
        <v>437</v>
      </c>
    </row>
    <row r="19" spans="1:3" x14ac:dyDescent="0.25">
      <c r="A19" s="16"/>
      <c r="B19" s="17"/>
      <c r="C19" s="18" t="s">
        <v>448</v>
      </c>
    </row>
    <row r="20" spans="1:3" x14ac:dyDescent="0.25">
      <c r="A20" s="16"/>
      <c r="B20" s="17"/>
      <c r="C20" s="18" t="s">
        <v>438</v>
      </c>
    </row>
    <row r="21" spans="1:3" x14ac:dyDescent="0.25">
      <c r="A21" s="16">
        <v>42248</v>
      </c>
      <c r="B21" s="17"/>
      <c r="C21" s="16" t="s">
        <v>439</v>
      </c>
    </row>
    <row r="22" spans="1:3" x14ac:dyDescent="0.25">
      <c r="A22" s="16"/>
      <c r="B22" s="17"/>
      <c r="C22" s="18" t="s">
        <v>440</v>
      </c>
    </row>
    <row r="23" spans="1:3" x14ac:dyDescent="0.25">
      <c r="A23" s="16"/>
      <c r="B23" s="17"/>
      <c r="C23" s="18" t="s">
        <v>441</v>
      </c>
    </row>
    <row r="24" spans="1:3" x14ac:dyDescent="0.25">
      <c r="A24" s="16">
        <v>42248</v>
      </c>
      <c r="B24" s="17"/>
      <c r="C24" s="16" t="s">
        <v>442</v>
      </c>
    </row>
    <row r="25" spans="1:3" x14ac:dyDescent="0.25">
      <c r="A25" s="16"/>
      <c r="B25" s="17"/>
      <c r="C25" s="18" t="s">
        <v>443</v>
      </c>
    </row>
    <row r="26" spans="1:3" x14ac:dyDescent="0.25">
      <c r="A26" s="16"/>
      <c r="B26" s="17"/>
      <c r="C26" s="18" t="s">
        <v>444</v>
      </c>
    </row>
    <row r="27" spans="1:3" x14ac:dyDescent="0.25">
      <c r="A27" s="16">
        <v>42324</v>
      </c>
      <c r="B27" s="17">
        <v>2147.31</v>
      </c>
      <c r="C27" s="18" t="s">
        <v>737</v>
      </c>
    </row>
    <row r="28" spans="1:3" x14ac:dyDescent="0.25">
      <c r="A28" s="16">
        <v>42248</v>
      </c>
      <c r="B28" s="17"/>
      <c r="C28" s="16" t="s">
        <v>445</v>
      </c>
    </row>
    <row r="29" spans="1:3" ht="31.5" x14ac:dyDescent="0.25">
      <c r="A29" s="16"/>
      <c r="B29" s="17"/>
      <c r="C29" s="40" t="s">
        <v>446</v>
      </c>
    </row>
    <row r="30" spans="1:3" x14ac:dyDescent="0.25">
      <c r="A30" s="16"/>
      <c r="B30" s="17"/>
      <c r="C30" s="18" t="s">
        <v>447</v>
      </c>
    </row>
    <row r="31" spans="1:3" x14ac:dyDescent="0.25">
      <c r="A31" s="16">
        <v>42353</v>
      </c>
      <c r="B31" s="17">
        <v>3097.37</v>
      </c>
      <c r="C31" s="18" t="s">
        <v>816</v>
      </c>
    </row>
    <row r="32" spans="1:3" x14ac:dyDescent="0.25">
      <c r="A32" s="16">
        <v>42353</v>
      </c>
      <c r="B32" s="17"/>
      <c r="C32" s="16" t="s">
        <v>810</v>
      </c>
    </row>
    <row r="33" spans="1:16384" x14ac:dyDescent="0.25">
      <c r="A33" s="16"/>
      <c r="B33" s="17"/>
      <c r="C33" s="18" t="s">
        <v>811</v>
      </c>
    </row>
    <row r="34" spans="1:16384" x14ac:dyDescent="0.25">
      <c r="A34" s="16"/>
      <c r="B34" s="17"/>
      <c r="C34" s="18" t="s">
        <v>812</v>
      </c>
    </row>
    <row r="35" spans="1:16384" x14ac:dyDescent="0.25">
      <c r="A35" s="16">
        <v>42423</v>
      </c>
      <c r="B35" s="17">
        <v>2297.27</v>
      </c>
      <c r="C35" s="18" t="s">
        <v>933</v>
      </c>
    </row>
    <row r="36" spans="1:16384" x14ac:dyDescent="0.25">
      <c r="A36" s="16">
        <v>42353</v>
      </c>
      <c r="B36" s="17"/>
      <c r="C36" s="18" t="s">
        <v>813</v>
      </c>
    </row>
    <row r="37" spans="1:16384" x14ac:dyDescent="0.25">
      <c r="A37" s="16"/>
      <c r="B37" s="17"/>
      <c r="C37" s="16" t="s">
        <v>814</v>
      </c>
    </row>
    <row r="38" spans="1:16384" x14ac:dyDescent="0.25">
      <c r="A38" s="16"/>
      <c r="B38" s="17"/>
      <c r="C38" s="18" t="s">
        <v>815</v>
      </c>
    </row>
    <row r="39" spans="1:16384" x14ac:dyDescent="0.25">
      <c r="A39" s="16">
        <v>42424</v>
      </c>
      <c r="B39" s="17"/>
      <c r="C39" s="18" t="s">
        <v>1057</v>
      </c>
    </row>
    <row r="40" spans="1:16384" x14ac:dyDescent="0.25">
      <c r="A40" s="16"/>
      <c r="B40" s="17"/>
      <c r="C40" s="18" t="s">
        <v>1058</v>
      </c>
    </row>
    <row r="41" spans="1:16384" x14ac:dyDescent="0.25">
      <c r="A41" s="16"/>
      <c r="B41" s="17"/>
      <c r="C41" s="18" t="s">
        <v>1059</v>
      </c>
    </row>
    <row r="42" spans="1:16384" x14ac:dyDescent="0.25">
      <c r="A42" s="16">
        <v>42454</v>
      </c>
      <c r="B42" s="17">
        <v>1744.14</v>
      </c>
      <c r="C42" s="16" t="s">
        <v>1073</v>
      </c>
    </row>
    <row r="43" spans="1:16384" x14ac:dyDescent="0.25">
      <c r="A43" s="16">
        <v>42507</v>
      </c>
      <c r="B43" s="17">
        <v>191.32</v>
      </c>
      <c r="C43" s="18" t="s">
        <v>511</v>
      </c>
    </row>
    <row r="44" spans="1:16384" x14ac:dyDescent="0.25">
      <c r="A44" s="16"/>
      <c r="B44" s="17"/>
      <c r="C44" s="18" t="s">
        <v>467</v>
      </c>
    </row>
    <row r="45" spans="1:16384" x14ac:dyDescent="0.25">
      <c r="A45" s="16"/>
      <c r="B45" s="17"/>
      <c r="C45" s="18" t="s">
        <v>1220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  <c r="XER45" s="2"/>
      <c r="XES45" s="2"/>
      <c r="XET45" s="2"/>
      <c r="XEU45" s="2"/>
      <c r="XEV45" s="2"/>
      <c r="XEW45" s="2"/>
      <c r="XEX45" s="2"/>
      <c r="XEY45" s="2"/>
      <c r="XEZ45" s="2"/>
      <c r="XFA45" s="2"/>
      <c r="XFB45" s="2"/>
      <c r="XFC45" s="2"/>
      <c r="XFD45" s="2"/>
    </row>
    <row r="46" spans="1:16384" x14ac:dyDescent="0.25">
      <c r="A46" s="16">
        <v>42527</v>
      </c>
      <c r="B46" s="17">
        <v>175.24</v>
      </c>
      <c r="C46" s="18" t="s">
        <v>511</v>
      </c>
    </row>
    <row r="47" spans="1:16384" x14ac:dyDescent="0.25">
      <c r="A47" s="16"/>
      <c r="B47" s="17"/>
      <c r="C47" s="18" t="s">
        <v>467</v>
      </c>
    </row>
    <row r="48" spans="1:16384" x14ac:dyDescent="0.25">
      <c r="A48" s="16"/>
      <c r="B48" s="17"/>
      <c r="C48" s="18" t="s">
        <v>1290</v>
      </c>
    </row>
    <row r="49" spans="1:3" x14ac:dyDescent="0.25">
      <c r="A49" s="4">
        <v>42557</v>
      </c>
      <c r="B49" s="2">
        <v>23.1</v>
      </c>
      <c r="C49" s="18" t="s">
        <v>1338</v>
      </c>
    </row>
    <row r="50" spans="1:3" x14ac:dyDescent="0.25">
      <c r="C50" s="18" t="s">
        <v>1339</v>
      </c>
    </row>
    <row r="51" spans="1:3" x14ac:dyDescent="0.25">
      <c r="A51" s="16">
        <v>42557</v>
      </c>
      <c r="B51" s="17">
        <v>55.1</v>
      </c>
      <c r="C51" s="18" t="s">
        <v>1340</v>
      </c>
    </row>
    <row r="52" spans="1:3" x14ac:dyDescent="0.25">
      <c r="A52" s="16"/>
      <c r="B52" s="17"/>
      <c r="C52" s="18" t="s">
        <v>1339</v>
      </c>
    </row>
    <row r="53" spans="1:3" x14ac:dyDescent="0.25">
      <c r="A53" s="16">
        <v>42571</v>
      </c>
      <c r="B53" s="17">
        <v>630</v>
      </c>
      <c r="C53" s="18" t="s">
        <v>1357</v>
      </c>
    </row>
    <row r="54" spans="1:3" x14ac:dyDescent="0.25">
      <c r="A54" s="16"/>
      <c r="B54" s="17"/>
      <c r="C54" s="18" t="s">
        <v>467</v>
      </c>
    </row>
    <row r="55" spans="1:3" x14ac:dyDescent="0.25">
      <c r="A55" s="16"/>
      <c r="B55" s="17"/>
      <c r="C55" s="18" t="s">
        <v>1358</v>
      </c>
    </row>
    <row r="56" spans="1:3" x14ac:dyDescent="0.25">
      <c r="A56" s="16">
        <v>42579</v>
      </c>
      <c r="B56" s="17">
        <v>985.56</v>
      </c>
      <c r="C56" s="16" t="s">
        <v>1357</v>
      </c>
    </row>
    <row r="57" spans="1:3" x14ac:dyDescent="0.25">
      <c r="A57" s="16"/>
      <c r="B57" s="17"/>
      <c r="C57" s="18" t="s">
        <v>467</v>
      </c>
    </row>
    <row r="58" spans="1:3" x14ac:dyDescent="0.25">
      <c r="A58" s="16"/>
      <c r="B58" s="17"/>
      <c r="C58" s="18" t="s">
        <v>1366</v>
      </c>
    </row>
    <row r="59" spans="1:3" x14ac:dyDescent="0.25">
      <c r="A59" s="16"/>
      <c r="B59" s="17"/>
      <c r="C59" s="18"/>
    </row>
    <row r="60" spans="1:3" x14ac:dyDescent="0.25">
      <c r="A60" s="16"/>
      <c r="B60" s="17"/>
      <c r="C60" s="18"/>
    </row>
    <row r="61" spans="1:3" x14ac:dyDescent="0.25">
      <c r="A61" s="16"/>
      <c r="B61" s="17"/>
      <c r="C61" s="16"/>
    </row>
    <row r="62" spans="1:3" x14ac:dyDescent="0.25">
      <c r="A62" s="16"/>
      <c r="B62" s="17"/>
      <c r="C62" s="18"/>
    </row>
    <row r="63" spans="1:3" x14ac:dyDescent="0.25">
      <c r="A63" s="16"/>
      <c r="B63" s="17"/>
      <c r="C63" s="18"/>
    </row>
    <row r="64" spans="1:3" x14ac:dyDescent="0.25">
      <c r="A64" s="16"/>
      <c r="B64" s="17"/>
      <c r="C64" s="18"/>
    </row>
    <row r="65" spans="1:3" x14ac:dyDescent="0.25">
      <c r="A65" s="16"/>
      <c r="B65" s="17"/>
      <c r="C65" s="18"/>
    </row>
    <row r="66" spans="1:3" x14ac:dyDescent="0.25">
      <c r="A66" s="16"/>
      <c r="B66" s="17"/>
    </row>
    <row r="67" spans="1:3" x14ac:dyDescent="0.25">
      <c r="A67" s="16"/>
      <c r="B67" s="17"/>
      <c r="C67" s="18"/>
    </row>
    <row r="68" spans="1:3" x14ac:dyDescent="0.25">
      <c r="A68" s="16"/>
      <c r="B68" s="17"/>
      <c r="C68" s="18"/>
    </row>
    <row r="69" spans="1:3" x14ac:dyDescent="0.25">
      <c r="A69" s="16"/>
      <c r="B69" s="17"/>
      <c r="C69" s="18"/>
    </row>
    <row r="70" spans="1:3" x14ac:dyDescent="0.25">
      <c r="A70" s="16"/>
      <c r="B70" s="17"/>
      <c r="C70" s="18"/>
    </row>
    <row r="71" spans="1:3" x14ac:dyDescent="0.25">
      <c r="A71" s="16"/>
      <c r="B71" s="17"/>
      <c r="C71" s="18"/>
    </row>
    <row r="72" spans="1:3" x14ac:dyDescent="0.25">
      <c r="C72" s="18"/>
    </row>
    <row r="73" spans="1:3" x14ac:dyDescent="0.25">
      <c r="C73" s="18"/>
    </row>
    <row r="74" spans="1:3" x14ac:dyDescent="0.25">
      <c r="C74" s="18"/>
    </row>
    <row r="75" spans="1:3" x14ac:dyDescent="0.25">
      <c r="C75" s="18"/>
    </row>
    <row r="76" spans="1:3" x14ac:dyDescent="0.25">
      <c r="C76" s="18"/>
    </row>
    <row r="77" spans="1:3" x14ac:dyDescent="0.25">
      <c r="C77" s="18"/>
    </row>
    <row r="78" spans="1:3" x14ac:dyDescent="0.25">
      <c r="C78" s="18"/>
    </row>
    <row r="79" spans="1:3" x14ac:dyDescent="0.25">
      <c r="C79" s="18"/>
    </row>
    <row r="80" spans="1:3" x14ac:dyDescent="0.25">
      <c r="C80" s="18"/>
    </row>
    <row r="81" spans="3:3" x14ac:dyDescent="0.25">
      <c r="C81" s="18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70</v>
      </c>
    </row>
    <row r="5" spans="1:3" x14ac:dyDescent="0.25">
      <c r="A5" s="4" t="s">
        <v>1</v>
      </c>
      <c r="B5" s="2">
        <f>'Total Orgs'!B108</f>
        <v>550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550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>
      <selection activeCell="B7" sqref="B7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297</v>
      </c>
    </row>
    <row r="5" spans="1:3" x14ac:dyDescent="0.25">
      <c r="A5" s="4" t="s">
        <v>1</v>
      </c>
      <c r="B5" s="2">
        <f>'Total Orgs'!B109</f>
        <v>100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SUM(B5+B6+B7-B8)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71</v>
      </c>
    </row>
    <row r="5" spans="1:3" x14ac:dyDescent="0.25">
      <c r="A5" s="4" t="s">
        <v>1</v>
      </c>
      <c r="B5" s="2">
        <f>'Total Orgs'!B110</f>
        <v>2500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SUM(B11:B100)</f>
        <v>2500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42411</v>
      </c>
      <c r="B11" s="2">
        <v>225</v>
      </c>
      <c r="C11" t="s">
        <v>708</v>
      </c>
    </row>
    <row r="12" spans="1:3" x14ac:dyDescent="0.25">
      <c r="C12" t="s">
        <v>467</v>
      </c>
    </row>
    <row r="13" spans="1:3" x14ac:dyDescent="0.25">
      <c r="C13" t="s">
        <v>881</v>
      </c>
    </row>
    <row r="14" spans="1:3" x14ac:dyDescent="0.25">
      <c r="A14" s="4">
        <v>42513</v>
      </c>
      <c r="B14" s="2">
        <v>2275</v>
      </c>
      <c r="C14" t="s">
        <v>1257</v>
      </c>
    </row>
    <row r="15" spans="1:3" x14ac:dyDescent="0.25">
      <c r="C15" t="s">
        <v>467</v>
      </c>
    </row>
    <row r="16" spans="1:3" x14ac:dyDescent="0.25">
      <c r="C16" t="s">
        <v>1258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5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57</v>
      </c>
    </row>
    <row r="5" spans="1:3" x14ac:dyDescent="0.25">
      <c r="A5" s="4" t="s">
        <v>1</v>
      </c>
      <c r="B5" s="2">
        <f>'Total Orgs'!B111</f>
        <v>14500</v>
      </c>
    </row>
    <row r="6" spans="1:3" x14ac:dyDescent="0.25">
      <c r="A6" s="4" t="s">
        <v>2</v>
      </c>
      <c r="B6" s="2">
        <v>500</v>
      </c>
    </row>
    <row r="7" spans="1:3" x14ac:dyDescent="0.25">
      <c r="A7" s="4" t="s">
        <v>3</v>
      </c>
      <c r="B7" s="2">
        <f>SUM(B11:B119)</f>
        <v>14999.99</v>
      </c>
    </row>
    <row r="8" spans="1:3" x14ac:dyDescent="0.25">
      <c r="A8" s="4" t="s">
        <v>4</v>
      </c>
      <c r="B8" s="2">
        <f>SUM(B5+B6-B7)</f>
        <v>1.0000000000218279E-2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42265</v>
      </c>
      <c r="B11" s="2">
        <v>5575</v>
      </c>
      <c r="C11" t="s">
        <v>491</v>
      </c>
    </row>
    <row r="12" spans="1:3" x14ac:dyDescent="0.25">
      <c r="C12" t="s">
        <v>492</v>
      </c>
    </row>
    <row r="13" spans="1:3" x14ac:dyDescent="0.25">
      <c r="C13" t="s">
        <v>493</v>
      </c>
    </row>
    <row r="14" spans="1:3" x14ac:dyDescent="0.25">
      <c r="C14" t="s">
        <v>494</v>
      </c>
    </row>
    <row r="15" spans="1:3" x14ac:dyDescent="0.25">
      <c r="C15" t="s">
        <v>579</v>
      </c>
    </row>
    <row r="16" spans="1:3" x14ac:dyDescent="0.25">
      <c r="A16" s="4">
        <v>42265</v>
      </c>
      <c r="B16" s="2">
        <v>4073.76</v>
      </c>
      <c r="C16" t="s">
        <v>498</v>
      </c>
    </row>
    <row r="17" spans="1:3" x14ac:dyDescent="0.25">
      <c r="C17" t="s">
        <v>499</v>
      </c>
    </row>
    <row r="18" spans="1:3" x14ac:dyDescent="0.25">
      <c r="C18" t="s">
        <v>500</v>
      </c>
    </row>
    <row r="19" spans="1:3" x14ac:dyDescent="0.25">
      <c r="C19" t="s">
        <v>501</v>
      </c>
    </row>
    <row r="20" spans="1:3" x14ac:dyDescent="0.25">
      <c r="C20" t="s">
        <v>622</v>
      </c>
    </row>
    <row r="21" spans="1:3" x14ac:dyDescent="0.25">
      <c r="A21" s="4">
        <v>42265</v>
      </c>
      <c r="B21" s="2">
        <v>1450</v>
      </c>
      <c r="C21" t="s">
        <v>504</v>
      </c>
    </row>
    <row r="22" spans="1:3" x14ac:dyDescent="0.25">
      <c r="C22" t="s">
        <v>739</v>
      </c>
    </row>
    <row r="23" spans="1:3" x14ac:dyDescent="0.25">
      <c r="C23" t="s">
        <v>502</v>
      </c>
    </row>
    <row r="24" spans="1:3" x14ac:dyDescent="0.25">
      <c r="C24" t="s">
        <v>503</v>
      </c>
    </row>
    <row r="25" spans="1:3" x14ac:dyDescent="0.25">
      <c r="C25" t="s">
        <v>738</v>
      </c>
    </row>
    <row r="26" spans="1:3" x14ac:dyDescent="0.25">
      <c r="A26" s="4">
        <v>42265</v>
      </c>
      <c r="B26" s="2">
        <v>3401.24</v>
      </c>
      <c r="C26" t="s">
        <v>505</v>
      </c>
    </row>
    <row r="27" spans="1:3" x14ac:dyDescent="0.25">
      <c r="C27" t="s">
        <v>506</v>
      </c>
    </row>
    <row r="28" spans="1:3" x14ac:dyDescent="0.25">
      <c r="C28" t="s">
        <v>507</v>
      </c>
    </row>
    <row r="29" spans="1:3" x14ac:dyDescent="0.25">
      <c r="C29" t="s">
        <v>508</v>
      </c>
    </row>
    <row r="30" spans="1:3" x14ac:dyDescent="0.25">
      <c r="B30" s="17"/>
      <c r="C30" s="18" t="s">
        <v>741</v>
      </c>
    </row>
    <row r="31" spans="1:3" x14ac:dyDescent="0.25">
      <c r="A31" s="4">
        <v>42418</v>
      </c>
      <c r="B31" s="17">
        <v>0</v>
      </c>
      <c r="C31" s="18" t="s">
        <v>902</v>
      </c>
    </row>
    <row r="32" spans="1:3" x14ac:dyDescent="0.25">
      <c r="B32" s="17"/>
      <c r="C32" s="18" t="s">
        <v>903</v>
      </c>
    </row>
    <row r="33" spans="1:3" x14ac:dyDescent="0.25">
      <c r="B33" s="17"/>
      <c r="C33" s="18" t="s">
        <v>534</v>
      </c>
    </row>
    <row r="34" spans="1:3" x14ac:dyDescent="0.25">
      <c r="B34" s="17"/>
      <c r="C34" s="18" t="s">
        <v>904</v>
      </c>
    </row>
    <row r="35" spans="1:3" x14ac:dyDescent="0.25">
      <c r="B35" s="17"/>
      <c r="C35" s="18" t="s">
        <v>905</v>
      </c>
    </row>
    <row r="36" spans="1:3" x14ac:dyDescent="0.25">
      <c r="B36" s="17"/>
      <c r="C36" s="18" t="s">
        <v>1176</v>
      </c>
    </row>
    <row r="37" spans="1:3" x14ac:dyDescent="0.25">
      <c r="A37" s="4">
        <v>42507</v>
      </c>
      <c r="B37" s="17">
        <v>499.99</v>
      </c>
      <c r="C37" s="18" t="s">
        <v>1266</v>
      </c>
    </row>
    <row r="38" spans="1:3" x14ac:dyDescent="0.25">
      <c r="C38" s="18" t="s">
        <v>467</v>
      </c>
    </row>
    <row r="39" spans="1:3" x14ac:dyDescent="0.25">
      <c r="C39" s="18" t="s">
        <v>1218</v>
      </c>
    </row>
    <row r="40" spans="1:3" x14ac:dyDescent="0.25">
      <c r="A40" s="4">
        <v>42516</v>
      </c>
      <c r="B40" s="2">
        <v>-62.64</v>
      </c>
      <c r="C40" s="18" t="s">
        <v>1265</v>
      </c>
    </row>
    <row r="41" spans="1:3" x14ac:dyDescent="0.25">
      <c r="A41" s="4">
        <v>42516</v>
      </c>
      <c r="B41" s="2">
        <v>62.64</v>
      </c>
      <c r="C41" s="18" t="s">
        <v>1266</v>
      </c>
    </row>
    <row r="42" spans="1:3" x14ac:dyDescent="0.25">
      <c r="C42" s="18" t="s">
        <v>467</v>
      </c>
    </row>
    <row r="43" spans="1:3" x14ac:dyDescent="0.25">
      <c r="C43" s="18" t="s">
        <v>1267</v>
      </c>
    </row>
    <row r="44" spans="1:3" x14ac:dyDescent="0.25">
      <c r="C44" s="18"/>
    </row>
    <row r="45" spans="1:3" s="53" customFormat="1" x14ac:dyDescent="0.25">
      <c r="A45" s="25"/>
      <c r="B45" s="26"/>
      <c r="C45" s="61"/>
    </row>
    <row r="46" spans="1:3" x14ac:dyDescent="0.25">
      <c r="C46" s="18"/>
    </row>
    <row r="47" spans="1:3" x14ac:dyDescent="0.25">
      <c r="C47" s="4"/>
    </row>
    <row r="48" spans="1:3" x14ac:dyDescent="0.25">
      <c r="C48" s="18"/>
    </row>
    <row r="49" spans="3:3" x14ac:dyDescent="0.25">
      <c r="C49" s="18"/>
    </row>
    <row r="50" spans="3:3" x14ac:dyDescent="0.25">
      <c r="C50" s="18"/>
    </row>
    <row r="51" spans="3:3" x14ac:dyDescent="0.25">
      <c r="C51" s="18"/>
    </row>
    <row r="52" spans="3:3" x14ac:dyDescent="0.25">
      <c r="C52" s="18"/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58</v>
      </c>
    </row>
    <row r="5" spans="1:3" x14ac:dyDescent="0.25">
      <c r="A5" s="4" t="s">
        <v>1</v>
      </c>
      <c r="B5" s="2">
        <f>'Total Orgs'!B112</f>
        <v>6000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SUM(B11:B104)</f>
        <v>6000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42510</v>
      </c>
      <c r="B11" s="2">
        <v>5275</v>
      </c>
      <c r="C11" s="18" t="s">
        <v>1251</v>
      </c>
    </row>
    <row r="12" spans="1:3" x14ac:dyDescent="0.25">
      <c r="C12" t="s">
        <v>1252</v>
      </c>
    </row>
    <row r="13" spans="1:3" x14ac:dyDescent="0.25">
      <c r="C13" t="s">
        <v>1253</v>
      </c>
    </row>
    <row r="14" spans="1:3" x14ac:dyDescent="0.25">
      <c r="A14" s="4">
        <v>42536</v>
      </c>
      <c r="B14" s="2">
        <v>725</v>
      </c>
      <c r="C14" t="s">
        <v>1306</v>
      </c>
    </row>
    <row r="15" spans="1:3" x14ac:dyDescent="0.25">
      <c r="C15" t="s">
        <v>1079</v>
      </c>
    </row>
    <row r="16" spans="1:3" x14ac:dyDescent="0.25">
      <c r="C16" t="s">
        <v>1307</v>
      </c>
    </row>
    <row r="17" spans="1:3" x14ac:dyDescent="0.25">
      <c r="C17" t="s">
        <v>1308</v>
      </c>
    </row>
    <row r="18" spans="1:3" x14ac:dyDescent="0.25">
      <c r="A18" s="4">
        <v>42537</v>
      </c>
      <c r="C18" t="s">
        <v>1320</v>
      </c>
    </row>
    <row r="19" spans="1:3" x14ac:dyDescent="0.25">
      <c r="A19" s="4">
        <v>42563</v>
      </c>
      <c r="C19" t="s">
        <v>1397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"/>
  <sheetViews>
    <sheetView workbookViewId="0"/>
  </sheetViews>
  <sheetFormatPr defaultColWidth="11" defaultRowHeight="15.75" x14ac:dyDescent="0.25"/>
  <cols>
    <col min="1" max="1" width="17" customWidth="1"/>
    <col min="2" max="2" width="13.125" customWidth="1"/>
    <col min="3" max="3" width="43.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125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</f>
        <v>1200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SUM(B11:B101)</f>
        <v>0</v>
      </c>
    </row>
    <row r="8" spans="1:3" x14ac:dyDescent="0.25">
      <c r="A8" s="4" t="s">
        <v>4</v>
      </c>
      <c r="B8" s="2">
        <f>SUM(B5+B6-B7)</f>
        <v>1200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/>
    </row>
    <row r="14" spans="1:3" x14ac:dyDescent="0.25">
      <c r="A14" s="4"/>
    </row>
    <row r="17" spans="1:3" x14ac:dyDescent="0.25">
      <c r="A17" s="4"/>
      <c r="C17" s="28"/>
    </row>
    <row r="20" spans="1:3" x14ac:dyDescent="0.25">
      <c r="A20" s="4"/>
    </row>
    <row r="22" spans="1:3" x14ac:dyDescent="0.25">
      <c r="C22" s="28"/>
    </row>
    <row r="25" spans="1:3" x14ac:dyDescent="0.25">
      <c r="A25" s="4"/>
    </row>
    <row r="26" spans="1:3" x14ac:dyDescent="0.25">
      <c r="C26" s="28"/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376</v>
      </c>
    </row>
    <row r="5" spans="1:3" x14ac:dyDescent="0.25">
      <c r="A5" s="4" t="s">
        <v>1</v>
      </c>
      <c r="B5" s="2">
        <f>'Total Orgs'!B113</f>
        <v>500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166.65</v>
      </c>
      <c r="C7" t="s">
        <v>761</v>
      </c>
    </row>
    <row r="8" spans="1:3" x14ac:dyDescent="0.25">
      <c r="A8" s="4" t="s">
        <v>3</v>
      </c>
      <c r="B8" s="2">
        <f>SUM(B12:B101)</f>
        <v>69.58</v>
      </c>
    </row>
    <row r="9" spans="1:3" x14ac:dyDescent="0.25">
      <c r="A9" s="4" t="s">
        <v>4</v>
      </c>
      <c r="B9" s="2">
        <f>SUM(B5+B6-B7-B8)</f>
        <v>263.77000000000004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42495</v>
      </c>
      <c r="B12" s="2">
        <v>69.58</v>
      </c>
      <c r="C12" t="s">
        <v>708</v>
      </c>
    </row>
    <row r="13" spans="1:3" x14ac:dyDescent="0.25">
      <c r="C13" t="s">
        <v>467</v>
      </c>
    </row>
    <row r="14" spans="1:3" x14ac:dyDescent="0.25">
      <c r="C14" t="s">
        <v>1190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59</v>
      </c>
    </row>
    <row r="5" spans="1:3" x14ac:dyDescent="0.25">
      <c r="A5" s="4" t="s">
        <v>1</v>
      </c>
      <c r="B5" s="2">
        <f>'Total Orgs'!B114</f>
        <v>240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79.99199999999999</v>
      </c>
      <c r="C7" t="s">
        <v>761</v>
      </c>
    </row>
    <row r="8" spans="1:3" x14ac:dyDescent="0.25">
      <c r="A8" s="4" t="s">
        <v>3</v>
      </c>
      <c r="B8" s="2">
        <f>SUM(B12:B101)</f>
        <v>8</v>
      </c>
    </row>
    <row r="9" spans="1:3" x14ac:dyDescent="0.25">
      <c r="A9" s="4" t="s">
        <v>4</v>
      </c>
      <c r="B9" s="2">
        <f>SUM(B5+B6-B7-B8)</f>
        <v>152.00800000000001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42488</v>
      </c>
      <c r="B12" s="2">
        <v>4</v>
      </c>
      <c r="C12" t="s">
        <v>428</v>
      </c>
    </row>
    <row r="13" spans="1:3" x14ac:dyDescent="0.25">
      <c r="C13" t="s">
        <v>430</v>
      </c>
    </row>
    <row r="14" spans="1:3" x14ac:dyDescent="0.25">
      <c r="A14" s="4">
        <v>42488</v>
      </c>
      <c r="B14" s="2">
        <v>4</v>
      </c>
      <c r="C14" t="s">
        <v>428</v>
      </c>
    </row>
    <row r="15" spans="1:3" x14ac:dyDescent="0.25">
      <c r="C15" t="s">
        <v>430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121</v>
      </c>
    </row>
    <row r="5" spans="1:3" x14ac:dyDescent="0.25">
      <c r="A5" s="4" t="s">
        <v>1</v>
      </c>
      <c r="B5" s="2">
        <f>'Total Orgs'!B115</f>
        <v>1900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1940</v>
      </c>
    </row>
    <row r="9" spans="1:3" x14ac:dyDescent="0.25">
      <c r="A9" s="4" t="s">
        <v>4</v>
      </c>
      <c r="B9" s="2">
        <f>SUM(B5+B6+B7-B8)</f>
        <v>-40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42594</v>
      </c>
      <c r="B12" s="2">
        <v>1940</v>
      </c>
      <c r="C12" t="s">
        <v>1426</v>
      </c>
    </row>
    <row r="13" spans="1:3" x14ac:dyDescent="0.25">
      <c r="C13" t="s">
        <v>1427</v>
      </c>
    </row>
    <row r="14" spans="1:3" x14ac:dyDescent="0.25">
      <c r="A14" s="4">
        <v>42634</v>
      </c>
      <c r="C14" s="129" t="s">
        <v>1466</v>
      </c>
    </row>
    <row r="15" spans="1:3" x14ac:dyDescent="0.25">
      <c r="C15" s="129"/>
    </row>
    <row r="16" spans="1:3" x14ac:dyDescent="0.25">
      <c r="C16" s="129"/>
    </row>
  </sheetData>
  <mergeCells count="1">
    <mergeCell ref="C14:C16"/>
  </mergeCells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60</v>
      </c>
    </row>
    <row r="5" spans="1:3" x14ac:dyDescent="0.25">
      <c r="A5" s="4" t="s">
        <v>1</v>
      </c>
      <c r="B5" s="2">
        <f>'Total Orgs'!B116</f>
        <v>5000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5000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42305</v>
      </c>
      <c r="B11" s="2">
        <v>874.6</v>
      </c>
      <c r="C11" t="s">
        <v>628</v>
      </c>
    </row>
    <row r="12" spans="1:3" x14ac:dyDescent="0.25">
      <c r="C12" t="s">
        <v>467</v>
      </c>
    </row>
    <row r="13" spans="1:3" x14ac:dyDescent="0.25">
      <c r="C13" t="s">
        <v>629</v>
      </c>
    </row>
    <row r="14" spans="1:3" x14ac:dyDescent="0.25">
      <c r="A14" s="4">
        <v>42305</v>
      </c>
      <c r="B14" s="2">
        <v>1042.7</v>
      </c>
      <c r="C14" t="s">
        <v>630</v>
      </c>
    </row>
    <row r="15" spans="1:3" x14ac:dyDescent="0.25">
      <c r="C15" t="s">
        <v>467</v>
      </c>
    </row>
    <row r="16" spans="1:3" x14ac:dyDescent="0.25">
      <c r="C16" t="s">
        <v>631</v>
      </c>
    </row>
    <row r="17" spans="1:3" x14ac:dyDescent="0.25">
      <c r="A17" s="4">
        <v>42305</v>
      </c>
      <c r="B17" s="2">
        <v>1215.7</v>
      </c>
      <c r="C17" t="s">
        <v>632</v>
      </c>
    </row>
    <row r="18" spans="1:3" x14ac:dyDescent="0.25">
      <c r="C18" t="s">
        <v>467</v>
      </c>
    </row>
    <row r="19" spans="1:3" x14ac:dyDescent="0.25">
      <c r="C19" t="s">
        <v>633</v>
      </c>
    </row>
    <row r="20" spans="1:3" x14ac:dyDescent="0.25">
      <c r="A20" s="4">
        <v>42305</v>
      </c>
      <c r="B20" s="2">
        <v>1867</v>
      </c>
      <c r="C20" t="s">
        <v>634</v>
      </c>
    </row>
    <row r="21" spans="1:3" x14ac:dyDescent="0.25">
      <c r="C21" t="s">
        <v>467</v>
      </c>
    </row>
    <row r="22" spans="1:3" x14ac:dyDescent="0.25">
      <c r="C22" t="s">
        <v>635</v>
      </c>
    </row>
    <row r="27" spans="1:3" x14ac:dyDescent="0.25">
      <c r="B27" s="17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4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157</v>
      </c>
    </row>
    <row r="5" spans="1:3" x14ac:dyDescent="0.25">
      <c r="A5" s="4" t="s">
        <v>1</v>
      </c>
      <c r="B5" s="2">
        <f>'Total Orgs'!B117</f>
        <v>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600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42458</v>
      </c>
      <c r="B11" s="2">
        <v>0</v>
      </c>
      <c r="C11" s="18" t="s">
        <v>1084</v>
      </c>
    </row>
    <row r="12" spans="1:3" x14ac:dyDescent="0.25">
      <c r="C12" s="18" t="s">
        <v>617</v>
      </c>
    </row>
    <row r="13" spans="1:3" x14ac:dyDescent="0.25">
      <c r="C13" s="18" t="s">
        <v>1085</v>
      </c>
    </row>
    <row r="14" spans="1:3" x14ac:dyDescent="0.25">
      <c r="C14" s="18" t="s">
        <v>1086</v>
      </c>
    </row>
    <row r="15" spans="1:3" s="53" customFormat="1" ht="51.75" customHeight="1" x14ac:dyDescent="0.25">
      <c r="A15" s="25">
        <v>42482</v>
      </c>
      <c r="B15" s="26"/>
      <c r="C15" s="61" t="s">
        <v>1172</v>
      </c>
    </row>
    <row r="16" spans="1:3" x14ac:dyDescent="0.25">
      <c r="C16" s="18"/>
    </row>
    <row r="17" spans="3:3" x14ac:dyDescent="0.25">
      <c r="C17" s="18"/>
    </row>
    <row r="18" spans="3:3" x14ac:dyDescent="0.25">
      <c r="C18" s="18"/>
    </row>
    <row r="19" spans="3:3" x14ac:dyDescent="0.25">
      <c r="C19" s="18"/>
    </row>
    <row r="20" spans="3:3" x14ac:dyDescent="0.25">
      <c r="C20" s="18"/>
    </row>
    <row r="21" spans="3:3" x14ac:dyDescent="0.25">
      <c r="C21" s="18"/>
    </row>
    <row r="22" spans="3:3" x14ac:dyDescent="0.25">
      <c r="C22" s="18"/>
    </row>
    <row r="23" spans="3:3" x14ac:dyDescent="0.25">
      <c r="C23" s="18"/>
    </row>
    <row r="24" spans="3:3" x14ac:dyDescent="0.25">
      <c r="C24" s="18"/>
    </row>
    <row r="25" spans="3:3" x14ac:dyDescent="0.25">
      <c r="C25" s="18"/>
    </row>
    <row r="26" spans="3:3" x14ac:dyDescent="0.25">
      <c r="C26" s="18"/>
    </row>
    <row r="27" spans="3:3" x14ac:dyDescent="0.25">
      <c r="C27" s="18"/>
    </row>
    <row r="28" spans="3:3" x14ac:dyDescent="0.25">
      <c r="C28" s="18"/>
    </row>
    <row r="29" spans="3:3" x14ac:dyDescent="0.25">
      <c r="C29" s="18"/>
    </row>
    <row r="30" spans="3:3" x14ac:dyDescent="0.25">
      <c r="C30" s="18"/>
    </row>
    <row r="31" spans="3:3" x14ac:dyDescent="0.25">
      <c r="C31" s="18"/>
    </row>
    <row r="32" spans="3:3" x14ac:dyDescent="0.25">
      <c r="C32" s="18"/>
    </row>
    <row r="33" spans="3:3" x14ac:dyDescent="0.25">
      <c r="C33" s="18"/>
    </row>
    <row r="34" spans="3:3" x14ac:dyDescent="0.25">
      <c r="C34" s="18"/>
    </row>
    <row r="35" spans="3:3" x14ac:dyDescent="0.25">
      <c r="C35" s="18"/>
    </row>
    <row r="36" spans="3:3" x14ac:dyDescent="0.25">
      <c r="C36" s="18"/>
    </row>
    <row r="37" spans="3:3" x14ac:dyDescent="0.25">
      <c r="C37" s="18"/>
    </row>
    <row r="38" spans="3:3" x14ac:dyDescent="0.25">
      <c r="C38" s="18"/>
    </row>
    <row r="39" spans="3:3" x14ac:dyDescent="0.25">
      <c r="C39" s="18"/>
    </row>
    <row r="40" spans="3:3" x14ac:dyDescent="0.25">
      <c r="C40" s="18"/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61</v>
      </c>
    </row>
    <row r="5" spans="1:3" x14ac:dyDescent="0.25">
      <c r="A5" s="4" t="s">
        <v>1</v>
      </c>
      <c r="B5" s="2">
        <f>'Total Orgs'!B118</f>
        <v>1300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1243.69</v>
      </c>
    </row>
    <row r="8" spans="1:3" x14ac:dyDescent="0.25">
      <c r="A8" s="4" t="s">
        <v>4</v>
      </c>
      <c r="B8" s="2">
        <f>SUM(B5+B6-B7)</f>
        <v>56.309999999999945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42524</v>
      </c>
      <c r="B11" s="2">
        <v>830.46</v>
      </c>
      <c r="C11" t="s">
        <v>1283</v>
      </c>
    </row>
    <row r="12" spans="1:3" x14ac:dyDescent="0.25">
      <c r="C12" t="s">
        <v>1284</v>
      </c>
    </row>
    <row r="13" spans="1:3" x14ac:dyDescent="0.25">
      <c r="C13" t="s">
        <v>1285</v>
      </c>
    </row>
    <row r="14" spans="1:3" x14ac:dyDescent="0.25">
      <c r="C14" t="s">
        <v>1286</v>
      </c>
    </row>
    <row r="15" spans="1:3" x14ac:dyDescent="0.25">
      <c r="C15" t="s">
        <v>1373</v>
      </c>
    </row>
    <row r="16" spans="1:3" x14ac:dyDescent="0.25">
      <c r="A16" s="4">
        <v>42597</v>
      </c>
      <c r="B16" s="2">
        <v>413.23</v>
      </c>
      <c r="C16" t="s">
        <v>680</v>
      </c>
    </row>
    <row r="17" spans="3:3" x14ac:dyDescent="0.25">
      <c r="C17" t="s">
        <v>467</v>
      </c>
    </row>
    <row r="18" spans="3:3" x14ac:dyDescent="0.25">
      <c r="C18" t="s">
        <v>1451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378</v>
      </c>
    </row>
    <row r="5" spans="1:3" x14ac:dyDescent="0.25">
      <c r="A5" s="4" t="s">
        <v>1</v>
      </c>
      <c r="B5" s="2">
        <f>'Total Orgs'!B119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265</v>
      </c>
    </row>
    <row r="8" spans="1:3" x14ac:dyDescent="0.25">
      <c r="A8" s="4" t="s">
        <v>4</v>
      </c>
      <c r="B8" s="2">
        <f>SUM(B5+B6-B7)</f>
        <v>235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42314</v>
      </c>
      <c r="B11" s="2">
        <v>265</v>
      </c>
      <c r="C11" t="s">
        <v>698</v>
      </c>
    </row>
    <row r="12" spans="1:3" x14ac:dyDescent="0.25">
      <c r="C12" t="s">
        <v>467</v>
      </c>
    </row>
    <row r="13" spans="1:3" x14ac:dyDescent="0.25">
      <c r="C13" t="s">
        <v>699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96"/>
  <sheetViews>
    <sheetView workbookViewId="0"/>
  </sheetViews>
  <sheetFormatPr defaultColWidth="11" defaultRowHeight="15.75" x14ac:dyDescent="0.25"/>
  <cols>
    <col min="1" max="1" width="16.5" style="16" customWidth="1"/>
    <col min="2" max="2" width="12" style="17" customWidth="1"/>
    <col min="3" max="3" width="43.375" style="18" customWidth="1"/>
    <col min="4" max="16384" width="11" style="18"/>
  </cols>
  <sheetData>
    <row r="1" spans="1:3" x14ac:dyDescent="0.25">
      <c r="A1" s="32" t="s">
        <v>0</v>
      </c>
      <c r="C1" s="33" t="str">
        <f>'Total Orgs'!A1</f>
        <v>Budget 2015-2016</v>
      </c>
    </row>
    <row r="2" spans="1:3" x14ac:dyDescent="0.25">
      <c r="A2" s="32"/>
    </row>
    <row r="3" spans="1:3" x14ac:dyDescent="0.25">
      <c r="A3" s="34" t="s">
        <v>62</v>
      </c>
    </row>
    <row r="5" spans="1:3" x14ac:dyDescent="0.25">
      <c r="A5" s="16" t="s">
        <v>1</v>
      </c>
      <c r="B5" s="17">
        <f>'Total Orgs'!B120</f>
        <v>2200</v>
      </c>
    </row>
    <row r="6" spans="1:3" x14ac:dyDescent="0.25">
      <c r="A6" s="16" t="s">
        <v>2</v>
      </c>
    </row>
    <row r="7" spans="1:3" x14ac:dyDescent="0.25">
      <c r="A7" s="16" t="s">
        <v>3</v>
      </c>
      <c r="B7" s="17">
        <f>SUM(B11:B101)</f>
        <v>2178.46</v>
      </c>
    </row>
    <row r="8" spans="1:3" x14ac:dyDescent="0.25">
      <c r="A8" s="16" t="s">
        <v>4</v>
      </c>
      <c r="B8" s="17">
        <f>SUM(B5+B6-B7)</f>
        <v>21.539999999999964</v>
      </c>
    </row>
    <row r="10" spans="1:3" s="33" customFormat="1" x14ac:dyDescent="0.25">
      <c r="A10" s="35" t="s">
        <v>5</v>
      </c>
      <c r="B10" s="36" t="s">
        <v>6</v>
      </c>
      <c r="C10" s="33" t="s">
        <v>7</v>
      </c>
    </row>
    <row r="11" spans="1:3" x14ac:dyDescent="0.25">
      <c r="A11" s="16">
        <v>42423</v>
      </c>
      <c r="B11" s="17">
        <v>123.43</v>
      </c>
      <c r="C11" s="18" t="s">
        <v>928</v>
      </c>
    </row>
    <row r="12" spans="1:3" x14ac:dyDescent="0.25">
      <c r="C12" s="18" t="s">
        <v>929</v>
      </c>
    </row>
    <row r="13" spans="1:3" x14ac:dyDescent="0.25">
      <c r="C13" s="18" t="s">
        <v>930</v>
      </c>
    </row>
    <row r="14" spans="1:3" x14ac:dyDescent="0.25">
      <c r="A14" s="16">
        <v>42433</v>
      </c>
      <c r="B14" s="17">
        <v>1500</v>
      </c>
      <c r="C14" s="18" t="s">
        <v>998</v>
      </c>
    </row>
    <row r="15" spans="1:3" x14ac:dyDescent="0.25">
      <c r="C15" s="18" t="s">
        <v>999</v>
      </c>
    </row>
    <row r="16" spans="1:3" x14ac:dyDescent="0.25">
      <c r="C16" s="18" t="s">
        <v>1000</v>
      </c>
    </row>
    <row r="17" spans="1:3" x14ac:dyDescent="0.25">
      <c r="C17" s="18" t="s">
        <v>1001</v>
      </c>
    </row>
    <row r="18" spans="1:3" x14ac:dyDescent="0.25">
      <c r="C18" s="18" t="s">
        <v>1103</v>
      </c>
    </row>
    <row r="19" spans="1:3" x14ac:dyDescent="0.25">
      <c r="A19" s="16">
        <v>42445</v>
      </c>
      <c r="B19" s="17">
        <v>347.63</v>
      </c>
      <c r="C19" s="18" t="s">
        <v>928</v>
      </c>
    </row>
    <row r="20" spans="1:3" x14ac:dyDescent="0.25">
      <c r="C20" s="18" t="s">
        <v>929</v>
      </c>
    </row>
    <row r="21" spans="1:3" x14ac:dyDescent="0.25">
      <c r="C21" s="18" t="s">
        <v>1056</v>
      </c>
    </row>
    <row r="22" spans="1:3" x14ac:dyDescent="0.25">
      <c r="A22" s="16">
        <v>42573</v>
      </c>
      <c r="B22" s="17">
        <v>37.4</v>
      </c>
      <c r="C22" s="18" t="s">
        <v>648</v>
      </c>
    </row>
    <row r="23" spans="1:3" x14ac:dyDescent="0.25">
      <c r="C23" s="18" t="s">
        <v>1361</v>
      </c>
    </row>
    <row r="24" spans="1:3" x14ac:dyDescent="0.25">
      <c r="C24" s="18" t="s">
        <v>1362</v>
      </c>
    </row>
    <row r="25" spans="1:3" x14ac:dyDescent="0.25">
      <c r="A25" s="16">
        <v>42594</v>
      </c>
      <c r="B25" s="17">
        <v>170</v>
      </c>
      <c r="C25" s="18" t="s">
        <v>757</v>
      </c>
    </row>
    <row r="26" spans="1:3" x14ac:dyDescent="0.25">
      <c r="C26" s="18" t="s">
        <v>929</v>
      </c>
    </row>
    <row r="27" spans="1:3" x14ac:dyDescent="0.25">
      <c r="C27" s="18" t="s">
        <v>1406</v>
      </c>
    </row>
    <row r="93" spans="1:2" x14ac:dyDescent="0.25">
      <c r="A93" s="4"/>
      <c r="B93" s="2"/>
    </row>
    <row r="94" spans="1:2" x14ac:dyDescent="0.25">
      <c r="A94" s="4"/>
      <c r="B94" s="2"/>
    </row>
    <row r="95" spans="1:2" x14ac:dyDescent="0.25">
      <c r="A95" s="4"/>
      <c r="B95" s="2"/>
    </row>
    <row r="96" spans="1:2" x14ac:dyDescent="0.25">
      <c r="A96" s="4"/>
      <c r="B96" s="2"/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RowHeight="15.75" x14ac:dyDescent="0.25"/>
  <cols>
    <col min="1" max="1" width="17.375" customWidth="1"/>
    <col min="3" max="3" width="37.1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298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Orgs'!B121</f>
        <v>570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>
        <f>B5*0.6666</f>
        <v>379.96199999999999</v>
      </c>
      <c r="C7" s="50" t="s">
        <v>1213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190.03800000000001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63</v>
      </c>
    </row>
    <row r="5" spans="1:3" x14ac:dyDescent="0.25">
      <c r="A5" s="4" t="s">
        <v>1</v>
      </c>
      <c r="B5" s="2">
        <f>'Total Orgs'!B122</f>
        <v>375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375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147</v>
      </c>
    </row>
    <row r="5" spans="1:3" x14ac:dyDescent="0.25">
      <c r="A5" s="4" t="s">
        <v>1</v>
      </c>
      <c r="B5" s="2">
        <f>'Total Orgs'!B15</f>
        <v>400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11.6</v>
      </c>
    </row>
    <row r="8" spans="1:3" x14ac:dyDescent="0.25">
      <c r="A8" s="4" t="s">
        <v>4</v>
      </c>
      <c r="B8" s="2">
        <f>SUM(B5+B6-B7)</f>
        <v>388.4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42306</v>
      </c>
      <c r="B11" s="2">
        <v>3.2</v>
      </c>
      <c r="C11" t="s">
        <v>428</v>
      </c>
    </row>
    <row r="12" spans="1:3" x14ac:dyDescent="0.25">
      <c r="C12" t="s">
        <v>646</v>
      </c>
    </row>
    <row r="13" spans="1:3" x14ac:dyDescent="0.25">
      <c r="C13" t="s">
        <v>430</v>
      </c>
    </row>
    <row r="14" spans="1:3" x14ac:dyDescent="0.25">
      <c r="A14" s="4">
        <v>42339</v>
      </c>
      <c r="B14" s="2">
        <v>6</v>
      </c>
      <c r="C14" t="s">
        <v>428</v>
      </c>
    </row>
    <row r="15" spans="1:3" x14ac:dyDescent="0.25">
      <c r="C15" t="s">
        <v>646</v>
      </c>
    </row>
    <row r="16" spans="1:3" x14ac:dyDescent="0.25">
      <c r="C16" t="s">
        <v>430</v>
      </c>
    </row>
    <row r="17" spans="1:3" x14ac:dyDescent="0.25">
      <c r="A17" s="4">
        <v>42446</v>
      </c>
      <c r="B17" s="2">
        <v>2.4</v>
      </c>
      <c r="C17" t="s">
        <v>428</v>
      </c>
    </row>
    <row r="18" spans="1:3" x14ac:dyDescent="0.25">
      <c r="C18" t="s">
        <v>646</v>
      </c>
    </row>
    <row r="19" spans="1:3" x14ac:dyDescent="0.25">
      <c r="C19" t="s">
        <v>430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64</v>
      </c>
    </row>
    <row r="5" spans="1:3" x14ac:dyDescent="0.25">
      <c r="A5" s="4" t="s">
        <v>1</v>
      </c>
      <c r="B5" s="2">
        <f>'Total Orgs'!B123</f>
        <v>1600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SUM(B11:B101)</f>
        <v>1600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42293</v>
      </c>
      <c r="B11" s="2">
        <v>1066.56</v>
      </c>
      <c r="C11" t="s">
        <v>583</v>
      </c>
    </row>
    <row r="12" spans="1:3" x14ac:dyDescent="0.25">
      <c r="C12" t="s">
        <v>584</v>
      </c>
    </row>
    <row r="13" spans="1:3" x14ac:dyDescent="0.25">
      <c r="C13" t="s">
        <v>585</v>
      </c>
    </row>
    <row r="14" spans="1:3" x14ac:dyDescent="0.25">
      <c r="C14" t="s">
        <v>586</v>
      </c>
    </row>
    <row r="15" spans="1:3" x14ac:dyDescent="0.25">
      <c r="C15" t="s">
        <v>728</v>
      </c>
    </row>
    <row r="16" spans="1:3" x14ac:dyDescent="0.25">
      <c r="A16" s="4">
        <v>42594</v>
      </c>
      <c r="B16" s="2">
        <v>533.44000000000005</v>
      </c>
      <c r="C16" t="s">
        <v>1441</v>
      </c>
    </row>
    <row r="17" spans="1:3" x14ac:dyDescent="0.25">
      <c r="C17" t="s">
        <v>1442</v>
      </c>
    </row>
    <row r="18" spans="1:3" x14ac:dyDescent="0.25">
      <c r="C18" t="s">
        <v>1443</v>
      </c>
    </row>
    <row r="19" spans="1:3" x14ac:dyDescent="0.25">
      <c r="C19" t="s">
        <v>1444</v>
      </c>
    </row>
    <row r="20" spans="1:3" x14ac:dyDescent="0.25">
      <c r="A20" s="4">
        <v>42606</v>
      </c>
      <c r="C20" t="s">
        <v>1462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299</v>
      </c>
    </row>
    <row r="5" spans="1:3" x14ac:dyDescent="0.25">
      <c r="A5" s="4" t="s">
        <v>1</v>
      </c>
      <c r="B5" s="2">
        <f>'Total Orgs'!B124</f>
        <v>300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99.99</v>
      </c>
      <c r="C7" t="s">
        <v>761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200.01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65</v>
      </c>
    </row>
    <row r="5" spans="1:3" x14ac:dyDescent="0.25">
      <c r="A5" s="4" t="s">
        <v>1</v>
      </c>
      <c r="B5" s="2">
        <f>'Total Orgs'!B125</f>
        <v>1850</v>
      </c>
    </row>
    <row r="6" spans="1:3" x14ac:dyDescent="0.25">
      <c r="A6" s="4" t="s">
        <v>2</v>
      </c>
      <c r="B6" s="2">
        <v>462.5</v>
      </c>
    </row>
    <row r="7" spans="1:3" x14ac:dyDescent="0.25">
      <c r="A7" s="4" t="s">
        <v>3</v>
      </c>
      <c r="B7" s="2">
        <f>SUM(B11:B100)</f>
        <v>2430.08</v>
      </c>
    </row>
    <row r="8" spans="1:3" x14ac:dyDescent="0.25">
      <c r="A8" s="4" t="s">
        <v>4</v>
      </c>
      <c r="B8" s="2">
        <f>SUM(B5+B6-B7)</f>
        <v>-117.57999999999993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s="65" customFormat="1" x14ac:dyDescent="0.25">
      <c r="A11" s="63">
        <v>42432</v>
      </c>
      <c r="B11" s="64">
        <v>1850</v>
      </c>
      <c r="C11" s="66" t="s">
        <v>972</v>
      </c>
    </row>
    <row r="12" spans="1:3" x14ac:dyDescent="0.25">
      <c r="C12" t="s">
        <v>973</v>
      </c>
    </row>
    <row r="13" spans="1:3" x14ac:dyDescent="0.25">
      <c r="C13" t="s">
        <v>974</v>
      </c>
    </row>
    <row r="14" spans="1:3" x14ac:dyDescent="0.25">
      <c r="C14" t="s">
        <v>975</v>
      </c>
    </row>
    <row r="15" spans="1:3" x14ac:dyDescent="0.25">
      <c r="C15" t="s">
        <v>1102</v>
      </c>
    </row>
    <row r="16" spans="1:3" x14ac:dyDescent="0.25">
      <c r="A16" s="4">
        <v>42597</v>
      </c>
      <c r="B16" s="2">
        <v>580.08000000000004</v>
      </c>
      <c r="C16" t="s">
        <v>708</v>
      </c>
    </row>
    <row r="17" spans="3:3" x14ac:dyDescent="0.25">
      <c r="C17" t="s">
        <v>467</v>
      </c>
    </row>
    <row r="18" spans="3:3" x14ac:dyDescent="0.25">
      <c r="C18" t="s">
        <v>1449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"/>
  <sheetViews>
    <sheetView workbookViewId="0"/>
  </sheetViews>
  <sheetFormatPr defaultRowHeight="15.75" x14ac:dyDescent="0.25"/>
  <cols>
    <col min="1" max="1" width="18.75" style="80" customWidth="1"/>
    <col min="2" max="2" width="9" style="2"/>
    <col min="3" max="3" width="30.125" customWidth="1"/>
  </cols>
  <sheetData>
    <row r="1" spans="1:3" x14ac:dyDescent="0.25">
      <c r="A1" s="88" t="s">
        <v>0</v>
      </c>
      <c r="C1" s="1" t="str">
        <f>'Total Orgs'!A1</f>
        <v>Budget 2015-2016</v>
      </c>
    </row>
    <row r="2" spans="1:3" x14ac:dyDescent="0.25">
      <c r="A2" s="88"/>
    </row>
    <row r="3" spans="1:3" x14ac:dyDescent="0.25">
      <c r="A3" s="89" t="s">
        <v>174</v>
      </c>
    </row>
    <row r="5" spans="1:3" x14ac:dyDescent="0.25">
      <c r="A5" s="80" t="s">
        <v>1</v>
      </c>
      <c r="B5" s="2">
        <f>'Total Orgs'!B126</f>
        <v>950</v>
      </c>
    </row>
    <row r="6" spans="1:3" x14ac:dyDescent="0.25">
      <c r="A6" s="80" t="s">
        <v>2</v>
      </c>
    </row>
    <row r="7" spans="1:3" x14ac:dyDescent="0.25">
      <c r="A7" s="80" t="s">
        <v>284</v>
      </c>
      <c r="C7" s="22"/>
    </row>
    <row r="8" spans="1:3" x14ac:dyDescent="0.25">
      <c r="A8" s="80" t="s">
        <v>3</v>
      </c>
      <c r="B8" s="2">
        <f>SUM(B12:B102)</f>
        <v>928.81</v>
      </c>
    </row>
    <row r="9" spans="1:3" x14ac:dyDescent="0.25">
      <c r="A9" s="80" t="s">
        <v>4</v>
      </c>
      <c r="B9" s="2">
        <f>SUM(B5+B6+B7-B8)</f>
        <v>21.190000000000055</v>
      </c>
    </row>
    <row r="11" spans="1:3" x14ac:dyDescent="0.25">
      <c r="A11" s="90" t="s">
        <v>5</v>
      </c>
      <c r="B11" s="3" t="s">
        <v>6</v>
      </c>
      <c r="C11" s="1" t="s">
        <v>7</v>
      </c>
    </row>
    <row r="12" spans="1:3" x14ac:dyDescent="0.25">
      <c r="A12" s="80">
        <v>42352</v>
      </c>
      <c r="B12" s="2">
        <v>0</v>
      </c>
      <c r="C12" t="s">
        <v>794</v>
      </c>
    </row>
    <row r="13" spans="1:3" x14ac:dyDescent="0.25">
      <c r="C13" t="s">
        <v>467</v>
      </c>
    </row>
    <row r="14" spans="1:3" x14ac:dyDescent="0.25">
      <c r="C14" t="s">
        <v>795</v>
      </c>
    </row>
    <row r="15" spans="1:3" x14ac:dyDescent="0.25">
      <c r="C15" t="s">
        <v>874</v>
      </c>
    </row>
    <row r="16" spans="1:3" x14ac:dyDescent="0.25">
      <c r="A16" s="80">
        <v>42352</v>
      </c>
      <c r="B16" s="2">
        <v>367.2</v>
      </c>
      <c r="C16" t="s">
        <v>796</v>
      </c>
    </row>
    <row r="17" spans="1:3" x14ac:dyDescent="0.25">
      <c r="C17" t="s">
        <v>467</v>
      </c>
    </row>
    <row r="18" spans="1:3" x14ac:dyDescent="0.25">
      <c r="C18" t="s">
        <v>797</v>
      </c>
    </row>
    <row r="19" spans="1:3" x14ac:dyDescent="0.25">
      <c r="A19" s="80">
        <v>42591</v>
      </c>
      <c r="B19" s="2">
        <v>105</v>
      </c>
      <c r="C19" t="s">
        <v>428</v>
      </c>
    </row>
    <row r="20" spans="1:3" x14ac:dyDescent="0.25">
      <c r="C20" t="s">
        <v>649</v>
      </c>
    </row>
    <row r="21" spans="1:3" x14ac:dyDescent="0.25">
      <c r="A21" s="80">
        <v>42594</v>
      </c>
      <c r="B21" s="2">
        <v>154.88999999999999</v>
      </c>
      <c r="C21" t="s">
        <v>757</v>
      </c>
    </row>
    <row r="22" spans="1:3" x14ac:dyDescent="0.25">
      <c r="C22" t="s">
        <v>467</v>
      </c>
    </row>
    <row r="23" spans="1:3" x14ac:dyDescent="0.25">
      <c r="C23" t="s">
        <v>1413</v>
      </c>
    </row>
    <row r="24" spans="1:3" x14ac:dyDescent="0.25">
      <c r="A24" s="80">
        <v>42597</v>
      </c>
      <c r="B24" s="2">
        <v>301.72000000000003</v>
      </c>
      <c r="C24" t="s">
        <v>678</v>
      </c>
    </row>
    <row r="25" spans="1:3" x14ac:dyDescent="0.25">
      <c r="C25" t="s">
        <v>467</v>
      </c>
    </row>
    <row r="26" spans="1:3" x14ac:dyDescent="0.25">
      <c r="C26" t="s">
        <v>1450</v>
      </c>
    </row>
  </sheetData>
  <hyperlinks>
    <hyperlink ref="A1" location="'Total Orgs'!A1" display="Total Organizations"/>
  </hyperlinks>
  <pageMargins left="0.7" right="0.7" top="0.75" bottom="0.75" header="0.3" footer="0.3"/>
  <pageSetup orientation="portrait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2"/>
  <sheetViews>
    <sheetView workbookViewId="0"/>
  </sheetViews>
  <sheetFormatPr defaultRowHeight="15.75" x14ac:dyDescent="0.25"/>
  <cols>
    <col min="1" max="1" width="17.25" customWidth="1"/>
    <col min="3" max="3" width="17.1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343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Orgs'!B128</f>
        <v>100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100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67">
        <v>42354</v>
      </c>
      <c r="B11">
        <v>100</v>
      </c>
      <c r="C11" t="s">
        <v>823</v>
      </c>
    </row>
    <row r="12" spans="1:3" x14ac:dyDescent="0.25">
      <c r="C12" t="s">
        <v>555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66</v>
      </c>
    </row>
    <row r="5" spans="1:3" x14ac:dyDescent="0.25">
      <c r="A5" s="4" t="s">
        <v>1</v>
      </c>
      <c r="B5" s="2">
        <f>'Total Orgs'!B129</f>
        <v>4900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4900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42265</v>
      </c>
      <c r="B11" s="2">
        <v>1765.11</v>
      </c>
      <c r="C11" t="s">
        <v>482</v>
      </c>
    </row>
    <row r="12" spans="1:3" x14ac:dyDescent="0.25">
      <c r="C12" t="s">
        <v>483</v>
      </c>
    </row>
    <row r="13" spans="1:3" x14ac:dyDescent="0.25">
      <c r="C13" t="s">
        <v>484</v>
      </c>
    </row>
    <row r="14" spans="1:3" x14ac:dyDescent="0.25">
      <c r="C14" t="s">
        <v>485</v>
      </c>
    </row>
    <row r="15" spans="1:3" x14ac:dyDescent="0.25">
      <c r="C15" t="s">
        <v>573</v>
      </c>
    </row>
    <row r="16" spans="1:3" x14ac:dyDescent="0.25">
      <c r="A16" s="4">
        <v>42418</v>
      </c>
      <c r="B16" s="2">
        <v>3134.89</v>
      </c>
      <c r="C16" t="s">
        <v>890</v>
      </c>
    </row>
    <row r="17" spans="3:3" x14ac:dyDescent="0.25">
      <c r="C17" t="s">
        <v>891</v>
      </c>
    </row>
    <row r="18" spans="3:3" x14ac:dyDescent="0.25">
      <c r="C18" t="s">
        <v>892</v>
      </c>
    </row>
    <row r="19" spans="3:3" x14ac:dyDescent="0.25">
      <c r="C19" t="s">
        <v>893</v>
      </c>
    </row>
    <row r="20" spans="3:3" x14ac:dyDescent="0.25">
      <c r="C20" t="s">
        <v>962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67</v>
      </c>
    </row>
    <row r="5" spans="1:3" x14ac:dyDescent="0.25">
      <c r="A5" s="4" t="s">
        <v>1</v>
      </c>
      <c r="B5" s="2">
        <f>'Total Orgs'!B130</f>
        <v>2250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1827.5</v>
      </c>
    </row>
    <row r="8" spans="1:3" x14ac:dyDescent="0.25">
      <c r="A8" s="4" t="s">
        <v>4</v>
      </c>
      <c r="B8" s="2">
        <f>SUM(B5+B6-B7)</f>
        <v>422.5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42278</v>
      </c>
      <c r="B11" s="2">
        <v>1708.5</v>
      </c>
      <c r="C11" t="s">
        <v>543</v>
      </c>
    </row>
    <row r="12" spans="1:3" x14ac:dyDescent="0.25">
      <c r="C12" t="s">
        <v>544</v>
      </c>
    </row>
    <row r="13" spans="1:3" x14ac:dyDescent="0.25">
      <c r="C13" t="s">
        <v>545</v>
      </c>
    </row>
    <row r="14" spans="1:3" x14ac:dyDescent="0.25">
      <c r="C14" t="s">
        <v>546</v>
      </c>
    </row>
    <row r="15" spans="1:3" x14ac:dyDescent="0.25">
      <c r="A15" s="4">
        <v>42333</v>
      </c>
      <c r="B15" s="2">
        <v>119</v>
      </c>
      <c r="C15" t="s">
        <v>764</v>
      </c>
    </row>
    <row r="16" spans="1:3" x14ac:dyDescent="0.25">
      <c r="C16" t="s">
        <v>546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379</v>
      </c>
    </row>
    <row r="5" spans="1:3" x14ac:dyDescent="0.25">
      <c r="A5" s="4" t="s">
        <v>1</v>
      </c>
      <c r="B5" s="2">
        <f>'Total Orgs'!B131</f>
        <v>300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99.99</v>
      </c>
      <c r="C7" t="s">
        <v>761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200.01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300</v>
      </c>
    </row>
    <row r="5" spans="1:3" x14ac:dyDescent="0.25">
      <c r="A5" s="4" t="s">
        <v>1</v>
      </c>
      <c r="B5" s="2">
        <f>'Total Orgs'!B132</f>
        <v>650</v>
      </c>
    </row>
    <row r="6" spans="1:3" x14ac:dyDescent="0.25">
      <c r="A6" s="4" t="s">
        <v>2</v>
      </c>
      <c r="B6" s="2">
        <v>162.5</v>
      </c>
    </row>
    <row r="7" spans="1:3" x14ac:dyDescent="0.25">
      <c r="A7" s="4" t="s">
        <v>284</v>
      </c>
      <c r="B7" s="2">
        <f>B5*0.3333</f>
        <v>216.64499999999998</v>
      </c>
      <c r="C7" t="s">
        <v>761</v>
      </c>
    </row>
    <row r="8" spans="1:3" x14ac:dyDescent="0.25">
      <c r="A8" s="4" t="s">
        <v>3</v>
      </c>
      <c r="B8" s="2">
        <f>SUM(B12:B102)</f>
        <v>403.42</v>
      </c>
    </row>
    <row r="9" spans="1:3" x14ac:dyDescent="0.25">
      <c r="A9" s="4" t="s">
        <v>4</v>
      </c>
      <c r="B9" s="2">
        <f>SUM(B5+B6-B7-B8)</f>
        <v>192.435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42454</v>
      </c>
      <c r="B12" s="2">
        <v>0</v>
      </c>
      <c r="C12" t="s">
        <v>644</v>
      </c>
    </row>
    <row r="13" spans="1:3" x14ac:dyDescent="0.25">
      <c r="C13" t="s">
        <v>467</v>
      </c>
    </row>
    <row r="14" spans="1:3" x14ac:dyDescent="0.25">
      <c r="C14" t="s">
        <v>1071</v>
      </c>
    </row>
    <row r="15" spans="1:3" ht="47.25" x14ac:dyDescent="0.25">
      <c r="C15" s="22" t="s">
        <v>1109</v>
      </c>
    </row>
    <row r="16" spans="1:3" x14ac:dyDescent="0.25">
      <c r="A16" s="4">
        <v>42482</v>
      </c>
      <c r="B16" s="2">
        <v>99.67</v>
      </c>
      <c r="C16" t="s">
        <v>1161</v>
      </c>
    </row>
    <row r="17" spans="1:3" x14ac:dyDescent="0.25">
      <c r="C17" t="s">
        <v>1162</v>
      </c>
    </row>
    <row r="18" spans="1:3" x14ac:dyDescent="0.25">
      <c r="C18" s="28">
        <v>42482</v>
      </c>
    </row>
    <row r="19" spans="1:3" x14ac:dyDescent="0.25">
      <c r="C19" t="s">
        <v>1163</v>
      </c>
    </row>
    <row r="20" spans="1:3" x14ac:dyDescent="0.25">
      <c r="C20" t="s">
        <v>1208</v>
      </c>
    </row>
    <row r="21" spans="1:3" x14ac:dyDescent="0.25">
      <c r="A21" s="4">
        <v>42494</v>
      </c>
      <c r="B21" s="2">
        <v>141.25</v>
      </c>
      <c r="C21" t="s">
        <v>1184</v>
      </c>
    </row>
    <row r="22" spans="1:3" x14ac:dyDescent="0.25">
      <c r="C22" t="s">
        <v>467</v>
      </c>
    </row>
    <row r="23" spans="1:3" x14ac:dyDescent="0.25">
      <c r="C23" t="s">
        <v>1185</v>
      </c>
    </row>
    <row r="24" spans="1:3" x14ac:dyDescent="0.25">
      <c r="A24" s="4">
        <v>42597</v>
      </c>
      <c r="B24" s="2">
        <v>162.5</v>
      </c>
      <c r="C24" t="s">
        <v>1184</v>
      </c>
    </row>
    <row r="25" spans="1:3" x14ac:dyDescent="0.25">
      <c r="C25" t="s">
        <v>467</v>
      </c>
    </row>
    <row r="26" spans="1:3" x14ac:dyDescent="0.25">
      <c r="C26" t="s">
        <v>1452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110</v>
      </c>
    </row>
    <row r="5" spans="1:3" x14ac:dyDescent="0.25">
      <c r="A5" s="4" t="s">
        <v>1</v>
      </c>
      <c r="B5" s="2">
        <f>'Total Orgs'!B133</f>
        <v>1700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1558.67</v>
      </c>
    </row>
    <row r="8" spans="1:3" x14ac:dyDescent="0.25">
      <c r="A8" s="4" t="s">
        <v>4</v>
      </c>
      <c r="B8" s="2">
        <f>SUM(B5+B6-B7)</f>
        <v>141.32999999999993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42277</v>
      </c>
      <c r="B11" s="2">
        <v>2.85</v>
      </c>
      <c r="C11" t="s">
        <v>428</v>
      </c>
    </row>
    <row r="12" spans="1:3" x14ac:dyDescent="0.25">
      <c r="C12" t="s">
        <v>527</v>
      </c>
    </row>
    <row r="13" spans="1:3" x14ac:dyDescent="0.25">
      <c r="C13" t="s">
        <v>430</v>
      </c>
    </row>
    <row r="14" spans="1:3" x14ac:dyDescent="0.25">
      <c r="A14" s="4">
        <v>42291</v>
      </c>
      <c r="B14" s="2">
        <v>1.35</v>
      </c>
      <c r="C14" t="s">
        <v>428</v>
      </c>
    </row>
    <row r="15" spans="1:3" x14ac:dyDescent="0.25">
      <c r="C15" t="s">
        <v>527</v>
      </c>
    </row>
    <row r="16" spans="1:3" x14ac:dyDescent="0.25">
      <c r="C16" t="s">
        <v>430</v>
      </c>
    </row>
    <row r="17" spans="1:3" x14ac:dyDescent="0.25">
      <c r="A17" s="4">
        <v>42291</v>
      </c>
      <c r="B17" s="2">
        <v>1.35</v>
      </c>
      <c r="C17" t="s">
        <v>428</v>
      </c>
    </row>
    <row r="18" spans="1:3" x14ac:dyDescent="0.25">
      <c r="C18" t="s">
        <v>527</v>
      </c>
    </row>
    <row r="19" spans="1:3" x14ac:dyDescent="0.25">
      <c r="C19" t="s">
        <v>430</v>
      </c>
    </row>
    <row r="20" spans="1:3" x14ac:dyDescent="0.25">
      <c r="A20" s="4">
        <v>42306</v>
      </c>
      <c r="B20" s="2">
        <v>3.9</v>
      </c>
      <c r="C20" t="s">
        <v>428</v>
      </c>
    </row>
    <row r="21" spans="1:3" x14ac:dyDescent="0.25">
      <c r="C21" t="s">
        <v>527</v>
      </c>
    </row>
    <row r="22" spans="1:3" x14ac:dyDescent="0.25">
      <c r="C22" t="s">
        <v>430</v>
      </c>
    </row>
    <row r="23" spans="1:3" x14ac:dyDescent="0.25">
      <c r="A23" s="4">
        <v>42395</v>
      </c>
      <c r="B23" s="2">
        <v>1549.22</v>
      </c>
      <c r="C23" t="s">
        <v>845</v>
      </c>
    </row>
    <row r="24" spans="1:3" x14ac:dyDescent="0.25">
      <c r="C24" t="s">
        <v>846</v>
      </c>
    </row>
    <row r="25" spans="1:3" x14ac:dyDescent="0.25">
      <c r="C25" t="s">
        <v>847</v>
      </c>
    </row>
    <row r="26" spans="1:3" x14ac:dyDescent="0.25">
      <c r="C26" t="s">
        <v>848</v>
      </c>
    </row>
    <row r="27" spans="1:3" x14ac:dyDescent="0.25">
      <c r="C27" t="s">
        <v>960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126</v>
      </c>
    </row>
    <row r="5" spans="1:3" x14ac:dyDescent="0.25">
      <c r="A5" s="4" t="s">
        <v>1</v>
      </c>
      <c r="B5" s="2">
        <f>'Total Orgs'!B16</f>
        <v>700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678.31</v>
      </c>
    </row>
    <row r="8" spans="1:3" x14ac:dyDescent="0.25">
      <c r="A8" s="4" t="s">
        <v>4</v>
      </c>
      <c r="B8" s="2">
        <f>SUM(B5+B6-B7)</f>
        <v>21.690000000000055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s="53" customFormat="1" ht="31.5" x14ac:dyDescent="0.25">
      <c r="A11" s="25">
        <v>42403</v>
      </c>
      <c r="B11" s="26">
        <v>678.31</v>
      </c>
      <c r="C11" s="27" t="s">
        <v>865</v>
      </c>
    </row>
    <row r="12" spans="1:3" x14ac:dyDescent="0.25">
      <c r="C12" t="s">
        <v>866</v>
      </c>
    </row>
    <row r="13" spans="1:3" x14ac:dyDescent="0.25">
      <c r="C13" t="s">
        <v>530</v>
      </c>
    </row>
    <row r="14" spans="1:3" x14ac:dyDescent="0.25">
      <c r="C14" t="s">
        <v>867</v>
      </c>
    </row>
    <row r="15" spans="1:3" x14ac:dyDescent="0.25">
      <c r="C15" t="s">
        <v>988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RowHeight="15.75" x14ac:dyDescent="0.25"/>
  <cols>
    <col min="1" max="1" width="18.5" customWidth="1"/>
    <col min="3" max="3" width="17.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175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Orgs'!B134</f>
        <v>140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>
        <f>B5*0.6666</f>
        <v>93.323999999999998</v>
      </c>
      <c r="C7" t="s">
        <v>1215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46.676000000000002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135</v>
      </c>
    </row>
    <row r="5" spans="1:3" x14ac:dyDescent="0.25">
      <c r="A5" s="4" t="s">
        <v>1</v>
      </c>
      <c r="B5" s="2">
        <f>'Total Orgs'!B135</f>
        <v>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2.4500000000000002</v>
      </c>
    </row>
    <row r="8" spans="1:3" x14ac:dyDescent="0.25">
      <c r="A8" s="4" t="s">
        <v>4</v>
      </c>
      <c r="B8" s="2">
        <f>SUM(B5+B6-B7)</f>
        <v>97.55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42263</v>
      </c>
      <c r="B11" s="2">
        <v>2.4500000000000002</v>
      </c>
      <c r="C11" t="s">
        <v>428</v>
      </c>
    </row>
    <row r="12" spans="1:3" x14ac:dyDescent="0.25">
      <c r="C12" t="s">
        <v>429</v>
      </c>
    </row>
    <row r="13" spans="1:3" x14ac:dyDescent="0.25">
      <c r="C13" t="s">
        <v>430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4"/>
  <sheetViews>
    <sheetView workbookViewId="0"/>
  </sheetViews>
  <sheetFormatPr defaultRowHeight="15.75" x14ac:dyDescent="0.25"/>
  <cols>
    <col min="1" max="1" width="21.5" style="80" customWidth="1"/>
    <col min="3" max="3" width="18.625" customWidth="1"/>
  </cols>
  <sheetData>
    <row r="1" spans="1:3" x14ac:dyDescent="0.25">
      <c r="A1" s="88" t="s">
        <v>0</v>
      </c>
      <c r="B1" s="2"/>
      <c r="C1" s="1" t="str">
        <f>'Total Orgs'!A1</f>
        <v>Budget 2015-2016</v>
      </c>
    </row>
    <row r="2" spans="1:3" x14ac:dyDescent="0.25">
      <c r="A2" s="88"/>
      <c r="B2" s="2"/>
    </row>
    <row r="3" spans="1:3" x14ac:dyDescent="0.25">
      <c r="A3" s="89" t="s">
        <v>301</v>
      </c>
      <c r="B3" s="2"/>
    </row>
    <row r="4" spans="1:3" x14ac:dyDescent="0.25">
      <c r="B4" s="2"/>
    </row>
    <row r="5" spans="1:3" x14ac:dyDescent="0.25">
      <c r="A5" s="80" t="s">
        <v>1</v>
      </c>
      <c r="B5" s="2">
        <f>'Total Orgs'!B136</f>
        <v>300</v>
      </c>
    </row>
    <row r="6" spans="1:3" x14ac:dyDescent="0.25">
      <c r="A6" s="80" t="s">
        <v>2</v>
      </c>
      <c r="B6" s="2"/>
    </row>
    <row r="7" spans="1:3" x14ac:dyDescent="0.25">
      <c r="A7" s="80" t="s">
        <v>284</v>
      </c>
      <c r="B7" s="2"/>
    </row>
    <row r="8" spans="1:3" x14ac:dyDescent="0.25">
      <c r="A8" s="80" t="s">
        <v>3</v>
      </c>
      <c r="B8" s="2">
        <f>SUM(B12:B103)</f>
        <v>34.24</v>
      </c>
    </row>
    <row r="9" spans="1:3" x14ac:dyDescent="0.25">
      <c r="A9" s="80" t="s">
        <v>4</v>
      </c>
      <c r="B9" s="2">
        <f>SUM(B5+B6+B7-B8)</f>
        <v>265.76</v>
      </c>
    </row>
    <row r="10" spans="1:3" x14ac:dyDescent="0.25">
      <c r="B10" s="2"/>
    </row>
    <row r="11" spans="1:3" x14ac:dyDescent="0.25">
      <c r="A11" s="90" t="s">
        <v>5</v>
      </c>
      <c r="B11" s="3" t="s">
        <v>6</v>
      </c>
      <c r="C11" s="1" t="s">
        <v>7</v>
      </c>
    </row>
    <row r="12" spans="1:3" x14ac:dyDescent="0.25">
      <c r="A12" s="80">
        <v>42579</v>
      </c>
      <c r="B12">
        <v>34.24</v>
      </c>
      <c r="C12" t="s">
        <v>511</v>
      </c>
    </row>
    <row r="13" spans="1:3" x14ac:dyDescent="0.25">
      <c r="C13" t="s">
        <v>467</v>
      </c>
    </row>
    <row r="14" spans="1:3" x14ac:dyDescent="0.25">
      <c r="C14" t="s">
        <v>1369</v>
      </c>
    </row>
  </sheetData>
  <hyperlinks>
    <hyperlink ref="A1" location="'Total Orgs'!A1" display="Total Organizations"/>
  </hyperlinks>
  <pageMargins left="0.7" right="0.7" top="0.75" bottom="0.75" header="0.3" footer="0.3"/>
  <pageSetup orientation="portrait" horizontalDpi="0" verticalDpi="0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>
      <selection activeCell="H33" sqref="H33"/>
    </sheetView>
  </sheetViews>
  <sheetFormatPr defaultRowHeight="15.75" x14ac:dyDescent="0.25"/>
  <cols>
    <col min="1" max="1" width="22.75" customWidth="1"/>
    <col min="3" max="3" width="38.6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160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Orgs'!B137</f>
        <v>300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300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9.5" customWidth="1"/>
    <col min="2" max="2" width="11.625" style="2" customWidth="1"/>
    <col min="3" max="3" width="43.125" customWidth="1"/>
  </cols>
  <sheetData>
    <row r="1" spans="1:3" x14ac:dyDescent="0.25">
      <c r="A1" s="5" t="s">
        <v>0</v>
      </c>
      <c r="B1" s="12"/>
      <c r="C1" s="1" t="str">
        <f>'Total Orgs'!A1</f>
        <v>Budget 2015-2016</v>
      </c>
    </row>
    <row r="2" spans="1:3" x14ac:dyDescent="0.25">
      <c r="A2" s="10"/>
      <c r="B2" s="12"/>
      <c r="C2" s="11"/>
    </row>
    <row r="3" spans="1:3" x14ac:dyDescent="0.25">
      <c r="A3" s="13" t="s">
        <v>34</v>
      </c>
      <c r="B3" s="45"/>
      <c r="C3" s="11"/>
    </row>
    <row r="4" spans="1:3" x14ac:dyDescent="0.25">
      <c r="A4" s="8"/>
      <c r="B4" s="12"/>
      <c r="C4" s="11"/>
    </row>
    <row r="5" spans="1:3" x14ac:dyDescent="0.25">
      <c r="A5" s="8" t="s">
        <v>1</v>
      </c>
      <c r="B5" s="12">
        <f>'Total Orgs'!B138</f>
        <v>3000</v>
      </c>
      <c r="C5" s="11"/>
    </row>
    <row r="6" spans="1:3" x14ac:dyDescent="0.25">
      <c r="A6" s="8" t="s">
        <v>2</v>
      </c>
      <c r="B6" s="12"/>
      <c r="C6" s="11"/>
    </row>
    <row r="7" spans="1:3" x14ac:dyDescent="0.25">
      <c r="A7" s="8" t="s">
        <v>339</v>
      </c>
      <c r="B7" s="12">
        <f>B5*0.3333</f>
        <v>999.9</v>
      </c>
      <c r="C7" s="11" t="s">
        <v>761</v>
      </c>
    </row>
    <row r="8" spans="1:3" x14ac:dyDescent="0.25">
      <c r="A8" s="8" t="s">
        <v>3</v>
      </c>
      <c r="B8" s="12">
        <f>SUM(B12:B40)</f>
        <v>1442.16</v>
      </c>
      <c r="C8" s="11"/>
    </row>
    <row r="9" spans="1:3" x14ac:dyDescent="0.25">
      <c r="A9" s="8" t="s">
        <v>4</v>
      </c>
      <c r="B9" s="12">
        <f>B5+B6-B7-B8</f>
        <v>557.93999999999983</v>
      </c>
      <c r="C9" s="11"/>
    </row>
    <row r="10" spans="1:3" x14ac:dyDescent="0.25">
      <c r="A10" s="8"/>
      <c r="B10" s="12"/>
      <c r="C10" s="11"/>
    </row>
    <row r="11" spans="1:3" x14ac:dyDescent="0.25">
      <c r="A11" s="14" t="s">
        <v>5</v>
      </c>
      <c r="B11" s="15" t="s">
        <v>6</v>
      </c>
      <c r="C11" s="9" t="s">
        <v>7</v>
      </c>
    </row>
    <row r="12" spans="1:3" x14ac:dyDescent="0.25">
      <c r="A12" s="4">
        <v>42465</v>
      </c>
      <c r="B12" s="2">
        <v>1442.16</v>
      </c>
      <c r="C12" t="s">
        <v>678</v>
      </c>
    </row>
    <row r="13" spans="1:3" x14ac:dyDescent="0.25">
      <c r="C13" t="s">
        <v>467</v>
      </c>
    </row>
    <row r="14" spans="1:3" x14ac:dyDescent="0.25">
      <c r="C14" t="s">
        <v>1093</v>
      </c>
    </row>
    <row r="15" spans="1:3" x14ac:dyDescent="0.25">
      <c r="A15" s="4"/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72</v>
      </c>
    </row>
    <row r="5" spans="1:3" x14ac:dyDescent="0.25">
      <c r="A5" s="4" t="s">
        <v>1</v>
      </c>
      <c r="B5" s="2">
        <f>'Total Orgs'!B139</f>
        <v>800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800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42458</v>
      </c>
      <c r="B12" s="2">
        <v>800</v>
      </c>
      <c r="C12" t="s">
        <v>1078</v>
      </c>
    </row>
    <row r="13" spans="1:3" x14ac:dyDescent="0.25">
      <c r="C13" t="s">
        <v>1079</v>
      </c>
    </row>
    <row r="14" spans="1:3" x14ac:dyDescent="0.25">
      <c r="C14" t="s">
        <v>1080</v>
      </c>
    </row>
    <row r="15" spans="1:3" x14ac:dyDescent="0.25">
      <c r="C15" t="s">
        <v>1081</v>
      </c>
    </row>
    <row r="16" spans="1:3" x14ac:dyDescent="0.25">
      <c r="C16" t="s">
        <v>1245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73</v>
      </c>
    </row>
    <row r="5" spans="1:3" x14ac:dyDescent="0.25">
      <c r="A5" s="4" t="s">
        <v>1</v>
      </c>
      <c r="B5" s="2">
        <f>'Total Orgs'!B140</f>
        <v>1300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SUM(B11:B103)</f>
        <v>734.85</v>
      </c>
    </row>
    <row r="8" spans="1:3" x14ac:dyDescent="0.25">
      <c r="A8" s="4" t="s">
        <v>4</v>
      </c>
      <c r="B8" s="2">
        <f>SUM(B5+B6-B7)</f>
        <v>565.15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42473</v>
      </c>
      <c r="B11" s="2">
        <v>630</v>
      </c>
      <c r="C11" t="s">
        <v>1116</v>
      </c>
    </row>
    <row r="12" spans="1:3" x14ac:dyDescent="0.25">
      <c r="C12" t="s">
        <v>467</v>
      </c>
    </row>
    <row r="13" spans="1:3" x14ac:dyDescent="0.25">
      <c r="C13" t="s">
        <v>1117</v>
      </c>
    </row>
    <row r="14" spans="1:3" x14ac:dyDescent="0.25">
      <c r="A14" s="4">
        <v>42594</v>
      </c>
      <c r="B14" s="2">
        <v>104.85</v>
      </c>
      <c r="C14" t="s">
        <v>1424</v>
      </c>
    </row>
    <row r="15" spans="1:3" x14ac:dyDescent="0.25">
      <c r="C15" t="s">
        <v>467</v>
      </c>
    </row>
    <row r="16" spans="1:3" x14ac:dyDescent="0.25">
      <c r="C16" t="s">
        <v>1425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74</v>
      </c>
    </row>
    <row r="5" spans="1:3" x14ac:dyDescent="0.25">
      <c r="A5" s="4" t="s">
        <v>1</v>
      </c>
      <c r="B5" s="2">
        <f>'Total Orgs'!B141</f>
        <v>2500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SUM(B11:B102)</f>
        <v>0</v>
      </c>
    </row>
    <row r="8" spans="1:3" x14ac:dyDescent="0.25">
      <c r="A8" s="4" t="s">
        <v>4</v>
      </c>
      <c r="B8" s="2">
        <f>SUM(B5+B6-B7)</f>
        <v>2500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 t="str">
        <f>'Total Orgs'!A1</f>
        <v>Budget 2015-2016</v>
      </c>
    </row>
    <row r="2" spans="1:4" x14ac:dyDescent="0.25">
      <c r="A2" s="5"/>
    </row>
    <row r="3" spans="1:4" x14ac:dyDescent="0.25">
      <c r="A3" s="6" t="s">
        <v>75</v>
      </c>
    </row>
    <row r="5" spans="1:4" x14ac:dyDescent="0.25">
      <c r="A5" s="4" t="s">
        <v>1</v>
      </c>
      <c r="B5" s="2">
        <f>'Total Orgs'!B142</f>
        <v>3200</v>
      </c>
    </row>
    <row r="6" spans="1:4" x14ac:dyDescent="0.25">
      <c r="A6" s="4" t="s">
        <v>2</v>
      </c>
    </row>
    <row r="7" spans="1:4" x14ac:dyDescent="0.25">
      <c r="A7" s="4" t="s">
        <v>3</v>
      </c>
      <c r="B7" s="2">
        <f>SUM(B11:B100)</f>
        <v>2506.34</v>
      </c>
    </row>
    <row r="8" spans="1:4" x14ac:dyDescent="0.25">
      <c r="A8" s="4" t="s">
        <v>4</v>
      </c>
      <c r="B8" s="2">
        <f>SUM(B5+B6-B7)</f>
        <v>693.65999999999985</v>
      </c>
    </row>
    <row r="10" spans="1:4" s="1" customFormat="1" x14ac:dyDescent="0.25">
      <c r="A10" s="7" t="s">
        <v>5</v>
      </c>
      <c r="B10" s="3" t="s">
        <v>6</v>
      </c>
      <c r="C10" s="1" t="s">
        <v>7</v>
      </c>
    </row>
    <row r="11" spans="1:4" x14ac:dyDescent="0.25">
      <c r="A11" s="4">
        <v>42276</v>
      </c>
      <c r="B11" s="2">
        <v>2506.34</v>
      </c>
      <c r="C11" t="s">
        <v>518</v>
      </c>
      <c r="D11" s="18"/>
    </row>
    <row r="12" spans="1:4" x14ac:dyDescent="0.25">
      <c r="C12" t="s">
        <v>519</v>
      </c>
    </row>
    <row r="13" spans="1:4" x14ac:dyDescent="0.25">
      <c r="C13" t="s">
        <v>520</v>
      </c>
    </row>
    <row r="14" spans="1:4" x14ac:dyDescent="0.25">
      <c r="C14" t="s">
        <v>521</v>
      </c>
    </row>
    <row r="15" spans="1:4" x14ac:dyDescent="0.25">
      <c r="C15" t="s">
        <v>602</v>
      </c>
    </row>
    <row r="16" spans="1:4" s="53" customFormat="1" x14ac:dyDescent="0.25">
      <c r="A16" s="25"/>
      <c r="B16" s="26"/>
      <c r="C16" s="27"/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76</v>
      </c>
    </row>
    <row r="5" spans="1:3" x14ac:dyDescent="0.25">
      <c r="A5" s="4" t="s">
        <v>1</v>
      </c>
      <c r="B5" s="2">
        <f>'Total Orgs'!B143</f>
        <v>2400</v>
      </c>
    </row>
    <row r="6" spans="1:3" x14ac:dyDescent="0.25">
      <c r="A6" s="4" t="s">
        <v>2</v>
      </c>
      <c r="B6" s="2">
        <v>600</v>
      </c>
    </row>
    <row r="7" spans="1:3" x14ac:dyDescent="0.25">
      <c r="A7" s="4" t="s">
        <v>284</v>
      </c>
      <c r="B7" s="2">
        <f>B5*0.3333</f>
        <v>799.92</v>
      </c>
      <c r="C7" t="s">
        <v>761</v>
      </c>
    </row>
    <row r="8" spans="1:3" x14ac:dyDescent="0.25">
      <c r="A8" s="4" t="s">
        <v>3</v>
      </c>
      <c r="B8" s="2">
        <f>SUM(B12:B101)</f>
        <v>2101.87</v>
      </c>
    </row>
    <row r="9" spans="1:3" x14ac:dyDescent="0.25">
      <c r="A9" s="4" t="s">
        <v>4</v>
      </c>
      <c r="B9" s="2">
        <f>SUM(B5+B6-B7-B8)</f>
        <v>98.210000000000036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42432</v>
      </c>
      <c r="B12" s="2">
        <v>1600.08</v>
      </c>
      <c r="C12" t="s">
        <v>991</v>
      </c>
    </row>
    <row r="13" spans="1:3" x14ac:dyDescent="0.25">
      <c r="C13" t="s">
        <v>858</v>
      </c>
    </row>
    <row r="14" spans="1:3" x14ac:dyDescent="0.25">
      <c r="C14" t="s">
        <v>992</v>
      </c>
    </row>
    <row r="15" spans="1:3" x14ac:dyDescent="0.25">
      <c r="C15" t="s">
        <v>993</v>
      </c>
    </row>
    <row r="16" spans="1:3" x14ac:dyDescent="0.25">
      <c r="C16" t="s">
        <v>1067</v>
      </c>
    </row>
    <row r="17" spans="1:3" x14ac:dyDescent="0.25">
      <c r="A17" s="4">
        <v>42529</v>
      </c>
      <c r="B17" s="2">
        <v>501.79</v>
      </c>
      <c r="C17" t="s">
        <v>511</v>
      </c>
    </row>
    <row r="18" spans="1:3" x14ac:dyDescent="0.25">
      <c r="C18" t="s">
        <v>467</v>
      </c>
    </row>
    <row r="19" spans="1:3" x14ac:dyDescent="0.25">
      <c r="C19" t="s">
        <v>1301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351</v>
      </c>
    </row>
    <row r="5" spans="1:3" x14ac:dyDescent="0.25">
      <c r="A5" s="4" t="s">
        <v>1</v>
      </c>
      <c r="B5" s="2">
        <f>'Total Orgs'!B17</f>
        <v>650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650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42418</v>
      </c>
      <c r="B11" s="2">
        <v>470.77</v>
      </c>
      <c r="C11" t="s">
        <v>919</v>
      </c>
    </row>
    <row r="12" spans="1:3" x14ac:dyDescent="0.25">
      <c r="C12" t="s">
        <v>920</v>
      </c>
    </row>
    <row r="13" spans="1:3" x14ac:dyDescent="0.25">
      <c r="C13" t="s">
        <v>921</v>
      </c>
    </row>
    <row r="14" spans="1:3" x14ac:dyDescent="0.25">
      <c r="C14" t="s">
        <v>922</v>
      </c>
    </row>
    <row r="15" spans="1:3" x14ac:dyDescent="0.25">
      <c r="C15" t="s">
        <v>1088</v>
      </c>
    </row>
    <row r="16" spans="1:3" x14ac:dyDescent="0.25">
      <c r="A16" s="4">
        <v>42590</v>
      </c>
      <c r="B16" s="2">
        <v>179.23</v>
      </c>
      <c r="C16" t="s">
        <v>708</v>
      </c>
    </row>
    <row r="17" spans="3:3" x14ac:dyDescent="0.25">
      <c r="C17" t="s">
        <v>467</v>
      </c>
    </row>
    <row r="18" spans="3:3" x14ac:dyDescent="0.25">
      <c r="C18" t="s">
        <v>1393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77</v>
      </c>
    </row>
    <row r="5" spans="1:3" x14ac:dyDescent="0.25">
      <c r="A5" s="4" t="s">
        <v>1</v>
      </c>
      <c r="B5" s="2">
        <f>'Total Orgs'!B144</f>
        <v>1300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1298.5500000000002</v>
      </c>
    </row>
    <row r="8" spans="1:3" x14ac:dyDescent="0.25">
      <c r="A8" s="4" t="s">
        <v>4</v>
      </c>
      <c r="B8" s="2">
        <f>SUM(B5+B6-B7)</f>
        <v>1.4499999999998181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42265</v>
      </c>
      <c r="B11" s="2">
        <v>36.11</v>
      </c>
      <c r="C11" t="s">
        <v>428</v>
      </c>
    </row>
    <row r="12" spans="1:3" x14ac:dyDescent="0.25">
      <c r="C12" t="s">
        <v>486</v>
      </c>
    </row>
    <row r="13" spans="1:3" x14ac:dyDescent="0.25">
      <c r="C13" t="s">
        <v>430</v>
      </c>
    </row>
    <row r="14" spans="1:3" x14ac:dyDescent="0.25">
      <c r="B14" s="2">
        <v>47.75</v>
      </c>
      <c r="C14" t="s">
        <v>428</v>
      </c>
    </row>
    <row r="15" spans="1:3" x14ac:dyDescent="0.25">
      <c r="C15" t="s">
        <v>486</v>
      </c>
    </row>
    <row r="16" spans="1:3" x14ac:dyDescent="0.25">
      <c r="C16" t="s">
        <v>430</v>
      </c>
    </row>
    <row r="17" spans="1:3" x14ac:dyDescent="0.25">
      <c r="A17" s="4">
        <v>42424</v>
      </c>
      <c r="B17" s="2">
        <v>7.12</v>
      </c>
      <c r="C17" t="s">
        <v>428</v>
      </c>
    </row>
    <row r="18" spans="1:3" x14ac:dyDescent="0.25">
      <c r="C18" t="s">
        <v>486</v>
      </c>
    </row>
    <row r="19" spans="1:3" x14ac:dyDescent="0.25">
      <c r="C19" t="s">
        <v>430</v>
      </c>
    </row>
    <row r="20" spans="1:3" x14ac:dyDescent="0.25">
      <c r="A20" s="4">
        <v>42438</v>
      </c>
      <c r="B20" s="2">
        <v>1000</v>
      </c>
      <c r="C20" t="s">
        <v>1023</v>
      </c>
    </row>
    <row r="21" spans="1:3" x14ac:dyDescent="0.25">
      <c r="C21" t="s">
        <v>1024</v>
      </c>
    </row>
    <row r="22" spans="1:3" x14ac:dyDescent="0.25">
      <c r="A22" s="4">
        <v>42446</v>
      </c>
      <c r="B22" s="2">
        <v>13.16</v>
      </c>
      <c r="C22" t="s">
        <v>428</v>
      </c>
    </row>
    <row r="23" spans="1:3" x14ac:dyDescent="0.25">
      <c r="C23" t="s">
        <v>486</v>
      </c>
    </row>
    <row r="24" spans="1:3" x14ac:dyDescent="0.25">
      <c r="C24" t="s">
        <v>430</v>
      </c>
    </row>
    <row r="25" spans="1:3" x14ac:dyDescent="0.25">
      <c r="A25" s="4">
        <v>42586</v>
      </c>
      <c r="B25" s="2">
        <v>194.41</v>
      </c>
      <c r="C25" t="s">
        <v>757</v>
      </c>
    </row>
    <row r="26" spans="1:3" x14ac:dyDescent="0.25">
      <c r="C26" t="s">
        <v>467</v>
      </c>
    </row>
    <row r="27" spans="1:3" x14ac:dyDescent="0.25">
      <c r="C27" t="s">
        <v>1379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3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str">
        <f>'Total Orgs'!A1</f>
        <v>Budget 2015-2016</v>
      </c>
    </row>
    <row r="2" spans="1:6" x14ac:dyDescent="0.25">
      <c r="A2" s="5"/>
    </row>
    <row r="3" spans="1:6" x14ac:dyDescent="0.25">
      <c r="A3" s="6" t="s">
        <v>122</v>
      </c>
    </row>
    <row r="5" spans="1:6" x14ac:dyDescent="0.25">
      <c r="A5" s="4" t="s">
        <v>1</v>
      </c>
      <c r="B5" s="2">
        <f>'Total Orgs'!B145</f>
        <v>2500</v>
      </c>
    </row>
    <row r="6" spans="1:6" x14ac:dyDescent="0.25">
      <c r="A6" s="4" t="s">
        <v>2</v>
      </c>
      <c r="D6" s="40"/>
      <c r="E6" s="40"/>
      <c r="F6" s="40"/>
    </row>
    <row r="7" spans="1:6" x14ac:dyDescent="0.25">
      <c r="A7" s="4" t="s">
        <v>3</v>
      </c>
      <c r="B7" s="2">
        <f>SUM(B11:B101)</f>
        <v>2484.54</v>
      </c>
      <c r="D7" s="40"/>
      <c r="E7" s="40"/>
      <c r="F7" s="40"/>
    </row>
    <row r="8" spans="1:6" x14ac:dyDescent="0.25">
      <c r="A8" s="4" t="s">
        <v>4</v>
      </c>
      <c r="B8" s="2">
        <f>SUM(B5+B6-B7)</f>
        <v>15.460000000000036</v>
      </c>
      <c r="D8" s="40"/>
      <c r="E8" s="40"/>
      <c r="F8" s="40"/>
    </row>
    <row r="10" spans="1:6" s="1" customFormat="1" x14ac:dyDescent="0.25">
      <c r="A10" s="7" t="s">
        <v>5</v>
      </c>
      <c r="B10" s="3" t="s">
        <v>6</v>
      </c>
      <c r="C10" s="1" t="s">
        <v>7</v>
      </c>
    </row>
    <row r="11" spans="1:6" x14ac:dyDescent="0.25">
      <c r="A11" s="4">
        <v>42298</v>
      </c>
      <c r="B11" s="2">
        <v>50</v>
      </c>
      <c r="C11" t="s">
        <v>610</v>
      </c>
    </row>
    <row r="12" spans="1:6" x14ac:dyDescent="0.25">
      <c r="C12" t="s">
        <v>611</v>
      </c>
    </row>
    <row r="13" spans="1:6" x14ac:dyDescent="0.25">
      <c r="A13" s="4">
        <v>42472</v>
      </c>
      <c r="B13" s="2">
        <v>327.2</v>
      </c>
      <c r="C13" t="s">
        <v>1110</v>
      </c>
    </row>
    <row r="14" spans="1:6" x14ac:dyDescent="0.25">
      <c r="C14" t="s">
        <v>467</v>
      </c>
    </row>
    <row r="15" spans="1:6" x14ac:dyDescent="0.25">
      <c r="C15" t="s">
        <v>1111</v>
      </c>
    </row>
    <row r="16" spans="1:6" x14ac:dyDescent="0.25">
      <c r="A16" s="4">
        <v>42473</v>
      </c>
      <c r="B16" s="2">
        <v>400</v>
      </c>
      <c r="C16" t="s">
        <v>1112</v>
      </c>
    </row>
    <row r="17" spans="1:3" x14ac:dyDescent="0.25">
      <c r="C17" t="s">
        <v>467</v>
      </c>
    </row>
    <row r="18" spans="1:3" x14ac:dyDescent="0.25">
      <c r="C18" t="s">
        <v>1113</v>
      </c>
    </row>
    <row r="19" spans="1:3" x14ac:dyDescent="0.25">
      <c r="A19" s="4">
        <v>42473</v>
      </c>
      <c r="B19" s="2">
        <v>453.05</v>
      </c>
      <c r="C19" t="s">
        <v>708</v>
      </c>
    </row>
    <row r="20" spans="1:3" x14ac:dyDescent="0.25">
      <c r="C20" t="s">
        <v>467</v>
      </c>
    </row>
    <row r="21" spans="1:3" x14ac:dyDescent="0.25">
      <c r="C21" t="s">
        <v>1114</v>
      </c>
    </row>
    <row r="22" spans="1:3" x14ac:dyDescent="0.25">
      <c r="A22" s="4">
        <v>42480</v>
      </c>
      <c r="B22" s="2">
        <v>95.23</v>
      </c>
      <c r="C22" t="s">
        <v>1146</v>
      </c>
    </row>
    <row r="23" spans="1:3" x14ac:dyDescent="0.25">
      <c r="C23" t="s">
        <v>467</v>
      </c>
    </row>
    <row r="24" spans="1:3" x14ac:dyDescent="0.25">
      <c r="C24" t="s">
        <v>1147</v>
      </c>
    </row>
    <row r="25" spans="1:3" x14ac:dyDescent="0.25">
      <c r="A25" s="4">
        <v>42537</v>
      </c>
      <c r="B25" s="2">
        <v>413.7</v>
      </c>
      <c r="C25" t="s">
        <v>1318</v>
      </c>
    </row>
    <row r="26" spans="1:3" x14ac:dyDescent="0.25">
      <c r="C26" t="s">
        <v>1319</v>
      </c>
    </row>
    <row r="27" spans="1:3" x14ac:dyDescent="0.25">
      <c r="C27" t="s">
        <v>858</v>
      </c>
    </row>
    <row r="28" spans="1:3" x14ac:dyDescent="0.25">
      <c r="C28" t="s">
        <v>1346</v>
      </c>
    </row>
    <row r="29" spans="1:3" x14ac:dyDescent="0.25">
      <c r="C29" t="s">
        <v>1347</v>
      </c>
    </row>
    <row r="30" spans="1:3" x14ac:dyDescent="0.25">
      <c r="C30" t="s">
        <v>1455</v>
      </c>
    </row>
    <row r="31" spans="1:3" x14ac:dyDescent="0.25">
      <c r="A31" s="4">
        <v>42591</v>
      </c>
      <c r="B31" s="2">
        <v>434.88</v>
      </c>
      <c r="C31" t="s">
        <v>755</v>
      </c>
    </row>
    <row r="32" spans="1:3" x14ac:dyDescent="0.25">
      <c r="C32" t="s">
        <v>467</v>
      </c>
    </row>
    <row r="33" spans="1:3" x14ac:dyDescent="0.25">
      <c r="C33" t="s">
        <v>1400</v>
      </c>
    </row>
    <row r="34" spans="1:3" x14ac:dyDescent="0.25">
      <c r="A34" s="4">
        <v>42598</v>
      </c>
      <c r="B34" s="2">
        <v>310.48</v>
      </c>
      <c r="C34" t="s">
        <v>708</v>
      </c>
    </row>
    <row r="35" spans="1:3" x14ac:dyDescent="0.25">
      <c r="C35" t="s">
        <v>467</v>
      </c>
    </row>
    <row r="36" spans="1:3" x14ac:dyDescent="0.25">
      <c r="C36" t="s">
        <v>1456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34"/>
  <sheetViews>
    <sheetView workbookViewId="0"/>
  </sheetViews>
  <sheetFormatPr defaultRowHeight="15.75" x14ac:dyDescent="0.25"/>
  <cols>
    <col min="1" max="1" width="18.375" customWidth="1"/>
    <col min="3" max="3" width="34.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161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Orgs'!B146</f>
        <v>285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285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80">
        <v>42507</v>
      </c>
      <c r="B11">
        <v>285</v>
      </c>
      <c r="C11" t="s">
        <v>1179</v>
      </c>
    </row>
    <row r="12" spans="1:3" x14ac:dyDescent="0.25">
      <c r="A12" s="80"/>
      <c r="C12" t="s">
        <v>467</v>
      </c>
    </row>
    <row r="13" spans="1:3" x14ac:dyDescent="0.25">
      <c r="A13" s="80"/>
      <c r="C13" t="s">
        <v>1226</v>
      </c>
    </row>
    <row r="14" spans="1:3" x14ac:dyDescent="0.25">
      <c r="A14" s="80"/>
    </row>
    <row r="15" spans="1:3" x14ac:dyDescent="0.25">
      <c r="A15" s="80"/>
    </row>
    <row r="16" spans="1:3" x14ac:dyDescent="0.25">
      <c r="A16" s="80"/>
    </row>
    <row r="17" spans="1:1" x14ac:dyDescent="0.25">
      <c r="A17" s="80"/>
    </row>
    <row r="18" spans="1:1" x14ac:dyDescent="0.25">
      <c r="A18" s="80"/>
    </row>
    <row r="19" spans="1:1" x14ac:dyDescent="0.25">
      <c r="A19" s="80"/>
    </row>
    <row r="20" spans="1:1" x14ac:dyDescent="0.25">
      <c r="A20" s="80"/>
    </row>
    <row r="21" spans="1:1" x14ac:dyDescent="0.25">
      <c r="A21" s="80"/>
    </row>
    <row r="22" spans="1:1" x14ac:dyDescent="0.25">
      <c r="A22" s="80"/>
    </row>
    <row r="23" spans="1:1" x14ac:dyDescent="0.25">
      <c r="A23" s="80"/>
    </row>
    <row r="24" spans="1:1" x14ac:dyDescent="0.25">
      <c r="A24" s="80"/>
    </row>
    <row r="25" spans="1:1" x14ac:dyDescent="0.25">
      <c r="A25" s="80"/>
    </row>
    <row r="26" spans="1:1" x14ac:dyDescent="0.25">
      <c r="A26" s="80"/>
    </row>
    <row r="27" spans="1:1" x14ac:dyDescent="0.25">
      <c r="A27" s="80"/>
    </row>
    <row r="28" spans="1:1" x14ac:dyDescent="0.25">
      <c r="A28" s="80"/>
    </row>
    <row r="29" spans="1:1" x14ac:dyDescent="0.25">
      <c r="A29" s="80"/>
    </row>
    <row r="30" spans="1:1" x14ac:dyDescent="0.25">
      <c r="A30" s="80"/>
    </row>
    <row r="31" spans="1:1" x14ac:dyDescent="0.25">
      <c r="A31" s="80"/>
    </row>
    <row r="32" spans="1:1" x14ac:dyDescent="0.25">
      <c r="A32" s="80"/>
    </row>
    <row r="33" spans="1:1" x14ac:dyDescent="0.25">
      <c r="A33" s="80"/>
    </row>
    <row r="34" spans="1:1" x14ac:dyDescent="0.25">
      <c r="A34" s="80"/>
    </row>
  </sheetData>
  <hyperlinks>
    <hyperlink ref="A1" location="'Total Orgs'!A1" display="Total Organizations"/>
  </hyperlinks>
  <pageMargins left="0.7" right="0.7" top="0.75" bottom="0.75" header="0.3" footer="0.3"/>
  <pageSetup orientation="portrait" horizontalDpi="0" verticalDpi="0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0"/>
  <sheetViews>
    <sheetView workbookViewId="0"/>
  </sheetViews>
  <sheetFormatPr defaultRowHeight="15.75" x14ac:dyDescent="0.25"/>
  <cols>
    <col min="1" max="1" width="16.25" customWidth="1"/>
    <col min="3" max="3" width="18.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138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Orgs'!B147</f>
        <v>280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280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0"/>
  <sheetViews>
    <sheetView workbookViewId="0"/>
  </sheetViews>
  <sheetFormatPr defaultRowHeight="15.75" x14ac:dyDescent="0.25"/>
  <cols>
    <col min="1" max="1" width="17.375" customWidth="1"/>
    <col min="3" max="3" width="29.75" customWidth="1"/>
  </cols>
  <sheetData>
    <row r="1" spans="1:6" x14ac:dyDescent="0.25">
      <c r="A1" s="5" t="s">
        <v>0</v>
      </c>
      <c r="B1" s="2"/>
      <c r="C1" s="1" t="str">
        <f>'Total Orgs'!A1</f>
        <v>Budget 2015-2016</v>
      </c>
    </row>
    <row r="2" spans="1:6" x14ac:dyDescent="0.25">
      <c r="A2" s="5"/>
      <c r="B2" s="2"/>
    </row>
    <row r="3" spans="1:6" x14ac:dyDescent="0.25">
      <c r="A3" s="6" t="s">
        <v>176</v>
      </c>
      <c r="B3" s="2"/>
    </row>
    <row r="4" spans="1:6" x14ac:dyDescent="0.25">
      <c r="A4" s="4"/>
      <c r="B4" s="2"/>
    </row>
    <row r="5" spans="1:6" ht="15.75" customHeight="1" x14ac:dyDescent="0.25">
      <c r="A5" s="4" t="s">
        <v>1</v>
      </c>
      <c r="B5" s="2">
        <f>'Total Orgs'!B148</f>
        <v>1500</v>
      </c>
      <c r="D5" s="130" t="s">
        <v>601</v>
      </c>
      <c r="E5" s="130"/>
      <c r="F5" s="130"/>
    </row>
    <row r="6" spans="1:6" x14ac:dyDescent="0.25">
      <c r="A6" s="4" t="s">
        <v>2</v>
      </c>
      <c r="B6" s="2">
        <v>314</v>
      </c>
      <c r="D6" s="130"/>
      <c r="E6" s="130"/>
      <c r="F6" s="130"/>
    </row>
    <row r="7" spans="1:6" x14ac:dyDescent="0.25">
      <c r="A7" s="4" t="s">
        <v>3</v>
      </c>
      <c r="B7" s="2">
        <f>SUM(B11:B100)</f>
        <v>1813.7299999999998</v>
      </c>
      <c r="D7" s="130"/>
      <c r="E7" s="130"/>
      <c r="F7" s="130"/>
    </row>
    <row r="8" spans="1:6" x14ac:dyDescent="0.25">
      <c r="A8" s="4" t="s">
        <v>4</v>
      </c>
      <c r="B8" s="2">
        <f>SUM(B5+B6-B7)</f>
        <v>0.27000000000020918</v>
      </c>
    </row>
    <row r="9" spans="1:6" x14ac:dyDescent="0.25">
      <c r="A9" s="4"/>
      <c r="B9" s="2"/>
    </row>
    <row r="10" spans="1:6" x14ac:dyDescent="0.25">
      <c r="A10" s="7" t="s">
        <v>5</v>
      </c>
      <c r="B10" s="3" t="s">
        <v>6</v>
      </c>
      <c r="C10" s="1" t="s">
        <v>7</v>
      </c>
    </row>
    <row r="11" spans="1:6" x14ac:dyDescent="0.25">
      <c r="A11" s="4">
        <v>42272</v>
      </c>
      <c r="B11">
        <v>46.82</v>
      </c>
      <c r="C11" t="s">
        <v>511</v>
      </c>
    </row>
    <row r="12" spans="1:6" x14ac:dyDescent="0.25">
      <c r="C12" t="s">
        <v>467</v>
      </c>
    </row>
    <row r="13" spans="1:6" x14ac:dyDescent="0.25">
      <c r="C13" t="s">
        <v>512</v>
      </c>
    </row>
    <row r="14" spans="1:6" x14ac:dyDescent="0.25">
      <c r="A14" s="4">
        <v>42284</v>
      </c>
      <c r="B14">
        <v>392.08</v>
      </c>
      <c r="C14" t="s">
        <v>556</v>
      </c>
    </row>
    <row r="15" spans="1:6" x14ac:dyDescent="0.25">
      <c r="C15" t="s">
        <v>467</v>
      </c>
    </row>
    <row r="16" spans="1:6" x14ac:dyDescent="0.25">
      <c r="C16" t="s">
        <v>557</v>
      </c>
    </row>
    <row r="17" spans="1:3" x14ac:dyDescent="0.25">
      <c r="A17" s="4">
        <v>42328</v>
      </c>
      <c r="B17">
        <v>122.55</v>
      </c>
      <c r="C17" t="s">
        <v>511</v>
      </c>
    </row>
    <row r="18" spans="1:3" x14ac:dyDescent="0.25">
      <c r="C18" t="s">
        <v>467</v>
      </c>
    </row>
    <row r="19" spans="1:3" x14ac:dyDescent="0.25">
      <c r="C19" t="s">
        <v>749</v>
      </c>
    </row>
    <row r="20" spans="1:3" x14ac:dyDescent="0.25">
      <c r="A20" s="4">
        <v>42425</v>
      </c>
      <c r="B20">
        <v>425</v>
      </c>
      <c r="C20" t="s">
        <v>939</v>
      </c>
    </row>
    <row r="21" spans="1:3" x14ac:dyDescent="0.25">
      <c r="C21" t="s">
        <v>940</v>
      </c>
    </row>
    <row r="22" spans="1:3" x14ac:dyDescent="0.25">
      <c r="A22" s="67">
        <v>42425</v>
      </c>
      <c r="C22" t="s">
        <v>941</v>
      </c>
    </row>
    <row r="23" spans="1:3" x14ac:dyDescent="0.25">
      <c r="A23" s="4"/>
      <c r="C23" t="s">
        <v>467</v>
      </c>
    </row>
    <row r="24" spans="1:3" x14ac:dyDescent="0.25">
      <c r="C24" t="s">
        <v>942</v>
      </c>
    </row>
    <row r="25" spans="1:3" ht="31.5" x14ac:dyDescent="0.25">
      <c r="C25" s="22" t="s">
        <v>946</v>
      </c>
    </row>
    <row r="26" spans="1:3" x14ac:dyDescent="0.25">
      <c r="A26" s="67">
        <v>42438</v>
      </c>
      <c r="B26">
        <v>275</v>
      </c>
      <c r="C26" t="s">
        <v>1035</v>
      </c>
    </row>
    <row r="27" spans="1:3" x14ac:dyDescent="0.25">
      <c r="C27" t="s">
        <v>1036</v>
      </c>
    </row>
    <row r="28" spans="1:3" x14ac:dyDescent="0.25">
      <c r="A28" s="67">
        <v>42439</v>
      </c>
      <c r="B28">
        <v>552.28</v>
      </c>
      <c r="C28" t="s">
        <v>644</v>
      </c>
    </row>
    <row r="29" spans="1:3" x14ac:dyDescent="0.25">
      <c r="C29" t="s">
        <v>467</v>
      </c>
    </row>
    <row r="30" spans="1:3" x14ac:dyDescent="0.25">
      <c r="C30" t="s">
        <v>1039</v>
      </c>
    </row>
  </sheetData>
  <mergeCells count="1">
    <mergeCell ref="D5:F7"/>
  </mergeCells>
  <hyperlinks>
    <hyperlink ref="A1" location="'Total Orgs'!A1" display="Total Organizations"/>
  </hyperlinks>
  <pageMargins left="0.7" right="0.7" top="0.75" bottom="0.75" header="0.3" footer="0.3"/>
  <pageSetup orientation="portrait" horizontalDpi="0" verticalDpi="0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79</v>
      </c>
    </row>
    <row r="5" spans="1:3" x14ac:dyDescent="0.25">
      <c r="A5" s="4" t="s">
        <v>1</v>
      </c>
      <c r="B5" s="2">
        <f>'Total Orgs'!B149</f>
        <v>1000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1000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42255</v>
      </c>
      <c r="B11" s="2">
        <v>375</v>
      </c>
      <c r="C11" t="s">
        <v>450</v>
      </c>
    </row>
    <row r="12" spans="1:3" x14ac:dyDescent="0.25">
      <c r="C12" t="s">
        <v>451</v>
      </c>
    </row>
    <row r="13" spans="1:3" x14ac:dyDescent="0.25">
      <c r="C13" t="s">
        <v>452</v>
      </c>
    </row>
    <row r="14" spans="1:3" x14ac:dyDescent="0.25">
      <c r="C14" t="s">
        <v>453</v>
      </c>
    </row>
    <row r="15" spans="1:3" x14ac:dyDescent="0.25">
      <c r="A15" s="4">
        <v>42264</v>
      </c>
      <c r="B15" s="2">
        <v>375</v>
      </c>
      <c r="C15" t="s">
        <v>479</v>
      </c>
    </row>
    <row r="16" spans="1:3" x14ac:dyDescent="0.25">
      <c r="C16" t="s">
        <v>467</v>
      </c>
    </row>
    <row r="17" spans="1:3" x14ac:dyDescent="0.25">
      <c r="C17" t="s">
        <v>480</v>
      </c>
    </row>
    <row r="18" spans="1:3" x14ac:dyDescent="0.25">
      <c r="A18" s="4">
        <v>42320</v>
      </c>
      <c r="B18" s="2">
        <v>250</v>
      </c>
      <c r="C18" t="s">
        <v>620</v>
      </c>
    </row>
    <row r="19" spans="1:3" x14ac:dyDescent="0.25">
      <c r="C19" t="s">
        <v>467</v>
      </c>
    </row>
    <row r="20" spans="1:3" x14ac:dyDescent="0.25">
      <c r="C20" t="s">
        <v>721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123</v>
      </c>
    </row>
    <row r="5" spans="1:3" x14ac:dyDescent="0.25">
      <c r="A5" s="4" t="s">
        <v>1</v>
      </c>
      <c r="B5" s="2">
        <f>'Total Orgs'!B150</f>
        <v>550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42403</v>
      </c>
      <c r="B11" s="2">
        <v>550</v>
      </c>
      <c r="C11" t="s">
        <v>862</v>
      </c>
    </row>
    <row r="12" spans="1:3" x14ac:dyDescent="0.25">
      <c r="C12" t="s">
        <v>863</v>
      </c>
    </row>
    <row r="13" spans="1:3" x14ac:dyDescent="0.25">
      <c r="C13" t="s">
        <v>858</v>
      </c>
    </row>
    <row r="14" spans="1:3" x14ac:dyDescent="0.25">
      <c r="C14" t="s">
        <v>864</v>
      </c>
    </row>
    <row r="15" spans="1:3" x14ac:dyDescent="0.25">
      <c r="C15" t="s">
        <v>961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4"/>
  <sheetViews>
    <sheetView workbookViewId="0"/>
  </sheetViews>
  <sheetFormatPr defaultRowHeight="15.75" x14ac:dyDescent="0.25"/>
  <cols>
    <col min="1" max="1" width="18.25" customWidth="1"/>
    <col min="2" max="2" width="9" style="2"/>
    <col min="3" max="3" width="30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163</v>
      </c>
    </row>
    <row r="4" spans="1:3" x14ac:dyDescent="0.25">
      <c r="A4" s="4"/>
    </row>
    <row r="5" spans="1:3" x14ac:dyDescent="0.25">
      <c r="A5" s="4" t="s">
        <v>1</v>
      </c>
      <c r="B5" s="2">
        <f>'Total Orgs'!B151</f>
        <v>250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250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42277</v>
      </c>
      <c r="B11" s="2">
        <v>1.5</v>
      </c>
      <c r="C11" t="s">
        <v>428</v>
      </c>
    </row>
    <row r="12" spans="1:3" x14ac:dyDescent="0.25">
      <c r="C12" t="s">
        <v>526</v>
      </c>
    </row>
    <row r="13" spans="1:3" x14ac:dyDescent="0.25">
      <c r="C13" t="s">
        <v>430</v>
      </c>
    </row>
    <row r="14" spans="1:3" x14ac:dyDescent="0.25">
      <c r="A14" s="67">
        <v>42339</v>
      </c>
      <c r="B14" s="2">
        <v>1.5</v>
      </c>
      <c r="C14" t="s">
        <v>428</v>
      </c>
    </row>
    <row r="15" spans="1:3" x14ac:dyDescent="0.25">
      <c r="C15" t="s">
        <v>526</v>
      </c>
    </row>
    <row r="16" spans="1:3" x14ac:dyDescent="0.25">
      <c r="C16" t="s">
        <v>430</v>
      </c>
    </row>
    <row r="17" spans="1:3" x14ac:dyDescent="0.25">
      <c r="A17" s="4">
        <v>42424</v>
      </c>
      <c r="B17" s="2">
        <v>1.5</v>
      </c>
      <c r="C17" t="s">
        <v>428</v>
      </c>
    </row>
    <row r="18" spans="1:3" x14ac:dyDescent="0.25">
      <c r="C18" t="s">
        <v>526</v>
      </c>
    </row>
    <row r="19" spans="1:3" x14ac:dyDescent="0.25">
      <c r="C19" t="s">
        <v>430</v>
      </c>
    </row>
    <row r="20" spans="1:3" s="53" customFormat="1" ht="63" x14ac:dyDescent="0.25">
      <c r="A20" s="105">
        <v>42478</v>
      </c>
      <c r="B20" s="26">
        <v>245.5</v>
      </c>
      <c r="C20" s="27" t="s">
        <v>1131</v>
      </c>
    </row>
    <row r="21" spans="1:3" x14ac:dyDescent="0.25">
      <c r="C21" t="s">
        <v>799</v>
      </c>
    </row>
    <row r="22" spans="1:3" x14ac:dyDescent="0.25">
      <c r="C22" t="s">
        <v>1132</v>
      </c>
    </row>
    <row r="23" spans="1:3" x14ac:dyDescent="0.25">
      <c r="C23" t="s">
        <v>1133</v>
      </c>
    </row>
    <row r="24" spans="1:3" x14ac:dyDescent="0.25">
      <c r="C24" t="s">
        <v>1208</v>
      </c>
    </row>
  </sheetData>
  <hyperlinks>
    <hyperlink ref="A1" location="'Total Orgs'!A1" display="Total Organizations"/>
  </hyperlinks>
  <pageMargins left="0.7" right="0.7" top="0.75" bottom="0.75" header="0.3" footer="0.3"/>
  <pageSetup orientation="portrait" horizontalDpi="0" verticalDpi="0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80</v>
      </c>
    </row>
    <row r="5" spans="1:3" x14ac:dyDescent="0.25">
      <c r="A5" s="4" t="s">
        <v>1</v>
      </c>
      <c r="B5" s="2">
        <f>'Total Orgs'!B152</f>
        <v>2750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1896.9</v>
      </c>
    </row>
    <row r="9" spans="1:3" x14ac:dyDescent="0.25">
      <c r="A9" s="4" t="s">
        <v>4</v>
      </c>
      <c r="B9" s="2">
        <f>SUM(B5+B6+B7-B8)</f>
        <v>853.09999999999991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42291</v>
      </c>
      <c r="B12" s="2">
        <v>1833.15</v>
      </c>
      <c r="C12" t="s">
        <v>575</v>
      </c>
    </row>
    <row r="13" spans="1:3" x14ac:dyDescent="0.25">
      <c r="C13" t="s">
        <v>576</v>
      </c>
    </row>
    <row r="14" spans="1:3" x14ac:dyDescent="0.25">
      <c r="C14" t="s">
        <v>577</v>
      </c>
    </row>
    <row r="15" spans="1:3" x14ac:dyDescent="0.25">
      <c r="C15" t="s">
        <v>578</v>
      </c>
    </row>
    <row r="16" spans="1:3" x14ac:dyDescent="0.25">
      <c r="C16" t="s">
        <v>743</v>
      </c>
    </row>
    <row r="17" spans="1:3" x14ac:dyDescent="0.25">
      <c r="A17" s="4">
        <v>42426</v>
      </c>
      <c r="B17" s="2">
        <v>16</v>
      </c>
      <c r="C17" t="s">
        <v>623</v>
      </c>
    </row>
    <row r="18" spans="1:3" s="53" customFormat="1" x14ac:dyDescent="0.25">
      <c r="A18" s="25"/>
      <c r="B18" s="26"/>
      <c r="C18" s="27" t="s">
        <v>527</v>
      </c>
    </row>
    <row r="19" spans="1:3" x14ac:dyDescent="0.25">
      <c r="C19" t="s">
        <v>430</v>
      </c>
    </row>
    <row r="20" spans="1:3" x14ac:dyDescent="0.25">
      <c r="A20" s="4">
        <v>42467</v>
      </c>
      <c r="B20" s="2">
        <v>18.5</v>
      </c>
      <c r="C20" t="s">
        <v>623</v>
      </c>
    </row>
    <row r="21" spans="1:3" x14ac:dyDescent="0.25">
      <c r="C21" s="27" t="s">
        <v>527</v>
      </c>
    </row>
    <row r="22" spans="1:3" x14ac:dyDescent="0.25">
      <c r="C22" t="s">
        <v>430</v>
      </c>
    </row>
    <row r="23" spans="1:3" x14ac:dyDescent="0.25">
      <c r="A23" s="4">
        <v>42488</v>
      </c>
      <c r="B23" s="2">
        <v>29.25</v>
      </c>
      <c r="C23" t="s">
        <v>623</v>
      </c>
    </row>
    <row r="24" spans="1:3" x14ac:dyDescent="0.25">
      <c r="C24" s="27" t="s">
        <v>527</v>
      </c>
    </row>
    <row r="25" spans="1:3" x14ac:dyDescent="0.25">
      <c r="C25" t="s">
        <v>430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81</v>
      </c>
    </row>
    <row r="5" spans="1:3" x14ac:dyDescent="0.25">
      <c r="A5" s="4" t="s">
        <v>1</v>
      </c>
      <c r="B5" s="2">
        <f>'Total Orgs'!B153</f>
        <v>8650</v>
      </c>
    </row>
    <row r="6" spans="1:3" x14ac:dyDescent="0.25">
      <c r="A6" s="4" t="s">
        <v>2</v>
      </c>
      <c r="B6" s="2">
        <v>2150</v>
      </c>
    </row>
    <row r="7" spans="1:3" x14ac:dyDescent="0.25">
      <c r="A7" s="4" t="s">
        <v>3</v>
      </c>
      <c r="B7" s="2">
        <f>SUM(B11:B101)</f>
        <v>8145.2100000000009</v>
      </c>
    </row>
    <row r="8" spans="1:3" x14ac:dyDescent="0.25">
      <c r="A8" s="4" t="s">
        <v>4</v>
      </c>
      <c r="B8" s="2">
        <f>SUM(B5+B6-B7)</f>
        <v>2654.7899999999991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42417</v>
      </c>
      <c r="B11" s="2">
        <v>462.73</v>
      </c>
      <c r="C11" t="s">
        <v>757</v>
      </c>
    </row>
    <row r="12" spans="1:3" x14ac:dyDescent="0.25">
      <c r="C12" t="s">
        <v>467</v>
      </c>
    </row>
    <row r="13" spans="1:3" x14ac:dyDescent="0.25">
      <c r="C13" t="s">
        <v>887</v>
      </c>
    </row>
    <row r="14" spans="1:3" x14ac:dyDescent="0.25">
      <c r="A14" s="4">
        <v>42418</v>
      </c>
      <c r="B14" s="2">
        <v>1345.21</v>
      </c>
      <c r="C14" t="s">
        <v>897</v>
      </c>
    </row>
    <row r="15" spans="1:3" x14ac:dyDescent="0.25">
      <c r="C15" t="s">
        <v>898</v>
      </c>
    </row>
    <row r="16" spans="1:3" s="53" customFormat="1" ht="31.5" x14ac:dyDescent="0.25">
      <c r="A16" s="25">
        <v>42418</v>
      </c>
      <c r="B16" s="26">
        <v>6187.27</v>
      </c>
      <c r="C16" s="27" t="s">
        <v>899</v>
      </c>
    </row>
    <row r="17" spans="1:3" x14ac:dyDescent="0.25">
      <c r="C17" t="s">
        <v>900</v>
      </c>
    </row>
    <row r="18" spans="1:3" x14ac:dyDescent="0.25">
      <c r="C18" t="s">
        <v>830</v>
      </c>
    </row>
    <row r="19" spans="1:3" x14ac:dyDescent="0.25">
      <c r="C19" t="s">
        <v>901</v>
      </c>
    </row>
    <row r="20" spans="1:3" x14ac:dyDescent="0.25">
      <c r="C20" t="s">
        <v>1100</v>
      </c>
    </row>
    <row r="21" spans="1:3" x14ac:dyDescent="0.25">
      <c r="A21" s="4">
        <v>42481</v>
      </c>
      <c r="B21" s="2">
        <v>150</v>
      </c>
      <c r="C21" t="s">
        <v>897</v>
      </c>
    </row>
    <row r="22" spans="1:3" x14ac:dyDescent="0.25">
      <c r="C22" t="s">
        <v>898</v>
      </c>
    </row>
    <row r="23" spans="1:3" x14ac:dyDescent="0.25">
      <c r="A23" s="4">
        <v>42482</v>
      </c>
      <c r="B23" s="2">
        <v>0</v>
      </c>
      <c r="C23" t="s">
        <v>1157</v>
      </c>
    </row>
    <row r="24" spans="1:3" x14ac:dyDescent="0.25">
      <c r="C24" t="s">
        <v>1158</v>
      </c>
    </row>
    <row r="25" spans="1:3" x14ac:dyDescent="0.25">
      <c r="C25" t="s">
        <v>1159</v>
      </c>
    </row>
    <row r="26" spans="1:3" x14ac:dyDescent="0.25">
      <c r="C26" t="s">
        <v>1160</v>
      </c>
    </row>
    <row r="27" spans="1:3" s="53" customFormat="1" ht="47.25" x14ac:dyDescent="0.25">
      <c r="A27" s="25">
        <v>42538</v>
      </c>
      <c r="B27" s="26"/>
      <c r="C27" s="120" t="s">
        <v>1321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113</v>
      </c>
    </row>
    <row r="5" spans="1:3" x14ac:dyDescent="0.25">
      <c r="A5" s="4" t="s">
        <v>1</v>
      </c>
      <c r="B5" s="2">
        <f>'Total Orgs'!B18</f>
        <v>2250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2037</v>
      </c>
    </row>
    <row r="8" spans="1:3" x14ac:dyDescent="0.25">
      <c r="A8" s="4" t="s">
        <v>4</v>
      </c>
      <c r="B8" s="2">
        <f>SUM(B5+B6-B7)</f>
        <v>213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42305</v>
      </c>
      <c r="B11" s="2">
        <v>37</v>
      </c>
      <c r="C11" t="s">
        <v>428</v>
      </c>
    </row>
    <row r="12" spans="1:3" x14ac:dyDescent="0.25">
      <c r="C12" t="s">
        <v>646</v>
      </c>
    </row>
    <row r="13" spans="1:3" x14ac:dyDescent="0.25">
      <c r="C13" t="s">
        <v>647</v>
      </c>
    </row>
    <row r="14" spans="1:3" x14ac:dyDescent="0.25">
      <c r="A14" s="4">
        <v>42541</v>
      </c>
      <c r="B14" s="2">
        <v>2000</v>
      </c>
      <c r="C14" t="s">
        <v>1323</v>
      </c>
    </row>
    <row r="15" spans="1:3" x14ac:dyDescent="0.25">
      <c r="C15" t="s">
        <v>467</v>
      </c>
    </row>
    <row r="16" spans="1:3" x14ac:dyDescent="0.25">
      <c r="C16" t="s">
        <v>1324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380</v>
      </c>
    </row>
    <row r="5" spans="1:3" x14ac:dyDescent="0.25">
      <c r="A5" s="4" t="s">
        <v>1</v>
      </c>
      <c r="B5" s="2">
        <f>'Total Orgs'!B154</f>
        <v>750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764.81999999999994</v>
      </c>
    </row>
    <row r="8" spans="1:3" x14ac:dyDescent="0.25">
      <c r="A8" s="4" t="s">
        <v>4</v>
      </c>
      <c r="B8" s="2">
        <f>SUM(B5+B6-B7)</f>
        <v>-14.819999999999936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42465</v>
      </c>
      <c r="B11" s="2">
        <v>362.57</v>
      </c>
      <c r="C11" t="s">
        <v>1094</v>
      </c>
    </row>
    <row r="12" spans="1:3" x14ac:dyDescent="0.25">
      <c r="C12" t="s">
        <v>467</v>
      </c>
    </row>
    <row r="13" spans="1:3" x14ac:dyDescent="0.25">
      <c r="C13" t="s">
        <v>1095</v>
      </c>
    </row>
    <row r="14" spans="1:3" x14ac:dyDescent="0.25">
      <c r="A14" s="4">
        <v>42482</v>
      </c>
      <c r="B14" s="2">
        <v>336.25</v>
      </c>
      <c r="C14" t="s">
        <v>1154</v>
      </c>
    </row>
    <row r="15" spans="1:3" x14ac:dyDescent="0.25">
      <c r="C15" t="s">
        <v>1155</v>
      </c>
    </row>
    <row r="16" spans="1:3" x14ac:dyDescent="0.25">
      <c r="A16" s="4">
        <v>42549</v>
      </c>
      <c r="B16" s="2">
        <v>66</v>
      </c>
      <c r="C16" t="s">
        <v>1330</v>
      </c>
    </row>
    <row r="17" spans="3:3" x14ac:dyDescent="0.25">
      <c r="C17" s="28">
        <v>42550</v>
      </c>
    </row>
    <row r="18" spans="3:3" x14ac:dyDescent="0.25">
      <c r="C18" t="s">
        <v>1159</v>
      </c>
    </row>
    <row r="19" spans="3:3" x14ac:dyDescent="0.25">
      <c r="C19" t="s">
        <v>1331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5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82</v>
      </c>
    </row>
    <row r="5" spans="1:3" x14ac:dyDescent="0.25">
      <c r="A5" s="4" t="s">
        <v>1</v>
      </c>
      <c r="B5" s="2">
        <f>'Total Orgs'!B155</f>
        <v>5700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SUM(B11:B109)</f>
        <v>5703.79</v>
      </c>
    </row>
    <row r="8" spans="1:3" x14ac:dyDescent="0.25">
      <c r="A8" s="4" t="s">
        <v>4</v>
      </c>
      <c r="B8" s="2">
        <f>SUM(B5+B6-B7)</f>
        <v>-3.7899999999999636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42248</v>
      </c>
      <c r="B11" s="2">
        <v>8</v>
      </c>
      <c r="C11" t="s">
        <v>428</v>
      </c>
    </row>
    <row r="12" spans="1:3" x14ac:dyDescent="0.25">
      <c r="C12" t="s">
        <v>429</v>
      </c>
    </row>
    <row r="13" spans="1:3" x14ac:dyDescent="0.25">
      <c r="C13" t="s">
        <v>430</v>
      </c>
    </row>
    <row r="14" spans="1:3" x14ac:dyDescent="0.25">
      <c r="A14" s="4">
        <v>42277</v>
      </c>
      <c r="B14" s="2">
        <v>2.5</v>
      </c>
      <c r="C14" t="s">
        <v>428</v>
      </c>
    </row>
    <row r="15" spans="1:3" x14ac:dyDescent="0.25">
      <c r="C15" t="s">
        <v>429</v>
      </c>
    </row>
    <row r="16" spans="1:3" x14ac:dyDescent="0.25">
      <c r="C16" t="s">
        <v>430</v>
      </c>
    </row>
    <row r="17" spans="1:3" x14ac:dyDescent="0.25">
      <c r="A17" s="4">
        <v>42291</v>
      </c>
      <c r="B17" s="2">
        <v>2726.88</v>
      </c>
      <c r="C17" t="s">
        <v>570</v>
      </c>
    </row>
    <row r="18" spans="1:3" x14ac:dyDescent="0.25">
      <c r="C18" t="s">
        <v>571</v>
      </c>
    </row>
    <row r="19" spans="1:3" x14ac:dyDescent="0.25">
      <c r="C19" t="s">
        <v>572</v>
      </c>
    </row>
    <row r="20" spans="1:3" x14ac:dyDescent="0.25">
      <c r="C20" t="s">
        <v>733</v>
      </c>
    </row>
    <row r="21" spans="1:3" x14ac:dyDescent="0.25">
      <c r="A21" s="4">
        <v>42319</v>
      </c>
      <c r="B21" s="2">
        <v>4</v>
      </c>
      <c r="C21" t="s">
        <v>713</v>
      </c>
    </row>
    <row r="22" spans="1:3" x14ac:dyDescent="0.25">
      <c r="C22" t="s">
        <v>430</v>
      </c>
    </row>
    <row r="23" spans="1:3" x14ac:dyDescent="0.25">
      <c r="A23" s="4">
        <v>42324</v>
      </c>
      <c r="B23" s="2">
        <v>987.6</v>
      </c>
      <c r="C23" t="s">
        <v>571</v>
      </c>
    </row>
    <row r="24" spans="1:3" x14ac:dyDescent="0.25">
      <c r="C24" t="s">
        <v>572</v>
      </c>
    </row>
    <row r="25" spans="1:3" x14ac:dyDescent="0.25">
      <c r="C25" t="s">
        <v>734</v>
      </c>
    </row>
    <row r="26" spans="1:3" x14ac:dyDescent="0.25">
      <c r="C26" t="s">
        <v>735</v>
      </c>
    </row>
    <row r="27" spans="1:3" x14ac:dyDescent="0.25">
      <c r="C27" t="s">
        <v>736</v>
      </c>
    </row>
    <row r="28" spans="1:3" x14ac:dyDescent="0.25">
      <c r="A28" s="4">
        <v>42423</v>
      </c>
      <c r="B28" s="2">
        <v>18.5</v>
      </c>
      <c r="C28" t="s">
        <v>713</v>
      </c>
    </row>
    <row r="29" spans="1:3" x14ac:dyDescent="0.25">
      <c r="C29" t="s">
        <v>430</v>
      </c>
    </row>
    <row r="30" spans="1:3" x14ac:dyDescent="0.25">
      <c r="A30" s="4">
        <v>42423</v>
      </c>
      <c r="B30" s="2">
        <v>5</v>
      </c>
      <c r="C30" t="s">
        <v>713</v>
      </c>
    </row>
    <row r="31" spans="1:3" x14ac:dyDescent="0.25">
      <c r="C31" t="s">
        <v>430</v>
      </c>
    </row>
    <row r="32" spans="1:3" x14ac:dyDescent="0.25">
      <c r="A32" s="4">
        <v>42426</v>
      </c>
      <c r="B32" s="2">
        <v>9.6</v>
      </c>
      <c r="C32" t="s">
        <v>713</v>
      </c>
    </row>
    <row r="33" spans="1:3" x14ac:dyDescent="0.25">
      <c r="C33" t="s">
        <v>430</v>
      </c>
    </row>
    <row r="34" spans="1:3" x14ac:dyDescent="0.25">
      <c r="A34" s="4">
        <v>42446</v>
      </c>
      <c r="B34" s="2">
        <v>31.25</v>
      </c>
      <c r="C34" t="s">
        <v>713</v>
      </c>
    </row>
    <row r="35" spans="1:3" x14ac:dyDescent="0.25">
      <c r="C35" t="s">
        <v>430</v>
      </c>
    </row>
    <row r="36" spans="1:3" x14ac:dyDescent="0.25">
      <c r="A36" s="4">
        <v>42446</v>
      </c>
      <c r="B36" s="2">
        <v>3.25</v>
      </c>
      <c r="C36" t="s">
        <v>713</v>
      </c>
    </row>
    <row r="37" spans="1:3" x14ac:dyDescent="0.25">
      <c r="C37" t="s">
        <v>430</v>
      </c>
    </row>
    <row r="38" spans="1:3" x14ac:dyDescent="0.25">
      <c r="A38" s="4">
        <v>42482</v>
      </c>
      <c r="B38" s="2">
        <v>3.5</v>
      </c>
      <c r="C38" t="s">
        <v>713</v>
      </c>
    </row>
    <row r="39" spans="1:3" x14ac:dyDescent="0.25">
      <c r="C39" t="s">
        <v>430</v>
      </c>
    </row>
    <row r="40" spans="1:3" x14ac:dyDescent="0.25">
      <c r="A40" s="4">
        <v>42507</v>
      </c>
      <c r="B40" s="2">
        <v>1640</v>
      </c>
      <c r="C40" t="s">
        <v>708</v>
      </c>
    </row>
    <row r="41" spans="1:3" x14ac:dyDescent="0.25">
      <c r="C41" t="s">
        <v>467</v>
      </c>
    </row>
    <row r="42" spans="1:3" x14ac:dyDescent="0.25">
      <c r="C42" t="s">
        <v>1225</v>
      </c>
    </row>
    <row r="43" spans="1:3" x14ac:dyDescent="0.25">
      <c r="A43" s="4">
        <v>42508</v>
      </c>
      <c r="B43" s="2">
        <v>3.25</v>
      </c>
      <c r="C43" t="s">
        <v>713</v>
      </c>
    </row>
    <row r="44" spans="1:3" x14ac:dyDescent="0.25">
      <c r="C44" t="s">
        <v>430</v>
      </c>
    </row>
    <row r="45" spans="1:3" x14ac:dyDescent="0.25">
      <c r="A45" s="4">
        <v>42563</v>
      </c>
      <c r="B45" s="2">
        <v>11</v>
      </c>
      <c r="C45" t="s">
        <v>713</v>
      </c>
    </row>
    <row r="46" spans="1:3" x14ac:dyDescent="0.25">
      <c r="C46" t="s">
        <v>430</v>
      </c>
    </row>
    <row r="47" spans="1:3" x14ac:dyDescent="0.25">
      <c r="A47" s="4">
        <v>42597</v>
      </c>
      <c r="B47" s="2">
        <v>249.46</v>
      </c>
      <c r="C47" t="s">
        <v>708</v>
      </c>
    </row>
    <row r="48" spans="1:3" x14ac:dyDescent="0.25">
      <c r="C48" t="s">
        <v>467</v>
      </c>
    </row>
    <row r="49" spans="1:5" x14ac:dyDescent="0.25">
      <c r="C49" t="s">
        <v>1454</v>
      </c>
      <c r="E49" s="2"/>
    </row>
    <row r="50" spans="1:5" x14ac:dyDescent="0.25">
      <c r="A50" s="4">
        <v>42907</v>
      </c>
      <c r="B50" s="2">
        <v>-249.46</v>
      </c>
      <c r="C50" t="s">
        <v>1473</v>
      </c>
    </row>
    <row r="51" spans="1:5" x14ac:dyDescent="0.25">
      <c r="A51" s="4">
        <v>42907</v>
      </c>
      <c r="B51" s="2">
        <v>249.46</v>
      </c>
      <c r="C51" t="s">
        <v>1471</v>
      </c>
    </row>
    <row r="52" spans="1:5" x14ac:dyDescent="0.25">
      <c r="C52" s="22" t="s">
        <v>467</v>
      </c>
    </row>
    <row r="53" spans="1:5" x14ac:dyDescent="0.25">
      <c r="C53" t="s">
        <v>1474</v>
      </c>
    </row>
    <row r="54" spans="1:5" x14ac:dyDescent="0.25">
      <c r="A54" s="4">
        <v>42908</v>
      </c>
      <c r="B54" s="2">
        <v>-1640</v>
      </c>
      <c r="C54" t="s">
        <v>1475</v>
      </c>
    </row>
    <row r="55" spans="1:5" x14ac:dyDescent="0.25">
      <c r="A55" s="4">
        <v>42908</v>
      </c>
      <c r="B55" s="2">
        <v>1640</v>
      </c>
      <c r="C55" t="s">
        <v>1471</v>
      </c>
    </row>
    <row r="56" spans="1:5" x14ac:dyDescent="0.25">
      <c r="C56" t="s">
        <v>467</v>
      </c>
    </row>
    <row r="57" spans="1:5" x14ac:dyDescent="0.25">
      <c r="C57" t="s">
        <v>1476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83</v>
      </c>
    </row>
    <row r="5" spans="1:3" x14ac:dyDescent="0.25">
      <c r="A5" s="4" t="s">
        <v>1</v>
      </c>
      <c r="B5" s="2">
        <f>'Total Orgs'!B156</f>
        <v>2350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SUM(B11:B104)</f>
        <v>2205.87</v>
      </c>
    </row>
    <row r="8" spans="1:3" x14ac:dyDescent="0.25">
      <c r="A8" s="4" t="s">
        <v>4</v>
      </c>
      <c r="B8" s="2">
        <f>SUM(B5+B6-B7)</f>
        <v>144.13000000000011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s="53" customFormat="1" ht="31.5" x14ac:dyDescent="0.25">
      <c r="A11" s="25">
        <v>42430</v>
      </c>
      <c r="B11" s="26">
        <v>1578.62</v>
      </c>
      <c r="C11" s="27" t="s">
        <v>971</v>
      </c>
    </row>
    <row r="12" spans="1:3" s="53" customFormat="1" x14ac:dyDescent="0.25">
      <c r="A12" s="25">
        <v>42500</v>
      </c>
      <c r="B12" s="26"/>
      <c r="C12" s="27" t="s">
        <v>1247</v>
      </c>
    </row>
    <row r="13" spans="1:3" x14ac:dyDescent="0.25">
      <c r="A13" s="4">
        <v>42437</v>
      </c>
      <c r="C13" t="s">
        <v>1014</v>
      </c>
    </row>
    <row r="14" spans="1:3" x14ac:dyDescent="0.25">
      <c r="C14" t="s">
        <v>467</v>
      </c>
    </row>
    <row r="15" spans="1:3" x14ac:dyDescent="0.25">
      <c r="C15" t="s">
        <v>1015</v>
      </c>
    </row>
    <row r="16" spans="1:3" x14ac:dyDescent="0.25">
      <c r="A16" s="4">
        <v>42499</v>
      </c>
      <c r="B16" s="2">
        <v>627.25</v>
      </c>
      <c r="C16" t="s">
        <v>1261</v>
      </c>
    </row>
    <row r="22" spans="3:3" x14ac:dyDescent="0.25">
      <c r="C22" s="18"/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381</v>
      </c>
    </row>
    <row r="5" spans="1:3" x14ac:dyDescent="0.25">
      <c r="A5" s="4" t="s">
        <v>1</v>
      </c>
      <c r="B5" s="2">
        <f>'Total Orgs'!B157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30</v>
      </c>
    </row>
    <row r="8" spans="1:3" x14ac:dyDescent="0.25">
      <c r="A8" s="4" t="s">
        <v>4</v>
      </c>
      <c r="B8" s="2">
        <f>SUM(B5+B6-B7)</f>
        <v>270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42528</v>
      </c>
      <c r="B11" s="2">
        <v>30</v>
      </c>
      <c r="C11" t="s">
        <v>678</v>
      </c>
    </row>
    <row r="12" spans="1:3" x14ac:dyDescent="0.25">
      <c r="C12" t="s">
        <v>467</v>
      </c>
    </row>
    <row r="13" spans="1:3" x14ac:dyDescent="0.25">
      <c r="C13" t="s">
        <v>1298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195</v>
      </c>
    </row>
    <row r="5" spans="1:3" x14ac:dyDescent="0.25">
      <c r="A5" s="4" t="s">
        <v>1</v>
      </c>
      <c r="B5" s="2">
        <f>'Total Orgs'!B158</f>
        <v>460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247.42000000000002</v>
      </c>
    </row>
    <row r="8" spans="1:3" x14ac:dyDescent="0.25">
      <c r="A8" s="4" t="s">
        <v>4</v>
      </c>
      <c r="B8" s="2">
        <f>SUM(B5+B6-B7)</f>
        <v>212.57999999999998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42446</v>
      </c>
      <c r="B11" s="2">
        <v>18.23</v>
      </c>
      <c r="C11" t="s">
        <v>648</v>
      </c>
    </row>
    <row r="12" spans="1:3" x14ac:dyDescent="0.25">
      <c r="C12" t="s">
        <v>430</v>
      </c>
    </row>
    <row r="13" spans="1:3" x14ac:dyDescent="0.25">
      <c r="A13" s="4">
        <v>42454</v>
      </c>
      <c r="B13" s="2">
        <v>146.11000000000001</v>
      </c>
      <c r="C13" t="s">
        <v>511</v>
      </c>
    </row>
    <row r="14" spans="1:3" x14ac:dyDescent="0.25">
      <c r="C14" t="s">
        <v>467</v>
      </c>
    </row>
    <row r="15" spans="1:3" x14ac:dyDescent="0.25">
      <c r="C15" t="s">
        <v>1072</v>
      </c>
    </row>
    <row r="16" spans="1:3" x14ac:dyDescent="0.25">
      <c r="A16" s="4">
        <v>42597</v>
      </c>
      <c r="B16" s="2">
        <v>83.08</v>
      </c>
      <c r="C16" t="s">
        <v>708</v>
      </c>
    </row>
    <row r="17" spans="3:3" x14ac:dyDescent="0.25">
      <c r="C17" t="s">
        <v>467</v>
      </c>
    </row>
    <row r="18" spans="3:3" x14ac:dyDescent="0.25">
      <c r="C18" t="s">
        <v>1445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302</v>
      </c>
    </row>
    <row r="5" spans="1:3" x14ac:dyDescent="0.25">
      <c r="A5" s="4" t="s">
        <v>1</v>
      </c>
      <c r="B5" s="2">
        <f>'Total Orgs'!B159</f>
        <v>360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364.3</v>
      </c>
    </row>
    <row r="9" spans="1:3" x14ac:dyDescent="0.25">
      <c r="A9" s="4" t="s">
        <v>4</v>
      </c>
      <c r="B9" s="2">
        <f>SUM(B5+B6+B7-B8)</f>
        <v>-4.3000000000000114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42591</v>
      </c>
      <c r="B12" s="2">
        <v>364.3</v>
      </c>
      <c r="C12" t="s">
        <v>1381</v>
      </c>
    </row>
    <row r="13" spans="1:3" x14ac:dyDescent="0.25">
      <c r="C13" t="s">
        <v>1331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3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84</v>
      </c>
    </row>
    <row r="5" spans="1:3" x14ac:dyDescent="0.25">
      <c r="A5" s="4" t="s">
        <v>1</v>
      </c>
      <c r="B5" s="2">
        <f>'Total Orgs'!B160</f>
        <v>2200</v>
      </c>
    </row>
    <row r="6" spans="1:3" x14ac:dyDescent="0.25">
      <c r="A6" s="4" t="s">
        <v>2</v>
      </c>
      <c r="B6" s="2">
        <v>373</v>
      </c>
    </row>
    <row r="7" spans="1:3" x14ac:dyDescent="0.25">
      <c r="A7" s="4" t="s">
        <v>3</v>
      </c>
      <c r="B7" s="2">
        <f>SUM(B11:B102)</f>
        <v>2572.25</v>
      </c>
    </row>
    <row r="8" spans="1:3" x14ac:dyDescent="0.25">
      <c r="A8" s="4" t="s">
        <v>4</v>
      </c>
      <c r="B8" s="2">
        <f>SUM(B5+B6-B7)</f>
        <v>0.75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42299</v>
      </c>
      <c r="B11" s="2">
        <v>322.93</v>
      </c>
      <c r="C11" t="s">
        <v>615</v>
      </c>
    </row>
    <row r="12" spans="1:3" x14ac:dyDescent="0.25">
      <c r="C12" s="4" t="s">
        <v>616</v>
      </c>
    </row>
    <row r="13" spans="1:3" x14ac:dyDescent="0.25">
      <c r="C13" t="s">
        <v>617</v>
      </c>
    </row>
    <row r="14" spans="1:3" x14ac:dyDescent="0.25">
      <c r="C14" t="s">
        <v>618</v>
      </c>
    </row>
    <row r="15" spans="1:3" x14ac:dyDescent="0.25">
      <c r="C15" t="s">
        <v>736</v>
      </c>
    </row>
    <row r="16" spans="1:3" x14ac:dyDescent="0.25">
      <c r="A16" s="4">
        <v>42314</v>
      </c>
      <c r="B16" s="2">
        <v>652.14</v>
      </c>
      <c r="C16" t="s">
        <v>708</v>
      </c>
    </row>
    <row r="17" spans="1:3" x14ac:dyDescent="0.25">
      <c r="C17" t="s">
        <v>467</v>
      </c>
    </row>
    <row r="18" spans="1:3" x14ac:dyDescent="0.25">
      <c r="C18" t="s">
        <v>709</v>
      </c>
    </row>
    <row r="19" spans="1:3" x14ac:dyDescent="0.25">
      <c r="A19" s="4">
        <v>42352</v>
      </c>
      <c r="B19" s="2">
        <v>143.84</v>
      </c>
      <c r="C19" t="s">
        <v>708</v>
      </c>
    </row>
    <row r="20" spans="1:3" x14ac:dyDescent="0.25">
      <c r="C20" t="s">
        <v>467</v>
      </c>
    </row>
    <row r="21" spans="1:3" x14ac:dyDescent="0.25">
      <c r="C21" t="s">
        <v>808</v>
      </c>
    </row>
    <row r="22" spans="1:3" x14ac:dyDescent="0.25">
      <c r="A22" s="4">
        <v>42411</v>
      </c>
      <c r="B22" s="2">
        <v>260.13</v>
      </c>
      <c r="C22" t="s">
        <v>708</v>
      </c>
    </row>
    <row r="23" spans="1:3" x14ac:dyDescent="0.25">
      <c r="C23" t="s">
        <v>467</v>
      </c>
    </row>
    <row r="24" spans="1:3" x14ac:dyDescent="0.25">
      <c r="C24" t="s">
        <v>879</v>
      </c>
    </row>
    <row r="25" spans="1:3" x14ac:dyDescent="0.25">
      <c r="A25" s="4">
        <v>42445</v>
      </c>
      <c r="B25" s="2">
        <v>119.65</v>
      </c>
      <c r="C25" t="s">
        <v>708</v>
      </c>
    </row>
    <row r="26" spans="1:3" x14ac:dyDescent="0.25">
      <c r="C26" t="s">
        <v>467</v>
      </c>
    </row>
    <row r="27" spans="1:3" x14ac:dyDescent="0.25">
      <c r="C27" t="s">
        <v>1051</v>
      </c>
    </row>
    <row r="28" spans="1:3" x14ac:dyDescent="0.25">
      <c r="A28" s="4">
        <v>42522</v>
      </c>
      <c r="B28" s="2">
        <v>55.82</v>
      </c>
      <c r="C28" t="s">
        <v>708</v>
      </c>
    </row>
    <row r="29" spans="1:3" x14ac:dyDescent="0.25">
      <c r="C29" t="s">
        <v>467</v>
      </c>
    </row>
    <row r="30" spans="1:3" x14ac:dyDescent="0.25">
      <c r="C30" t="s">
        <v>1270</v>
      </c>
    </row>
    <row r="31" spans="1:3" x14ac:dyDescent="0.25">
      <c r="A31" s="4">
        <v>42598</v>
      </c>
      <c r="B31" s="2">
        <v>1017.74</v>
      </c>
      <c r="C31" t="s">
        <v>708</v>
      </c>
    </row>
    <row r="32" spans="1:3" x14ac:dyDescent="0.25">
      <c r="C32" t="s">
        <v>467</v>
      </c>
    </row>
    <row r="33" spans="3:3" x14ac:dyDescent="0.25">
      <c r="C33" t="s">
        <v>1458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31"/>
  <sheetViews>
    <sheetView workbookViewId="0"/>
  </sheetViews>
  <sheetFormatPr defaultRowHeight="15.75" x14ac:dyDescent="0.25"/>
  <cols>
    <col min="1" max="1" width="18.125" customWidth="1"/>
    <col min="3" max="3" width="30.87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304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Orgs'!B161</f>
        <v>1300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866.58</v>
      </c>
    </row>
    <row r="8" spans="1:3" x14ac:dyDescent="0.25">
      <c r="A8" s="4" t="s">
        <v>4</v>
      </c>
      <c r="B8" s="2">
        <f>SUM(B5+B6-B7)</f>
        <v>433.41999999999996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42465</v>
      </c>
      <c r="B11">
        <v>866.58</v>
      </c>
      <c r="C11" t="s">
        <v>1096</v>
      </c>
    </row>
    <row r="12" spans="1:3" x14ac:dyDescent="0.25">
      <c r="C12" t="s">
        <v>999</v>
      </c>
    </row>
    <row r="13" spans="1:3" x14ac:dyDescent="0.25">
      <c r="C13" t="s">
        <v>1097</v>
      </c>
    </row>
    <row r="14" spans="1:3" x14ac:dyDescent="0.25">
      <c r="A14" s="4"/>
      <c r="C14" t="s">
        <v>1098</v>
      </c>
    </row>
    <row r="15" spans="1:3" x14ac:dyDescent="0.25">
      <c r="C15" t="s">
        <v>1248</v>
      </c>
    </row>
    <row r="17" spans="1:1" x14ac:dyDescent="0.25">
      <c r="A17" s="4"/>
    </row>
    <row r="20" spans="1:1" x14ac:dyDescent="0.25">
      <c r="A20" s="4"/>
    </row>
    <row r="23" spans="1:1" x14ac:dyDescent="0.25">
      <c r="A23" s="4"/>
    </row>
    <row r="26" spans="1:1" x14ac:dyDescent="0.25">
      <c r="A26" s="4"/>
    </row>
    <row r="29" spans="1:1" x14ac:dyDescent="0.25">
      <c r="A29" s="4"/>
    </row>
    <row r="31" spans="1:1" x14ac:dyDescent="0.25">
      <c r="A31" s="4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3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85</v>
      </c>
    </row>
    <row r="5" spans="1:3" x14ac:dyDescent="0.25">
      <c r="A5" s="4" t="s">
        <v>1</v>
      </c>
      <c r="B5" s="2">
        <f>'Total Orgs'!B162</f>
        <v>10000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SUM(B11:B96)</f>
        <v>9854.42</v>
      </c>
    </row>
    <row r="8" spans="1:3" x14ac:dyDescent="0.25">
      <c r="A8" s="4" t="s">
        <v>4</v>
      </c>
      <c r="B8" s="2">
        <f>SUM(B5+B6-B7)</f>
        <v>145.57999999999993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42272</v>
      </c>
      <c r="B11" s="2">
        <v>1092.3399999999999</v>
      </c>
      <c r="C11" t="s">
        <v>513</v>
      </c>
    </row>
    <row r="12" spans="1:3" x14ac:dyDescent="0.25">
      <c r="C12" t="s">
        <v>514</v>
      </c>
    </row>
    <row r="13" spans="1:3" x14ac:dyDescent="0.25">
      <c r="C13" t="s">
        <v>459</v>
      </c>
    </row>
    <row r="14" spans="1:3" x14ac:dyDescent="0.25">
      <c r="C14" t="s">
        <v>515</v>
      </c>
    </row>
    <row r="15" spans="1:3" x14ac:dyDescent="0.25">
      <c r="C15" t="s">
        <v>672</v>
      </c>
    </row>
    <row r="16" spans="1:3" x14ac:dyDescent="0.25">
      <c r="A16" s="4">
        <v>42311</v>
      </c>
      <c r="B16" s="2">
        <v>50</v>
      </c>
      <c r="C16" t="s">
        <v>654</v>
      </c>
    </row>
    <row r="17" spans="1:3" x14ac:dyDescent="0.25">
      <c r="C17" t="s">
        <v>655</v>
      </c>
    </row>
    <row r="18" spans="1:3" x14ac:dyDescent="0.25">
      <c r="C18" t="s">
        <v>584</v>
      </c>
    </row>
    <row r="19" spans="1:3" x14ac:dyDescent="0.25">
      <c r="C19" t="s">
        <v>656</v>
      </c>
    </row>
    <row r="20" spans="1:3" x14ac:dyDescent="0.25">
      <c r="C20" t="s">
        <v>765</v>
      </c>
    </row>
    <row r="21" spans="1:3" x14ac:dyDescent="0.25">
      <c r="A21" s="4">
        <v>42418</v>
      </c>
      <c r="B21" s="2">
        <v>5901.57</v>
      </c>
      <c r="C21" t="s">
        <v>906</v>
      </c>
    </row>
    <row r="22" spans="1:3" x14ac:dyDescent="0.25">
      <c r="C22" t="s">
        <v>907</v>
      </c>
    </row>
    <row r="23" spans="1:3" x14ac:dyDescent="0.25">
      <c r="C23" t="s">
        <v>470</v>
      </c>
    </row>
    <row r="24" spans="1:3" x14ac:dyDescent="0.25">
      <c r="C24" t="s">
        <v>908</v>
      </c>
    </row>
    <row r="25" spans="1:3" x14ac:dyDescent="0.25">
      <c r="C25" t="s">
        <v>1100</v>
      </c>
    </row>
    <row r="26" spans="1:3" x14ac:dyDescent="0.25">
      <c r="A26" s="4">
        <v>42559</v>
      </c>
      <c r="B26" s="2">
        <v>596.35</v>
      </c>
      <c r="C26" t="s">
        <v>1342</v>
      </c>
    </row>
    <row r="27" spans="1:3" x14ac:dyDescent="0.25">
      <c r="C27" t="s">
        <v>514</v>
      </c>
    </row>
    <row r="28" spans="1:3" x14ac:dyDescent="0.25">
      <c r="C28" t="s">
        <v>1343</v>
      </c>
    </row>
    <row r="29" spans="1:3" x14ac:dyDescent="0.25">
      <c r="C29" t="s">
        <v>1344</v>
      </c>
    </row>
    <row r="30" spans="1:3" x14ac:dyDescent="0.25">
      <c r="C30" t="s">
        <v>1385</v>
      </c>
    </row>
    <row r="31" spans="1:3" x14ac:dyDescent="0.25">
      <c r="A31" s="16">
        <v>42594</v>
      </c>
      <c r="B31" s="121"/>
      <c r="C31" s="18" t="s">
        <v>757</v>
      </c>
    </row>
    <row r="32" spans="1:3" x14ac:dyDescent="0.25">
      <c r="A32" s="16"/>
      <c r="B32" s="121">
        <v>748.26</v>
      </c>
      <c r="C32" s="18" t="s">
        <v>1409</v>
      </c>
    </row>
    <row r="33" spans="1:3" x14ac:dyDescent="0.25">
      <c r="A33" s="16"/>
      <c r="B33" s="121">
        <v>651.5</v>
      </c>
      <c r="C33" s="18" t="s">
        <v>1410</v>
      </c>
    </row>
    <row r="34" spans="1:3" x14ac:dyDescent="0.25">
      <c r="A34" s="16"/>
      <c r="B34" s="121">
        <v>314.89999999999998</v>
      </c>
      <c r="C34" s="18" t="s">
        <v>1411</v>
      </c>
    </row>
    <row r="35" spans="1:3" x14ac:dyDescent="0.25">
      <c r="A35" s="16"/>
      <c r="B35" s="121">
        <v>499.5</v>
      </c>
      <c r="C35" s="18" t="s">
        <v>1411</v>
      </c>
    </row>
    <row r="36" spans="1:3" x14ac:dyDescent="0.25">
      <c r="A36" s="16"/>
      <c r="B36" s="121"/>
      <c r="C36" s="18" t="s">
        <v>467</v>
      </c>
    </row>
    <row r="37" spans="1:3" x14ac:dyDescent="0.25">
      <c r="A37" s="16"/>
      <c r="B37" s="121"/>
      <c r="C37" s="18" t="s">
        <v>1405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86</v>
      </c>
    </row>
    <row r="5" spans="1:3" x14ac:dyDescent="0.25">
      <c r="A5" s="4" t="s">
        <v>1</v>
      </c>
      <c r="B5" s="2">
        <f>'Total Orgs'!B163</f>
        <v>800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800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19</v>
      </c>
    </row>
    <row r="5" spans="1:3" x14ac:dyDescent="0.25">
      <c r="A5" s="4" t="s">
        <v>1</v>
      </c>
      <c r="B5" s="2">
        <f>'Total Orgs'!B19</f>
        <v>400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400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42346</v>
      </c>
      <c r="B12" s="2">
        <v>0</v>
      </c>
      <c r="C12" t="s">
        <v>767</v>
      </c>
    </row>
    <row r="13" spans="1:3" x14ac:dyDescent="0.25">
      <c r="C13" t="s">
        <v>768</v>
      </c>
    </row>
    <row r="14" spans="1:3" x14ac:dyDescent="0.25">
      <c r="C14" t="s">
        <v>769</v>
      </c>
    </row>
    <row r="15" spans="1:3" x14ac:dyDescent="0.25">
      <c r="C15" t="s">
        <v>770</v>
      </c>
    </row>
    <row r="16" spans="1:3" s="53" customFormat="1" ht="47.25" x14ac:dyDescent="0.25">
      <c r="A16" s="25">
        <v>42480</v>
      </c>
      <c r="B16" s="26"/>
      <c r="C16" s="27" t="s">
        <v>1141</v>
      </c>
    </row>
    <row r="17" spans="1:3" x14ac:dyDescent="0.25">
      <c r="A17" s="4">
        <v>42513</v>
      </c>
      <c r="B17" s="2">
        <v>400</v>
      </c>
      <c r="C17" t="s">
        <v>1259</v>
      </c>
    </row>
    <row r="18" spans="1:3" x14ac:dyDescent="0.25">
      <c r="C18" t="s">
        <v>1260</v>
      </c>
    </row>
    <row r="19" spans="1:3" x14ac:dyDescent="0.25">
      <c r="C19" t="s">
        <v>510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306</v>
      </c>
    </row>
    <row r="5" spans="1:3" x14ac:dyDescent="0.25">
      <c r="A5" s="4" t="s">
        <v>1</v>
      </c>
      <c r="B5" s="2">
        <f>'Total Orgs'!B164</f>
        <v>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42495</v>
      </c>
      <c r="B11" s="2">
        <v>200</v>
      </c>
      <c r="C11" t="s">
        <v>644</v>
      </c>
    </row>
    <row r="12" spans="1:3" x14ac:dyDescent="0.25">
      <c r="C12" t="s">
        <v>467</v>
      </c>
    </row>
    <row r="13" spans="1:3" x14ac:dyDescent="0.25">
      <c r="C13" t="s">
        <v>1198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87</v>
      </c>
    </row>
    <row r="5" spans="1:3" x14ac:dyDescent="0.25">
      <c r="A5" s="4" t="s">
        <v>1</v>
      </c>
      <c r="B5" s="2">
        <f>'Total Orgs'!B97</f>
        <v>1700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SUM(B11:B103)</f>
        <v>1700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42313</v>
      </c>
      <c r="B11" s="2">
        <v>324</v>
      </c>
      <c r="C11" t="s">
        <v>680</v>
      </c>
    </row>
    <row r="12" spans="1:3" x14ac:dyDescent="0.25">
      <c r="C12" t="s">
        <v>467</v>
      </c>
    </row>
    <row r="13" spans="1:3" x14ac:dyDescent="0.25">
      <c r="C13" t="s">
        <v>682</v>
      </c>
    </row>
    <row r="14" spans="1:3" x14ac:dyDescent="0.25">
      <c r="A14" s="4">
        <v>42328</v>
      </c>
      <c r="B14" s="2">
        <v>695</v>
      </c>
      <c r="C14" t="s">
        <v>747</v>
      </c>
    </row>
    <row r="15" spans="1:3" x14ac:dyDescent="0.25">
      <c r="C15" t="s">
        <v>748</v>
      </c>
    </row>
    <row r="16" spans="1:3" x14ac:dyDescent="0.25">
      <c r="A16" s="4">
        <v>42510</v>
      </c>
      <c r="B16" s="2">
        <v>681</v>
      </c>
      <c r="C16" t="s">
        <v>1256</v>
      </c>
    </row>
    <row r="17" spans="3:3" x14ac:dyDescent="0.25">
      <c r="C17" t="s">
        <v>748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345</v>
      </c>
    </row>
    <row r="5" spans="1:3" x14ac:dyDescent="0.25">
      <c r="A5" s="4" t="s">
        <v>1</v>
      </c>
      <c r="B5" s="2">
        <f>'Total Orgs'!B165</f>
        <v>500</v>
      </c>
    </row>
    <row r="6" spans="1:3" x14ac:dyDescent="0.25">
      <c r="A6" s="4" t="s">
        <v>2</v>
      </c>
    </row>
    <row r="7" spans="1:3" s="53" customFormat="1" x14ac:dyDescent="0.25">
      <c r="A7" s="25" t="s">
        <v>284</v>
      </c>
      <c r="B7" s="26"/>
      <c r="C7" s="2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42507</v>
      </c>
      <c r="B12" s="2">
        <v>0</v>
      </c>
      <c r="C12" t="s">
        <v>1223</v>
      </c>
    </row>
    <row r="13" spans="1:3" x14ac:dyDescent="0.25">
      <c r="C13" t="s">
        <v>1224</v>
      </c>
    </row>
    <row r="14" spans="1:3" x14ac:dyDescent="0.25">
      <c r="C14" t="s">
        <v>1235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RowHeight="15.75" x14ac:dyDescent="0.25"/>
  <cols>
    <col min="1" max="1" width="18" customWidth="1"/>
    <col min="3" max="3" width="33.6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382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Orgs'!B166</f>
        <v>200</v>
      </c>
    </row>
    <row r="6" spans="1:3" x14ac:dyDescent="0.25">
      <c r="A6" s="4" t="s">
        <v>2</v>
      </c>
      <c r="B6" s="2"/>
    </row>
    <row r="7" spans="1:3" s="53" customFormat="1" x14ac:dyDescent="0.25">
      <c r="A7" s="25" t="s">
        <v>284</v>
      </c>
      <c r="B7" s="26"/>
      <c r="C7" s="2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200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30</v>
      </c>
    </row>
    <row r="5" spans="1:3" x14ac:dyDescent="0.25">
      <c r="A5" s="4" t="s">
        <v>1</v>
      </c>
      <c r="B5" s="2">
        <f>'Total Orgs'!B167</f>
        <v>100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88</v>
      </c>
    </row>
    <row r="5" spans="1:3" x14ac:dyDescent="0.25">
      <c r="A5" s="4" t="s">
        <v>1</v>
      </c>
      <c r="B5" s="2">
        <f>'Total Orgs'!B168</f>
        <v>4200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SUM(B11:B103)</f>
        <v>2333.42</v>
      </c>
    </row>
    <row r="8" spans="1:3" x14ac:dyDescent="0.25">
      <c r="A8" s="4" t="s">
        <v>4</v>
      </c>
      <c r="B8" s="2">
        <f>SUM(B5+B6-B7)</f>
        <v>1866.58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42263</v>
      </c>
      <c r="B11" s="2">
        <v>22.2</v>
      </c>
      <c r="C11" t="s">
        <v>465</v>
      </c>
    </row>
    <row r="12" spans="1:3" x14ac:dyDescent="0.25">
      <c r="C12" t="s">
        <v>430</v>
      </c>
    </row>
    <row r="13" spans="1:3" x14ac:dyDescent="0.25">
      <c r="A13" s="4">
        <v>42306</v>
      </c>
      <c r="B13" s="2">
        <v>4</v>
      </c>
      <c r="C13" t="s">
        <v>465</v>
      </c>
    </row>
    <row r="14" spans="1:3" x14ac:dyDescent="0.25">
      <c r="C14" t="s">
        <v>430</v>
      </c>
    </row>
    <row r="15" spans="1:3" x14ac:dyDescent="0.25">
      <c r="A15" s="4">
        <v>42402</v>
      </c>
      <c r="B15" s="2">
        <v>4.5999999999999996</v>
      </c>
      <c r="C15" t="s">
        <v>465</v>
      </c>
    </row>
    <row r="16" spans="1:3" x14ac:dyDescent="0.25">
      <c r="C16" t="s">
        <v>430</v>
      </c>
    </row>
    <row r="17" spans="1:3" x14ac:dyDescent="0.25">
      <c r="A17" s="4">
        <v>42402</v>
      </c>
      <c r="B17" s="2">
        <v>26.88</v>
      </c>
      <c r="C17" t="s">
        <v>465</v>
      </c>
    </row>
    <row r="18" spans="1:3" x14ac:dyDescent="0.25">
      <c r="C18" t="s">
        <v>430</v>
      </c>
    </row>
    <row r="19" spans="1:3" x14ac:dyDescent="0.25">
      <c r="A19" s="4">
        <v>42412</v>
      </c>
      <c r="B19" s="2">
        <v>1.35</v>
      </c>
      <c r="C19" t="s">
        <v>465</v>
      </c>
    </row>
    <row r="20" spans="1:3" x14ac:dyDescent="0.25">
      <c r="C20" t="s">
        <v>430</v>
      </c>
    </row>
    <row r="21" spans="1:3" x14ac:dyDescent="0.25">
      <c r="A21" s="4">
        <v>42494</v>
      </c>
      <c r="B21" s="2">
        <v>990</v>
      </c>
      <c r="C21" t="s">
        <v>1188</v>
      </c>
    </row>
    <row r="22" spans="1:3" x14ac:dyDescent="0.25">
      <c r="C22" t="s">
        <v>467</v>
      </c>
    </row>
    <row r="23" spans="1:3" x14ac:dyDescent="0.25">
      <c r="C23" t="s">
        <v>1189</v>
      </c>
    </row>
    <row r="24" spans="1:3" x14ac:dyDescent="0.25">
      <c r="A24" s="4">
        <v>42508</v>
      </c>
      <c r="B24" s="2">
        <v>47.6</v>
      </c>
      <c r="C24" t="s">
        <v>465</v>
      </c>
    </row>
    <row r="25" spans="1:3" x14ac:dyDescent="0.25">
      <c r="C25" t="s">
        <v>430</v>
      </c>
    </row>
    <row r="26" spans="1:3" x14ac:dyDescent="0.25">
      <c r="A26" s="4">
        <v>42508</v>
      </c>
      <c r="B26" s="2">
        <v>299</v>
      </c>
      <c r="C26" t="s">
        <v>465</v>
      </c>
    </row>
    <row r="27" spans="1:3" x14ac:dyDescent="0.25">
      <c r="C27" t="s">
        <v>430</v>
      </c>
    </row>
    <row r="28" spans="1:3" x14ac:dyDescent="0.25">
      <c r="A28" s="4">
        <v>42591</v>
      </c>
      <c r="B28" s="2">
        <v>94</v>
      </c>
      <c r="C28" t="s">
        <v>465</v>
      </c>
    </row>
    <row r="29" spans="1:3" x14ac:dyDescent="0.25">
      <c r="C29" t="s">
        <v>430</v>
      </c>
    </row>
    <row r="30" spans="1:3" x14ac:dyDescent="0.25">
      <c r="A30" s="4">
        <v>42597</v>
      </c>
      <c r="B30" s="2">
        <v>843.79</v>
      </c>
      <c r="C30" t="s">
        <v>678</v>
      </c>
    </row>
    <row r="31" spans="1:3" x14ac:dyDescent="0.25">
      <c r="C31" t="s">
        <v>467</v>
      </c>
    </row>
    <row r="32" spans="1:3" x14ac:dyDescent="0.25">
      <c r="C32" t="s">
        <v>1448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89</v>
      </c>
    </row>
    <row r="5" spans="1:3" x14ac:dyDescent="0.25">
      <c r="A5" s="4" t="s">
        <v>1</v>
      </c>
      <c r="B5" s="2">
        <f>'Total Orgs'!B169</f>
        <v>50</v>
      </c>
    </row>
    <row r="6" spans="1:3" x14ac:dyDescent="0.25">
      <c r="A6" s="4" t="s">
        <v>2</v>
      </c>
    </row>
    <row r="7" spans="1:3" x14ac:dyDescent="0.25">
      <c r="A7" s="4" t="s">
        <v>339</v>
      </c>
      <c r="B7" s="2">
        <f>B5*0.6666</f>
        <v>33.33</v>
      </c>
      <c r="C7" t="s">
        <v>1213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16.670000000000002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70" t="s">
        <v>396</v>
      </c>
    </row>
    <row r="5" spans="1:3" x14ac:dyDescent="0.25">
      <c r="A5" s="4" t="s">
        <v>1</v>
      </c>
      <c r="B5" s="2">
        <f>'Total Orgs'!B170</f>
        <v>150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83.2</v>
      </c>
    </row>
    <row r="9" spans="1:3" x14ac:dyDescent="0.25">
      <c r="A9" s="4" t="s">
        <v>4</v>
      </c>
      <c r="B9" s="2">
        <f>SUM(B5+B6+B7-B8)</f>
        <v>66.8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42482</v>
      </c>
      <c r="B12" s="2">
        <v>83.2</v>
      </c>
      <c r="C12" t="s">
        <v>708</v>
      </c>
    </row>
    <row r="13" spans="1:3" x14ac:dyDescent="0.25">
      <c r="C13" t="s">
        <v>467</v>
      </c>
    </row>
    <row r="14" spans="1:3" x14ac:dyDescent="0.25">
      <c r="C14" t="s">
        <v>1175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2015-2016</v>
      </c>
    </row>
    <row r="2" spans="1:7" x14ac:dyDescent="0.25">
      <c r="A2" s="5"/>
    </row>
    <row r="3" spans="1:7" x14ac:dyDescent="0.25">
      <c r="A3" s="6" t="s">
        <v>90</v>
      </c>
    </row>
    <row r="5" spans="1:7" x14ac:dyDescent="0.25">
      <c r="A5" s="4" t="s">
        <v>1</v>
      </c>
      <c r="B5" s="2">
        <f>'Total Orgs'!B171</f>
        <v>456</v>
      </c>
      <c r="D5" s="131" t="s">
        <v>347</v>
      </c>
      <c r="E5" s="131"/>
      <c r="F5" s="131"/>
      <c r="G5" s="131"/>
    </row>
    <row r="6" spans="1:7" x14ac:dyDescent="0.25">
      <c r="A6" s="4" t="s">
        <v>2</v>
      </c>
      <c r="D6" s="131"/>
      <c r="E6" s="131"/>
      <c r="F6" s="131"/>
      <c r="G6" s="131"/>
    </row>
    <row r="7" spans="1:7" x14ac:dyDescent="0.25">
      <c r="A7" s="4" t="s">
        <v>3</v>
      </c>
      <c r="B7" s="2">
        <f>SUM(B11:B101)</f>
        <v>456</v>
      </c>
      <c r="D7" s="131"/>
      <c r="E7" s="131"/>
      <c r="F7" s="131"/>
      <c r="G7" s="131"/>
    </row>
    <row r="8" spans="1:7" x14ac:dyDescent="0.25">
      <c r="A8" s="4" t="s">
        <v>4</v>
      </c>
      <c r="B8" s="2">
        <f>SUM(B5+B6-B7)</f>
        <v>0</v>
      </c>
    </row>
    <row r="10" spans="1:7" s="1" customFormat="1" x14ac:dyDescent="0.25">
      <c r="A10" s="7" t="s">
        <v>5</v>
      </c>
      <c r="B10" s="3" t="s">
        <v>6</v>
      </c>
      <c r="C10" s="1" t="s">
        <v>7</v>
      </c>
    </row>
    <row r="11" spans="1:7" x14ac:dyDescent="0.25">
      <c r="A11" s="4">
        <v>42277</v>
      </c>
      <c r="B11" s="2">
        <v>303.95999999999998</v>
      </c>
      <c r="C11" t="s">
        <v>536</v>
      </c>
    </row>
    <row r="12" spans="1:7" x14ac:dyDescent="0.25">
      <c r="C12" t="s">
        <v>537</v>
      </c>
    </row>
    <row r="13" spans="1:7" x14ac:dyDescent="0.25">
      <c r="C13" t="s">
        <v>538</v>
      </c>
    </row>
    <row r="14" spans="1:7" x14ac:dyDescent="0.25">
      <c r="C14" t="s">
        <v>539</v>
      </c>
    </row>
    <row r="15" spans="1:7" x14ac:dyDescent="0.25">
      <c r="C15" t="s">
        <v>672</v>
      </c>
    </row>
    <row r="16" spans="1:7" x14ac:dyDescent="0.25">
      <c r="A16" s="4">
        <v>42451</v>
      </c>
      <c r="B16" s="2">
        <v>11</v>
      </c>
      <c r="C16" t="s">
        <v>1064</v>
      </c>
    </row>
    <row r="17" spans="1:3" x14ac:dyDescent="0.25">
      <c r="C17" t="s">
        <v>1065</v>
      </c>
    </row>
    <row r="18" spans="1:3" x14ac:dyDescent="0.25">
      <c r="C18" s="28">
        <v>42469</v>
      </c>
    </row>
    <row r="19" spans="1:3" x14ac:dyDescent="0.25">
      <c r="C19" t="s">
        <v>1066</v>
      </c>
    </row>
    <row r="20" spans="1:3" x14ac:dyDescent="0.25">
      <c r="C20" t="s">
        <v>1140</v>
      </c>
    </row>
    <row r="21" spans="1:3" x14ac:dyDescent="0.25">
      <c r="A21" s="4">
        <v>42587</v>
      </c>
      <c r="B21" s="2">
        <v>141.04</v>
      </c>
      <c r="C21" t="s">
        <v>1387</v>
      </c>
    </row>
    <row r="22" spans="1:3" x14ac:dyDescent="0.25">
      <c r="C22" t="s">
        <v>1388</v>
      </c>
    </row>
    <row r="23" spans="1:3" x14ac:dyDescent="0.25">
      <c r="C23" t="s">
        <v>1389</v>
      </c>
    </row>
    <row r="24" spans="1:3" x14ac:dyDescent="0.25">
      <c r="C24" t="s">
        <v>1390</v>
      </c>
    </row>
    <row r="25" spans="1:3" x14ac:dyDescent="0.25">
      <c r="C25" t="s">
        <v>1465</v>
      </c>
    </row>
  </sheetData>
  <mergeCells count="1">
    <mergeCell ref="D5:G7"/>
  </mergeCells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6"/>
  <sheetViews>
    <sheetView workbookViewId="0"/>
  </sheetViews>
  <sheetFormatPr defaultRowHeight="15.75" x14ac:dyDescent="0.25"/>
  <cols>
    <col min="1" max="1" width="19.375" customWidth="1"/>
    <col min="2" max="2" width="13" customWidth="1"/>
    <col min="3" max="3" width="25.7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383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Orgs'!B172</f>
        <v>350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>
        <f>B5*0.3333</f>
        <v>116.655</v>
      </c>
      <c r="C7" t="s">
        <v>761</v>
      </c>
    </row>
    <row r="8" spans="1:3" x14ac:dyDescent="0.25">
      <c r="A8" s="4" t="s">
        <v>3</v>
      </c>
      <c r="B8" s="2">
        <f>SUM(B12:B101)</f>
        <v>233.35</v>
      </c>
    </row>
    <row r="9" spans="1:3" x14ac:dyDescent="0.25">
      <c r="A9" s="4" t="s">
        <v>4</v>
      </c>
      <c r="B9" s="2">
        <f>SUM(B5+B6-B7-B8)</f>
        <v>-4.9999999999954525E-3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42467</v>
      </c>
      <c r="B12">
        <v>233.35</v>
      </c>
      <c r="C12" t="s">
        <v>1149</v>
      </c>
    </row>
    <row r="13" spans="1:3" x14ac:dyDescent="0.25">
      <c r="C13" t="s">
        <v>520</v>
      </c>
    </row>
    <row r="14" spans="1:3" x14ac:dyDescent="0.25">
      <c r="C14" t="s">
        <v>1150</v>
      </c>
    </row>
    <row r="15" spans="1:3" x14ac:dyDescent="0.25">
      <c r="C15" t="s">
        <v>1151</v>
      </c>
    </row>
    <row r="16" spans="1:3" x14ac:dyDescent="0.25">
      <c r="C16" t="s">
        <v>1148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114</v>
      </c>
    </row>
    <row r="5" spans="1:3" x14ac:dyDescent="0.25">
      <c r="A5" s="4" t="s">
        <v>1</v>
      </c>
      <c r="B5" s="2">
        <f>'Total Orgs'!B20</f>
        <v>2200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2200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42445</v>
      </c>
      <c r="B11" s="2">
        <v>1466.52</v>
      </c>
      <c r="C11" t="s">
        <v>1053</v>
      </c>
    </row>
    <row r="12" spans="1:3" x14ac:dyDescent="0.25">
      <c r="C12" t="s">
        <v>1054</v>
      </c>
    </row>
    <row r="13" spans="1:3" x14ac:dyDescent="0.25">
      <c r="C13" t="s">
        <v>1019</v>
      </c>
    </row>
    <row r="14" spans="1:3" x14ac:dyDescent="0.25">
      <c r="C14" t="s">
        <v>534</v>
      </c>
    </row>
    <row r="15" spans="1:3" x14ac:dyDescent="0.25">
      <c r="C15" t="s">
        <v>1055</v>
      </c>
    </row>
    <row r="16" spans="1:3" x14ac:dyDescent="0.25">
      <c r="C16" t="s">
        <v>1140</v>
      </c>
    </row>
    <row r="17" spans="1:3" x14ac:dyDescent="0.25">
      <c r="A17" s="4">
        <v>42522</v>
      </c>
      <c r="B17" s="2">
        <v>733.48</v>
      </c>
      <c r="C17" t="s">
        <v>1268</v>
      </c>
    </row>
    <row r="18" spans="1:3" x14ac:dyDescent="0.25">
      <c r="C18" t="s">
        <v>467</v>
      </c>
    </row>
    <row r="19" spans="1:3" x14ac:dyDescent="0.25">
      <c r="C19" t="s">
        <v>1269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0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384</v>
      </c>
    </row>
    <row r="5" spans="1:3" x14ac:dyDescent="0.25">
      <c r="A5" s="4" t="s">
        <v>1</v>
      </c>
      <c r="B5" s="2">
        <f>'Total Orgs'!B173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42524</v>
      </c>
      <c r="B11" s="2">
        <v>500</v>
      </c>
      <c r="C11" t="s">
        <v>1279</v>
      </c>
    </row>
    <row r="12" spans="1:3" x14ac:dyDescent="0.25">
      <c r="C12" t="s">
        <v>1280</v>
      </c>
    </row>
    <row r="13" spans="1:3" x14ac:dyDescent="0.25">
      <c r="C13" t="s">
        <v>514</v>
      </c>
    </row>
    <row r="14" spans="1:3" x14ac:dyDescent="0.25">
      <c r="C14" t="s">
        <v>1281</v>
      </c>
    </row>
    <row r="15" spans="1:3" x14ac:dyDescent="0.25">
      <c r="C15" t="s">
        <v>1282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1"/>
  <sheetViews>
    <sheetView workbookViewId="0"/>
  </sheetViews>
  <sheetFormatPr defaultRowHeight="15.75" x14ac:dyDescent="0.25"/>
  <cols>
    <col min="1" max="1" width="27" customWidth="1"/>
    <col min="2" max="2" width="12.75" customWidth="1"/>
    <col min="3" max="3" width="38.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139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Orgs'!B175</f>
        <v>550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>
        <f>B5*0.3333</f>
        <v>183.315</v>
      </c>
      <c r="C7" t="s">
        <v>761</v>
      </c>
    </row>
    <row r="8" spans="1:3" x14ac:dyDescent="0.25">
      <c r="A8" s="4" t="s">
        <v>3</v>
      </c>
      <c r="B8" s="2">
        <f>SUM(B12:B101)</f>
        <v>366.69</v>
      </c>
    </row>
    <row r="9" spans="1:3" x14ac:dyDescent="0.25">
      <c r="A9" s="4" t="s">
        <v>4</v>
      </c>
      <c r="B9" s="2">
        <f>SUM(B5+B6-B7-B8)</f>
        <v>-4.9999999999954525E-3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42452</v>
      </c>
      <c r="B12">
        <v>100</v>
      </c>
      <c r="C12" t="s">
        <v>1069</v>
      </c>
    </row>
    <row r="13" spans="1:3" x14ac:dyDescent="0.25">
      <c r="C13" t="s">
        <v>467</v>
      </c>
    </row>
    <row r="14" spans="1:3" x14ac:dyDescent="0.25">
      <c r="C14" t="s">
        <v>1070</v>
      </c>
    </row>
    <row r="15" spans="1:3" x14ac:dyDescent="0.25">
      <c r="A15" s="4">
        <v>42500</v>
      </c>
      <c r="B15">
        <v>100</v>
      </c>
      <c r="C15" t="s">
        <v>1209</v>
      </c>
    </row>
    <row r="16" spans="1:3" x14ac:dyDescent="0.25">
      <c r="C16" t="s">
        <v>467</v>
      </c>
    </row>
    <row r="17" spans="1:3" x14ac:dyDescent="0.25">
      <c r="C17" t="s">
        <v>1210</v>
      </c>
    </row>
    <row r="18" spans="1:3" x14ac:dyDescent="0.25">
      <c r="A18" s="4">
        <v>42594</v>
      </c>
      <c r="B18">
        <v>166.69</v>
      </c>
      <c r="C18" t="s">
        <v>757</v>
      </c>
    </row>
    <row r="19" spans="1:3" x14ac:dyDescent="0.25">
      <c r="C19" t="s">
        <v>467</v>
      </c>
    </row>
    <row r="20" spans="1:3" x14ac:dyDescent="0.25">
      <c r="C20" t="s">
        <v>1434</v>
      </c>
    </row>
    <row r="21" spans="1:3" x14ac:dyDescent="0.25">
      <c r="A21" s="4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7"/>
  <sheetViews>
    <sheetView workbookViewId="0"/>
  </sheetViews>
  <sheetFormatPr defaultRowHeight="15.75" x14ac:dyDescent="0.25"/>
  <cols>
    <col min="1" max="1" width="19.25" customWidth="1"/>
    <col min="3" max="3" width="26.6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144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Orgs'!B176</f>
        <v>1350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/>
    </row>
    <row r="8" spans="1:3" x14ac:dyDescent="0.25">
      <c r="A8" s="4" t="s">
        <v>3</v>
      </c>
      <c r="B8" s="2">
        <f>SUM(B12:B100)</f>
        <v>1304.44</v>
      </c>
    </row>
    <row r="9" spans="1:3" x14ac:dyDescent="0.25">
      <c r="A9" s="4" t="s">
        <v>4</v>
      </c>
      <c r="B9" s="2">
        <f>SUM(B5+B6+B7-B8)</f>
        <v>45.559999999999945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42418</v>
      </c>
      <c r="B12" s="2">
        <v>1304.44</v>
      </c>
      <c r="C12" t="s">
        <v>916</v>
      </c>
    </row>
    <row r="13" spans="1:3" x14ac:dyDescent="0.25">
      <c r="A13" s="4"/>
      <c r="B13" s="2"/>
      <c r="C13" t="s">
        <v>584</v>
      </c>
    </row>
    <row r="14" spans="1:3" x14ac:dyDescent="0.25">
      <c r="A14" s="4"/>
      <c r="B14" s="2"/>
      <c r="C14" t="s">
        <v>917</v>
      </c>
    </row>
    <row r="15" spans="1:3" x14ac:dyDescent="0.25">
      <c r="A15" s="4"/>
      <c r="B15" s="2"/>
      <c r="C15" t="s">
        <v>918</v>
      </c>
    </row>
    <row r="16" spans="1:3" x14ac:dyDescent="0.25">
      <c r="C16" t="s">
        <v>1103</v>
      </c>
    </row>
    <row r="17" spans="1:1" x14ac:dyDescent="0.25">
      <c r="A17" s="4"/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91</v>
      </c>
    </row>
    <row r="5" spans="1:3" x14ac:dyDescent="0.25">
      <c r="A5" s="4" t="s">
        <v>1</v>
      </c>
      <c r="B5" s="2">
        <f>'Total Orgs'!B177</f>
        <v>2500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SUM(B11:B113)</f>
        <v>2321.41</v>
      </c>
    </row>
    <row r="8" spans="1:3" x14ac:dyDescent="0.25">
      <c r="A8" s="4" t="s">
        <v>4</v>
      </c>
      <c r="B8" s="2">
        <f>SUM(B5+B6-B7)</f>
        <v>178.59000000000015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42432</v>
      </c>
      <c r="B11" s="2">
        <v>1403.47</v>
      </c>
      <c r="C11" t="s">
        <v>984</v>
      </c>
    </row>
    <row r="12" spans="1:3" x14ac:dyDescent="0.25">
      <c r="C12" t="s">
        <v>985</v>
      </c>
    </row>
    <row r="13" spans="1:3" x14ac:dyDescent="0.25">
      <c r="C13" t="s">
        <v>986</v>
      </c>
    </row>
    <row r="14" spans="1:3" x14ac:dyDescent="0.25">
      <c r="C14" t="s">
        <v>987</v>
      </c>
    </row>
    <row r="15" spans="1:3" x14ac:dyDescent="0.25">
      <c r="C15" t="s">
        <v>1148</v>
      </c>
    </row>
    <row r="16" spans="1:3" x14ac:dyDescent="0.25">
      <c r="A16" s="4">
        <v>42458</v>
      </c>
      <c r="B16" s="2">
        <v>32.369999999999997</v>
      </c>
      <c r="C16" t="s">
        <v>648</v>
      </c>
    </row>
    <row r="17" spans="1:3" x14ac:dyDescent="0.25">
      <c r="C17" t="s">
        <v>1077</v>
      </c>
    </row>
    <row r="18" spans="1:3" x14ac:dyDescent="0.25">
      <c r="A18" s="4">
        <v>42475</v>
      </c>
      <c r="B18" s="2">
        <v>6.06</v>
      </c>
      <c r="C18" t="s">
        <v>648</v>
      </c>
    </row>
    <row r="19" spans="1:3" x14ac:dyDescent="0.25">
      <c r="C19" t="s">
        <v>430</v>
      </c>
    </row>
    <row r="20" spans="1:3" x14ac:dyDescent="0.25">
      <c r="A20" s="4">
        <v>42594</v>
      </c>
      <c r="B20" s="121"/>
      <c r="C20" t="s">
        <v>757</v>
      </c>
    </row>
    <row r="21" spans="1:3" x14ac:dyDescent="0.25">
      <c r="B21" s="121">
        <v>473.5</v>
      </c>
      <c r="C21" s="18" t="s">
        <v>1430</v>
      </c>
    </row>
    <row r="22" spans="1:3" x14ac:dyDescent="0.25">
      <c r="B22" s="121">
        <v>161.75</v>
      </c>
      <c r="C22" s="18" t="s">
        <v>1431</v>
      </c>
    </row>
    <row r="23" spans="1:3" x14ac:dyDescent="0.25">
      <c r="B23" s="121">
        <v>244.26</v>
      </c>
      <c r="C23" s="18" t="s">
        <v>1432</v>
      </c>
    </row>
    <row r="24" spans="1:3" x14ac:dyDescent="0.25">
      <c r="B24" s="121"/>
      <c r="C24" s="18" t="s">
        <v>467</v>
      </c>
    </row>
    <row r="25" spans="1:3" x14ac:dyDescent="0.25">
      <c r="B25" s="121"/>
      <c r="C25" s="18" t="s">
        <v>1433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RowHeight="15.75" x14ac:dyDescent="0.25"/>
  <cols>
    <col min="1" max="1" width="19.625" customWidth="1"/>
    <col min="3" max="3" width="18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385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Orgs'!B178</f>
        <v>500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284</v>
      </c>
      <c r="B7" s="2"/>
    </row>
    <row r="8" spans="1:3" x14ac:dyDescent="0.25">
      <c r="A8" s="4" t="s">
        <v>3</v>
      </c>
      <c r="B8" s="2">
        <f>SUM(B12:B113)</f>
        <v>0</v>
      </c>
    </row>
    <row r="9" spans="1:3" x14ac:dyDescent="0.25">
      <c r="A9" s="4" t="s">
        <v>4</v>
      </c>
      <c r="B9" s="2">
        <f>SUM(B5+B6+B7-B8)</f>
        <v>500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style="22" customWidth="1"/>
  </cols>
  <sheetData>
    <row r="1" spans="1:3" x14ac:dyDescent="0.25">
      <c r="A1" s="5" t="s">
        <v>0</v>
      </c>
      <c r="C1" s="24" t="str">
        <f>'Total Orgs'!A1</f>
        <v>Budget 2015-2016</v>
      </c>
    </row>
    <row r="2" spans="1:3" x14ac:dyDescent="0.25">
      <c r="A2" s="5"/>
    </row>
    <row r="3" spans="1:3" x14ac:dyDescent="0.25">
      <c r="A3" s="6" t="s">
        <v>92</v>
      </c>
    </row>
    <row r="5" spans="1:3" x14ac:dyDescent="0.25">
      <c r="A5" s="4" t="s">
        <v>1</v>
      </c>
      <c r="B5" s="2">
        <f>'Total Orgs'!B179</f>
        <v>8000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SUM(B11:B110)</f>
        <v>7999.9999999999991</v>
      </c>
    </row>
    <row r="8" spans="1:3" x14ac:dyDescent="0.25">
      <c r="A8" s="4" t="s">
        <v>4</v>
      </c>
      <c r="B8" s="2">
        <f>SUM(B5+B6-B7)</f>
        <v>9.0949470177292824E-13</v>
      </c>
    </row>
    <row r="10" spans="1:3" s="1" customFormat="1" x14ac:dyDescent="0.25">
      <c r="A10" s="7" t="s">
        <v>5</v>
      </c>
      <c r="B10" s="3" t="s">
        <v>6</v>
      </c>
      <c r="C10" s="24" t="s">
        <v>7</v>
      </c>
    </row>
    <row r="11" spans="1:3" ht="17.25" customHeight="1" x14ac:dyDescent="0.25">
      <c r="A11" s="4">
        <v>42282</v>
      </c>
      <c r="B11" s="2">
        <v>1861.29</v>
      </c>
      <c r="C11" s="22" t="s">
        <v>547</v>
      </c>
    </row>
    <row r="12" spans="1:3" x14ac:dyDescent="0.25">
      <c r="C12" s="22" t="s">
        <v>548</v>
      </c>
    </row>
    <row r="13" spans="1:3" x14ac:dyDescent="0.25">
      <c r="C13" s="22" t="s">
        <v>549</v>
      </c>
    </row>
    <row r="14" spans="1:3" x14ac:dyDescent="0.25">
      <c r="C14" s="22" t="s">
        <v>550</v>
      </c>
    </row>
    <row r="15" spans="1:3" x14ac:dyDescent="0.25">
      <c r="C15" s="22" t="s">
        <v>600</v>
      </c>
    </row>
    <row r="16" spans="1:3" x14ac:dyDescent="0.25">
      <c r="A16" s="4">
        <v>42282</v>
      </c>
      <c r="B16" s="2">
        <v>992.48</v>
      </c>
      <c r="C16" s="23" t="s">
        <v>551</v>
      </c>
    </row>
    <row r="17" spans="1:3" x14ac:dyDescent="0.25">
      <c r="C17" s="23" t="s">
        <v>548</v>
      </c>
    </row>
    <row r="18" spans="1:3" s="53" customFormat="1" x14ac:dyDescent="0.25">
      <c r="A18" s="25"/>
      <c r="B18" s="26"/>
      <c r="C18" s="52" t="s">
        <v>529</v>
      </c>
    </row>
    <row r="19" spans="1:3" x14ac:dyDescent="0.25">
      <c r="C19" s="22" t="s">
        <v>552</v>
      </c>
    </row>
    <row r="20" spans="1:3" x14ac:dyDescent="0.25">
      <c r="C20" s="22" t="s">
        <v>600</v>
      </c>
    </row>
    <row r="21" spans="1:3" x14ac:dyDescent="0.25">
      <c r="A21" s="4">
        <v>42285</v>
      </c>
      <c r="B21" s="2">
        <v>2090.63</v>
      </c>
      <c r="C21" s="22" t="s">
        <v>561</v>
      </c>
    </row>
    <row r="22" spans="1:3" x14ac:dyDescent="0.25">
      <c r="C22" s="22" t="s">
        <v>562</v>
      </c>
    </row>
    <row r="23" spans="1:3" x14ac:dyDescent="0.25">
      <c r="C23" s="22" t="s">
        <v>563</v>
      </c>
    </row>
    <row r="24" spans="1:3" x14ac:dyDescent="0.25">
      <c r="A24" s="25"/>
      <c r="B24" s="26"/>
      <c r="C24" s="27" t="s">
        <v>564</v>
      </c>
    </row>
    <row r="25" spans="1:3" x14ac:dyDescent="0.25">
      <c r="A25" s="25"/>
      <c r="B25" s="26"/>
      <c r="C25" s="27" t="s">
        <v>676</v>
      </c>
    </row>
    <row r="26" spans="1:3" s="53" customFormat="1" ht="31.5" x14ac:dyDescent="0.25">
      <c r="A26" s="25">
        <v>42297</v>
      </c>
      <c r="B26" s="26">
        <v>930.53</v>
      </c>
      <c r="C26" s="27" t="s">
        <v>596</v>
      </c>
    </row>
    <row r="27" spans="1:3" x14ac:dyDescent="0.25">
      <c r="C27" s="22" t="s">
        <v>597</v>
      </c>
    </row>
    <row r="28" spans="1:3" x14ac:dyDescent="0.25">
      <c r="C28" s="22" t="s">
        <v>598</v>
      </c>
    </row>
    <row r="29" spans="1:3" x14ac:dyDescent="0.25">
      <c r="C29" s="22" t="s">
        <v>599</v>
      </c>
    </row>
    <row r="30" spans="1:3" x14ac:dyDescent="0.25">
      <c r="A30" s="25"/>
      <c r="B30" s="26"/>
      <c r="C30" s="56" t="s">
        <v>736</v>
      </c>
    </row>
    <row r="31" spans="1:3" x14ac:dyDescent="0.25">
      <c r="A31" s="4">
        <v>42403</v>
      </c>
      <c r="B31" s="2">
        <v>764.4</v>
      </c>
      <c r="C31" s="22" t="s">
        <v>861</v>
      </c>
    </row>
    <row r="32" spans="1:3" x14ac:dyDescent="0.25">
      <c r="C32" s="22" t="s">
        <v>851</v>
      </c>
    </row>
    <row r="33" spans="1:3" x14ac:dyDescent="0.25">
      <c r="C33" s="22" t="s">
        <v>598</v>
      </c>
    </row>
    <row r="34" spans="1:3" ht="31.5" x14ac:dyDescent="0.25">
      <c r="C34" s="22" t="s">
        <v>868</v>
      </c>
    </row>
    <row r="35" spans="1:3" x14ac:dyDescent="0.25">
      <c r="C35" s="23" t="s">
        <v>970</v>
      </c>
    </row>
    <row r="36" spans="1:3" x14ac:dyDescent="0.25">
      <c r="C36" s="23" t="s">
        <v>962</v>
      </c>
    </row>
    <row r="37" spans="1:3" x14ac:dyDescent="0.25">
      <c r="A37" s="4">
        <v>42403</v>
      </c>
      <c r="B37" s="2">
        <v>483.3</v>
      </c>
      <c r="C37" s="22" t="s">
        <v>967</v>
      </c>
    </row>
    <row r="38" spans="1:3" x14ac:dyDescent="0.25">
      <c r="C38" s="22" t="s">
        <v>968</v>
      </c>
    </row>
    <row r="39" spans="1:3" x14ac:dyDescent="0.25">
      <c r="C39" s="22" t="s">
        <v>598</v>
      </c>
    </row>
    <row r="40" spans="1:3" x14ac:dyDescent="0.25">
      <c r="C40" s="23" t="s">
        <v>969</v>
      </c>
    </row>
    <row r="41" spans="1:3" s="53" customFormat="1" x14ac:dyDescent="0.25">
      <c r="A41" s="25"/>
      <c r="B41" s="26"/>
      <c r="C41" s="27" t="s">
        <v>1041</v>
      </c>
    </row>
    <row r="42" spans="1:3" x14ac:dyDescent="0.25">
      <c r="A42" s="4">
        <v>42494</v>
      </c>
      <c r="B42" s="2">
        <v>877.37</v>
      </c>
      <c r="C42" s="22" t="s">
        <v>678</v>
      </c>
    </row>
    <row r="43" spans="1:3" x14ac:dyDescent="0.25">
      <c r="A43" s="25"/>
      <c r="B43" s="26"/>
      <c r="C43" s="22" t="s">
        <v>467</v>
      </c>
    </row>
    <row r="44" spans="1:3" x14ac:dyDescent="0.25">
      <c r="C44" s="22" t="s">
        <v>1183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2"/>
  <sheetViews>
    <sheetView workbookViewId="0"/>
  </sheetViews>
  <sheetFormatPr defaultRowHeight="15.75" x14ac:dyDescent="0.25"/>
  <cols>
    <col min="1" max="1" width="23.375" customWidth="1"/>
    <col min="3" max="3" width="28.75" customWidth="1"/>
  </cols>
  <sheetData>
    <row r="1" spans="1:3" x14ac:dyDescent="0.25">
      <c r="A1" s="5" t="s">
        <v>0</v>
      </c>
      <c r="B1" s="2"/>
      <c r="C1" s="24" t="str">
        <f>'Total Orgs'!A1</f>
        <v>Budget 2015-2016</v>
      </c>
    </row>
    <row r="2" spans="1:3" x14ac:dyDescent="0.25">
      <c r="A2" s="5"/>
      <c r="B2" s="2"/>
      <c r="C2" s="22"/>
    </row>
    <row r="3" spans="1:3" x14ac:dyDescent="0.25">
      <c r="A3" s="6" t="s">
        <v>177</v>
      </c>
      <c r="B3" s="2"/>
      <c r="C3" s="22"/>
    </row>
    <row r="4" spans="1:3" x14ac:dyDescent="0.25">
      <c r="A4" s="4"/>
      <c r="B4" s="2"/>
      <c r="C4" s="22"/>
    </row>
    <row r="5" spans="1:3" x14ac:dyDescent="0.25">
      <c r="A5" s="4" t="s">
        <v>1</v>
      </c>
      <c r="B5" s="2">
        <f>'Total Orgs'!B180</f>
        <v>300</v>
      </c>
      <c r="C5" s="22"/>
    </row>
    <row r="6" spans="1:3" x14ac:dyDescent="0.25">
      <c r="A6" s="4" t="s">
        <v>2</v>
      </c>
      <c r="B6" s="2"/>
      <c r="C6" s="22"/>
    </row>
    <row r="7" spans="1:3" x14ac:dyDescent="0.25">
      <c r="A7" s="4" t="s">
        <v>284</v>
      </c>
      <c r="B7" s="2">
        <f>B5*0.6666</f>
        <v>199.98</v>
      </c>
      <c r="C7" s="50" t="s">
        <v>1213</v>
      </c>
    </row>
    <row r="8" spans="1:3" x14ac:dyDescent="0.25">
      <c r="A8" s="4" t="s">
        <v>3</v>
      </c>
      <c r="B8" s="2">
        <f>SUM(B12:B102)</f>
        <v>0</v>
      </c>
      <c r="C8" s="22"/>
    </row>
    <row r="9" spans="1:3" x14ac:dyDescent="0.25">
      <c r="A9" s="4" t="s">
        <v>4</v>
      </c>
      <c r="B9" s="2">
        <f>SUM(B5+B6-B7-B8)</f>
        <v>100.02000000000001</v>
      </c>
      <c r="C9" s="22"/>
    </row>
    <row r="10" spans="1:3" x14ac:dyDescent="0.25">
      <c r="A10" s="4"/>
      <c r="B10" s="2"/>
      <c r="C10" s="22"/>
    </row>
    <row r="11" spans="1:3" x14ac:dyDescent="0.25">
      <c r="A11" s="7" t="s">
        <v>5</v>
      </c>
      <c r="B11" s="3" t="s">
        <v>6</v>
      </c>
      <c r="C11" s="24" t="s">
        <v>7</v>
      </c>
    </row>
    <row r="12" spans="1:3" x14ac:dyDescent="0.25">
      <c r="A12" s="4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137</v>
      </c>
    </row>
    <row r="5" spans="1:3" x14ac:dyDescent="0.25">
      <c r="A5" s="4" t="s">
        <v>1</v>
      </c>
      <c r="B5" s="2">
        <f>'Total Orgs'!B181</f>
        <v>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258.25</v>
      </c>
    </row>
    <row r="8" spans="1:3" x14ac:dyDescent="0.25">
      <c r="A8" s="4" t="s">
        <v>4</v>
      </c>
      <c r="B8" s="2">
        <f>SUM(B5+B6-B7)</f>
        <v>41.75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42594</v>
      </c>
      <c r="B11" s="2">
        <v>258.25</v>
      </c>
      <c r="C11" t="s">
        <v>757</v>
      </c>
    </row>
    <row r="12" spans="1:3" x14ac:dyDescent="0.25">
      <c r="C12" t="s">
        <v>1428</v>
      </c>
    </row>
    <row r="13" spans="1:3" x14ac:dyDescent="0.25">
      <c r="C13" t="s">
        <v>1429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93</v>
      </c>
    </row>
    <row r="5" spans="1:3" x14ac:dyDescent="0.25">
      <c r="A5" s="4" t="s">
        <v>1</v>
      </c>
      <c r="B5" s="2">
        <f>'Total Orgs'!B182</f>
        <v>8000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SUM(B11:B102)</f>
        <v>2110.92</v>
      </c>
    </row>
    <row r="8" spans="1:3" x14ac:dyDescent="0.25">
      <c r="A8" s="4" t="s">
        <v>4</v>
      </c>
      <c r="B8" s="2">
        <f>SUM(B5+B6-B7)</f>
        <v>5889.08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42314</v>
      </c>
      <c r="B11" s="2">
        <v>26.48</v>
      </c>
      <c r="C11" t="s">
        <v>710</v>
      </c>
    </row>
    <row r="12" spans="1:3" x14ac:dyDescent="0.25">
      <c r="C12" t="s">
        <v>467</v>
      </c>
    </row>
    <row r="13" spans="1:3" x14ac:dyDescent="0.25">
      <c r="C13" t="s">
        <v>711</v>
      </c>
    </row>
    <row r="14" spans="1:3" x14ac:dyDescent="0.25">
      <c r="A14" s="4">
        <v>42425</v>
      </c>
      <c r="B14" s="2">
        <v>2073.44</v>
      </c>
      <c r="C14" t="s">
        <v>954</v>
      </c>
    </row>
    <row r="15" spans="1:3" x14ac:dyDescent="0.25">
      <c r="C15" t="s">
        <v>955</v>
      </c>
    </row>
    <row r="16" spans="1:3" x14ac:dyDescent="0.25">
      <c r="C16" t="s">
        <v>956</v>
      </c>
    </row>
    <row r="17" spans="1:3" x14ac:dyDescent="0.25">
      <c r="C17" t="s">
        <v>957</v>
      </c>
    </row>
    <row r="18" spans="1:3" x14ac:dyDescent="0.25">
      <c r="C18" t="s">
        <v>1087</v>
      </c>
    </row>
    <row r="19" spans="1:3" x14ac:dyDescent="0.25">
      <c r="A19" s="4">
        <v>42467</v>
      </c>
      <c r="B19" s="2">
        <v>11</v>
      </c>
      <c r="C19" t="s">
        <v>428</v>
      </c>
    </row>
    <row r="20" spans="1:3" x14ac:dyDescent="0.25">
      <c r="C20" t="s">
        <v>527</v>
      </c>
    </row>
    <row r="21" spans="1:3" x14ac:dyDescent="0.25">
      <c r="C21" t="s">
        <v>430</v>
      </c>
    </row>
  </sheetData>
  <phoneticPr fontId="6" type="noConversion"/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3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47</v>
      </c>
    </row>
    <row r="5" spans="1:3" x14ac:dyDescent="0.25">
      <c r="A5" s="4" t="s">
        <v>1</v>
      </c>
      <c r="B5" s="2">
        <f>'Total Orgs'!B183</f>
        <v>7100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SUM(B11:B110)</f>
        <v>7055.37</v>
      </c>
    </row>
    <row r="8" spans="1:3" x14ac:dyDescent="0.25">
      <c r="A8" s="4" t="s">
        <v>4</v>
      </c>
      <c r="B8" s="2">
        <f>SUM(B5+B6-B7)</f>
        <v>44.630000000000109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42264</v>
      </c>
      <c r="B11" s="2">
        <v>491.07</v>
      </c>
      <c r="C11" t="s">
        <v>473</v>
      </c>
    </row>
    <row r="12" spans="1:3" x14ac:dyDescent="0.25">
      <c r="C12" s="28" t="s">
        <v>474</v>
      </c>
    </row>
    <row r="13" spans="1:3" x14ac:dyDescent="0.25">
      <c r="C13" s="28" t="s">
        <v>475</v>
      </c>
    </row>
    <row r="14" spans="1:3" x14ac:dyDescent="0.25">
      <c r="C14" t="s">
        <v>476</v>
      </c>
    </row>
    <row r="15" spans="1:3" x14ac:dyDescent="0.25">
      <c r="C15" t="s">
        <v>619</v>
      </c>
    </row>
    <row r="16" spans="1:3" x14ac:dyDescent="0.25">
      <c r="A16" s="4">
        <v>42265</v>
      </c>
      <c r="B16" s="2">
        <v>565.34</v>
      </c>
      <c r="C16" t="s">
        <v>495</v>
      </c>
    </row>
    <row r="17" spans="1:3" x14ac:dyDescent="0.25">
      <c r="C17" s="28" t="s">
        <v>496</v>
      </c>
    </row>
    <row r="18" spans="1:3" x14ac:dyDescent="0.25">
      <c r="C18" s="28" t="s">
        <v>438</v>
      </c>
    </row>
    <row r="19" spans="1:3" x14ac:dyDescent="0.25">
      <c r="C19" t="s">
        <v>497</v>
      </c>
    </row>
    <row r="20" spans="1:3" x14ac:dyDescent="0.25">
      <c r="C20" t="s">
        <v>619</v>
      </c>
    </row>
    <row r="21" spans="1:3" x14ac:dyDescent="0.25">
      <c r="A21" s="4">
        <v>42276</v>
      </c>
      <c r="B21" s="2">
        <v>1778.54</v>
      </c>
      <c r="C21" t="s">
        <v>522</v>
      </c>
    </row>
    <row r="22" spans="1:3" x14ac:dyDescent="0.25">
      <c r="C22" t="s">
        <v>523</v>
      </c>
    </row>
    <row r="23" spans="1:3" s="53" customFormat="1" x14ac:dyDescent="0.25">
      <c r="A23" s="25"/>
      <c r="B23" s="26"/>
      <c r="C23" s="27" t="s">
        <v>524</v>
      </c>
    </row>
    <row r="24" spans="1:3" x14ac:dyDescent="0.25">
      <c r="C24" t="s">
        <v>525</v>
      </c>
    </row>
    <row r="25" spans="1:3" x14ac:dyDescent="0.25">
      <c r="C25" t="s">
        <v>619</v>
      </c>
    </row>
    <row r="26" spans="1:3" x14ac:dyDescent="0.25">
      <c r="A26" s="4">
        <v>42293</v>
      </c>
      <c r="B26" s="2">
        <v>1910</v>
      </c>
      <c r="C26" t="s">
        <v>580</v>
      </c>
    </row>
    <row r="27" spans="1:3" x14ac:dyDescent="0.25">
      <c r="C27" t="s">
        <v>581</v>
      </c>
    </row>
    <row r="28" spans="1:3" x14ac:dyDescent="0.25">
      <c r="C28" t="s">
        <v>496</v>
      </c>
    </row>
    <row r="29" spans="1:3" x14ac:dyDescent="0.25">
      <c r="C29" t="s">
        <v>582</v>
      </c>
    </row>
    <row r="30" spans="1:3" x14ac:dyDescent="0.25">
      <c r="C30" t="s">
        <v>736</v>
      </c>
    </row>
    <row r="31" spans="1:3" x14ac:dyDescent="0.25">
      <c r="A31" s="4">
        <v>42311</v>
      </c>
      <c r="B31" s="2">
        <v>2075.21</v>
      </c>
      <c r="C31" t="s">
        <v>657</v>
      </c>
    </row>
    <row r="32" spans="1:3" x14ac:dyDescent="0.25">
      <c r="C32" t="s">
        <v>658</v>
      </c>
    </row>
    <row r="33" spans="1:3" x14ac:dyDescent="0.25">
      <c r="C33" t="s">
        <v>659</v>
      </c>
    </row>
    <row r="34" spans="1:3" x14ac:dyDescent="0.25">
      <c r="C34" t="s">
        <v>660</v>
      </c>
    </row>
    <row r="35" spans="1:3" x14ac:dyDescent="0.25">
      <c r="C35" t="s">
        <v>777</v>
      </c>
    </row>
    <row r="36" spans="1:3" x14ac:dyDescent="0.25">
      <c r="A36" s="4">
        <v>42594</v>
      </c>
      <c r="B36" s="2">
        <v>235.21</v>
      </c>
      <c r="C36" t="s">
        <v>511</v>
      </c>
    </row>
    <row r="37" spans="1:3" x14ac:dyDescent="0.25">
      <c r="C37" t="s">
        <v>467</v>
      </c>
    </row>
    <row r="38" spans="1:3" x14ac:dyDescent="0.25">
      <c r="C38" t="s">
        <v>1423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8"/>
  <sheetViews>
    <sheetView workbookViewId="0"/>
  </sheetViews>
  <sheetFormatPr defaultRowHeight="15.75" x14ac:dyDescent="0.25"/>
  <cols>
    <col min="1" max="1" width="21" customWidth="1"/>
    <col min="3" max="3" width="32.37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188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Orgs'!B21</f>
        <v>700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700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s="53" customFormat="1" x14ac:dyDescent="0.25">
      <c r="A11" s="25">
        <v>42347</v>
      </c>
      <c r="B11" s="53">
        <v>275</v>
      </c>
      <c r="C11" s="27" t="s">
        <v>779</v>
      </c>
    </row>
    <row r="12" spans="1:3" x14ac:dyDescent="0.25">
      <c r="C12" t="s">
        <v>467</v>
      </c>
    </row>
    <row r="13" spans="1:3" x14ac:dyDescent="0.25">
      <c r="C13" t="s">
        <v>780</v>
      </c>
    </row>
    <row r="14" spans="1:3" s="53" customFormat="1" ht="31.5" x14ac:dyDescent="0.25">
      <c r="A14" s="105">
        <v>42423</v>
      </c>
      <c r="B14" s="53">
        <v>425</v>
      </c>
      <c r="C14" s="27" t="s">
        <v>934</v>
      </c>
    </row>
    <row r="15" spans="1:3" x14ac:dyDescent="0.25">
      <c r="C15" t="s">
        <v>935</v>
      </c>
    </row>
    <row r="16" spans="1:3" x14ac:dyDescent="0.25">
      <c r="C16" t="s">
        <v>936</v>
      </c>
    </row>
    <row r="17" spans="3:3" x14ac:dyDescent="0.25">
      <c r="C17" t="s">
        <v>937</v>
      </c>
    </row>
    <row r="18" spans="3:3" x14ac:dyDescent="0.25">
      <c r="C18" t="s">
        <v>1067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386</v>
      </c>
    </row>
    <row r="5" spans="1:3" x14ac:dyDescent="0.25">
      <c r="A5" s="4" t="s">
        <v>1</v>
      </c>
      <c r="B5" s="2">
        <f>'Total Orgs'!B185</f>
        <v>400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103.9</v>
      </c>
    </row>
    <row r="8" spans="1:3" x14ac:dyDescent="0.25">
      <c r="A8" s="4" t="s">
        <v>4</v>
      </c>
      <c r="B8" s="2">
        <f>SUM(B5+B6-B7)</f>
        <v>296.10000000000002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42528</v>
      </c>
      <c r="B11" s="2">
        <v>41.04</v>
      </c>
      <c r="C11" t="s">
        <v>755</v>
      </c>
    </row>
    <row r="12" spans="1:3" x14ac:dyDescent="0.25">
      <c r="C12" t="s">
        <v>467</v>
      </c>
    </row>
    <row r="13" spans="1:3" x14ac:dyDescent="0.25">
      <c r="C13" t="s">
        <v>1299</v>
      </c>
    </row>
    <row r="14" spans="1:3" x14ac:dyDescent="0.25">
      <c r="A14" s="4">
        <v>42608</v>
      </c>
      <c r="B14" s="2">
        <v>62.86</v>
      </c>
      <c r="C14" t="s">
        <v>755</v>
      </c>
    </row>
    <row r="15" spans="1:3" x14ac:dyDescent="0.25">
      <c r="C15" t="s">
        <v>467</v>
      </c>
    </row>
    <row r="16" spans="1:3" x14ac:dyDescent="0.25">
      <c r="C16" t="s">
        <v>1463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94</v>
      </c>
    </row>
    <row r="5" spans="1:3" x14ac:dyDescent="0.25">
      <c r="A5" s="4" t="s">
        <v>1</v>
      </c>
      <c r="B5" s="2">
        <f>'Total Orgs'!B186</f>
        <v>9300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4313.8500000000004</v>
      </c>
    </row>
    <row r="8" spans="1:3" x14ac:dyDescent="0.25">
      <c r="A8" s="4" t="s">
        <v>4</v>
      </c>
      <c r="B8" s="2">
        <f>SUM(B5+B6-B7)</f>
        <v>4986.1499999999996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42311</v>
      </c>
      <c r="B11" s="2">
        <v>4313.8500000000004</v>
      </c>
      <c r="C11" t="s">
        <v>661</v>
      </c>
    </row>
    <row r="12" spans="1:3" x14ac:dyDescent="0.25">
      <c r="C12" t="s">
        <v>662</v>
      </c>
    </row>
    <row r="13" spans="1:3" x14ac:dyDescent="0.25">
      <c r="C13" t="s">
        <v>460</v>
      </c>
    </row>
    <row r="14" spans="1:3" x14ac:dyDescent="0.25">
      <c r="C14" t="s">
        <v>663</v>
      </c>
    </row>
    <row r="15" spans="1:3" x14ac:dyDescent="0.25">
      <c r="C15" t="s">
        <v>773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5.125" customWidth="1"/>
    <col min="3" max="3" width="46.87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387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Orgs'!B187</f>
        <v>80</v>
      </c>
    </row>
    <row r="6" spans="1:3" x14ac:dyDescent="0.25">
      <c r="A6" s="4" t="s">
        <v>2</v>
      </c>
      <c r="B6" s="2"/>
    </row>
    <row r="7" spans="1:3" s="53" customFormat="1" x14ac:dyDescent="0.25">
      <c r="A7" s="25" t="s">
        <v>284</v>
      </c>
      <c r="B7" s="26"/>
      <c r="C7" s="27"/>
    </row>
    <row r="8" spans="1:3" x14ac:dyDescent="0.25">
      <c r="A8" s="4" t="s">
        <v>3</v>
      </c>
      <c r="B8" s="2">
        <f>SUM(B12:B101)</f>
        <v>55.99</v>
      </c>
    </row>
    <row r="9" spans="1:3" x14ac:dyDescent="0.25">
      <c r="A9" s="4" t="s">
        <v>4</v>
      </c>
      <c r="B9" s="2">
        <f>SUM(B5+B6+B7-B8)</f>
        <v>24.009999999999998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42507</v>
      </c>
      <c r="B12">
        <v>78.89</v>
      </c>
      <c r="C12" t="s">
        <v>511</v>
      </c>
    </row>
    <row r="13" spans="1:3" x14ac:dyDescent="0.25">
      <c r="C13" t="s">
        <v>467</v>
      </c>
    </row>
    <row r="14" spans="1:3" x14ac:dyDescent="0.25">
      <c r="C14" t="s">
        <v>1217</v>
      </c>
    </row>
    <row r="15" spans="1:3" x14ac:dyDescent="0.25">
      <c r="A15" s="67">
        <v>42516</v>
      </c>
      <c r="B15">
        <v>-22.9</v>
      </c>
      <c r="C15" t="s">
        <v>1264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0"/>
  <sheetViews>
    <sheetView workbookViewId="0"/>
  </sheetViews>
  <sheetFormatPr defaultRowHeight="15.75" x14ac:dyDescent="0.25"/>
  <cols>
    <col min="1" max="1" width="21.375" customWidth="1"/>
    <col min="3" max="3" width="20.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165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Orgs'!B188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500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68</v>
      </c>
    </row>
    <row r="5" spans="1:3" x14ac:dyDescent="0.25">
      <c r="A5" s="4" t="s">
        <v>1</v>
      </c>
      <c r="B5" s="2">
        <f>'Total Orgs'!B189</f>
        <v>260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207.9</v>
      </c>
    </row>
    <row r="8" spans="1:3" x14ac:dyDescent="0.25">
      <c r="A8" s="4" t="s">
        <v>4</v>
      </c>
      <c r="B8" s="2">
        <f>SUM(B5+B6-B7)</f>
        <v>52.099999999999994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42313</v>
      </c>
      <c r="B11" s="2">
        <v>207.9</v>
      </c>
      <c r="C11" t="s">
        <v>620</v>
      </c>
    </row>
    <row r="12" spans="1:3" x14ac:dyDescent="0.25">
      <c r="C12" t="s">
        <v>467</v>
      </c>
    </row>
    <row r="13" spans="1:3" x14ac:dyDescent="0.25">
      <c r="C13" t="s">
        <v>683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95</v>
      </c>
    </row>
    <row r="5" spans="1:3" x14ac:dyDescent="0.25">
      <c r="A5" s="4" t="s">
        <v>1</v>
      </c>
      <c r="B5" s="2">
        <f>'Total Orgs'!B190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42328</v>
      </c>
      <c r="B11" s="2">
        <v>48</v>
      </c>
      <c r="C11" t="s">
        <v>678</v>
      </c>
    </row>
    <row r="12" spans="1:3" x14ac:dyDescent="0.25">
      <c r="C12" t="s">
        <v>467</v>
      </c>
    </row>
    <row r="13" spans="1:3" x14ac:dyDescent="0.25">
      <c r="C13" t="s">
        <v>745</v>
      </c>
    </row>
    <row r="14" spans="1:3" x14ac:dyDescent="0.25">
      <c r="A14" s="4">
        <v>42438</v>
      </c>
      <c r="B14" s="2">
        <v>127.37</v>
      </c>
      <c r="C14" t="s">
        <v>1030</v>
      </c>
    </row>
    <row r="15" spans="1:3" x14ac:dyDescent="0.25">
      <c r="C15" t="s">
        <v>467</v>
      </c>
    </row>
    <row r="16" spans="1:3" x14ac:dyDescent="0.25">
      <c r="C16" t="s">
        <v>1031</v>
      </c>
    </row>
    <row r="17" spans="1:3" x14ac:dyDescent="0.25">
      <c r="A17" s="4">
        <v>42458</v>
      </c>
      <c r="B17" s="2">
        <v>324.63</v>
      </c>
      <c r="C17" t="s">
        <v>1082</v>
      </c>
    </row>
    <row r="18" spans="1:3" x14ac:dyDescent="0.25">
      <c r="C18" t="s">
        <v>530</v>
      </c>
    </row>
    <row r="19" spans="1:3" x14ac:dyDescent="0.25">
      <c r="C19" t="s">
        <v>1075</v>
      </c>
    </row>
    <row r="20" spans="1:3" x14ac:dyDescent="0.25">
      <c r="C20" t="s">
        <v>1083</v>
      </c>
    </row>
    <row r="21" spans="1:3" x14ac:dyDescent="0.25">
      <c r="C21" t="s">
        <v>1164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388</v>
      </c>
    </row>
    <row r="5" spans="1:3" x14ac:dyDescent="0.25">
      <c r="A5" s="4" t="s">
        <v>1</v>
      </c>
      <c r="B5" s="2">
        <f>'Total Orgs'!B191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500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96</v>
      </c>
    </row>
    <row r="5" spans="1:3" x14ac:dyDescent="0.25">
      <c r="A5" s="4" t="s">
        <v>1</v>
      </c>
      <c r="B5" s="2">
        <f>'Total Orgs'!B192</f>
        <v>800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266.64</v>
      </c>
      <c r="C7" t="s">
        <v>761</v>
      </c>
    </row>
    <row r="8" spans="1:3" x14ac:dyDescent="0.25">
      <c r="A8" s="4" t="s">
        <v>3</v>
      </c>
      <c r="B8" s="2">
        <f>SUM(B12:B101)</f>
        <v>533.36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42599</v>
      </c>
      <c r="B12" s="2">
        <v>533.36</v>
      </c>
      <c r="C12" t="s">
        <v>757</v>
      </c>
    </row>
    <row r="13" spans="1:3" x14ac:dyDescent="0.25">
      <c r="C13" t="s">
        <v>467</v>
      </c>
    </row>
    <row r="14" spans="1:3" x14ac:dyDescent="0.25">
      <c r="C14" t="s">
        <v>1460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4"/>
  <sheetViews>
    <sheetView workbookViewId="0"/>
  </sheetViews>
  <sheetFormatPr defaultRowHeight="15.75" x14ac:dyDescent="0.25"/>
  <cols>
    <col min="1" max="1" width="22.37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143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Orgs'!B193</f>
        <v>500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284</v>
      </c>
      <c r="B7" s="2"/>
    </row>
    <row r="8" spans="1:3" x14ac:dyDescent="0.25">
      <c r="A8" s="4" t="s">
        <v>3</v>
      </c>
      <c r="B8" s="2">
        <f>SUM(B12:B105)</f>
        <v>500</v>
      </c>
    </row>
    <row r="9" spans="1:3" x14ac:dyDescent="0.25">
      <c r="A9" s="4" t="s">
        <v>4</v>
      </c>
      <c r="B9" s="2">
        <f>SUM(B5+B6+B7-B8)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42425</v>
      </c>
      <c r="B12">
        <v>500</v>
      </c>
      <c r="C12" t="s">
        <v>958</v>
      </c>
    </row>
    <row r="13" spans="1:3" x14ac:dyDescent="0.25">
      <c r="C13" t="s">
        <v>467</v>
      </c>
    </row>
    <row r="14" spans="1:3" x14ac:dyDescent="0.25">
      <c r="C14" t="s">
        <v>959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389</v>
      </c>
    </row>
    <row r="5" spans="1:3" x14ac:dyDescent="0.25">
      <c r="A5" s="4" t="s">
        <v>1</v>
      </c>
      <c r="B5" s="2">
        <f>'Total Orgs'!B194</f>
        <v>300</v>
      </c>
    </row>
    <row r="6" spans="1:3" x14ac:dyDescent="0.25">
      <c r="A6" s="4" t="s">
        <v>2</v>
      </c>
    </row>
    <row r="7" spans="1:3" s="53" customFormat="1" x14ac:dyDescent="0.25">
      <c r="A7" s="25" t="s">
        <v>284</v>
      </c>
      <c r="B7" s="26">
        <f>B5*0.3333</f>
        <v>99.99</v>
      </c>
      <c r="C7" s="27" t="s">
        <v>761</v>
      </c>
    </row>
    <row r="8" spans="1:3" x14ac:dyDescent="0.25">
      <c r="A8" s="4" t="s">
        <v>3</v>
      </c>
      <c r="B8" s="2">
        <f>SUM(B12:B101)</f>
        <v>200.01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42418</v>
      </c>
      <c r="B12" s="2">
        <v>200.01</v>
      </c>
      <c r="C12" t="s">
        <v>913</v>
      </c>
    </row>
    <row r="13" spans="1:3" x14ac:dyDescent="0.25">
      <c r="C13" t="s">
        <v>914</v>
      </c>
    </row>
    <row r="14" spans="1:3" x14ac:dyDescent="0.25">
      <c r="C14" t="s">
        <v>915</v>
      </c>
    </row>
    <row r="15" spans="1:3" x14ac:dyDescent="0.25">
      <c r="C15" t="s">
        <v>926</v>
      </c>
    </row>
    <row r="16" spans="1:3" x14ac:dyDescent="0.25">
      <c r="C16" t="s">
        <v>927</v>
      </c>
    </row>
    <row r="17" spans="3:3" x14ac:dyDescent="0.25">
      <c r="C17" t="s">
        <v>1067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31"/>
  <sheetViews>
    <sheetView workbookViewId="0"/>
  </sheetViews>
  <sheetFormatPr defaultRowHeight="15.75" x14ac:dyDescent="0.25"/>
  <cols>
    <col min="1" max="1" width="18.75" style="80" customWidth="1"/>
    <col min="3" max="3" width="29.5" customWidth="1"/>
  </cols>
  <sheetData>
    <row r="1" spans="1:3" x14ac:dyDescent="0.25">
      <c r="A1" s="98" t="s">
        <v>0</v>
      </c>
      <c r="B1" s="48"/>
      <c r="C1" s="1" t="str">
        <f>'Total Orgs'!A1</f>
        <v>Budget 2015-2016</v>
      </c>
    </row>
    <row r="2" spans="1:3" x14ac:dyDescent="0.25">
      <c r="A2" s="98"/>
      <c r="B2" s="48"/>
      <c r="C2" s="49"/>
    </row>
    <row r="3" spans="1:3" x14ac:dyDescent="0.25">
      <c r="A3" s="99" t="s">
        <v>20</v>
      </c>
      <c r="B3" s="48"/>
      <c r="C3" s="49"/>
    </row>
    <row r="4" spans="1:3" x14ac:dyDescent="0.25">
      <c r="A4" s="100"/>
      <c r="B4" s="48"/>
      <c r="C4" s="49"/>
    </row>
    <row r="5" spans="1:3" x14ac:dyDescent="0.25">
      <c r="A5" s="100" t="s">
        <v>1</v>
      </c>
      <c r="B5" s="48">
        <f>'Total Orgs'!B22</f>
        <v>6000</v>
      </c>
      <c r="C5" s="49"/>
    </row>
    <row r="6" spans="1:3" x14ac:dyDescent="0.25">
      <c r="A6" s="100" t="s">
        <v>2</v>
      </c>
      <c r="B6" s="48">
        <v>1500</v>
      </c>
      <c r="C6" s="49"/>
    </row>
    <row r="7" spans="1:3" x14ac:dyDescent="0.25">
      <c r="A7" s="100" t="s">
        <v>3</v>
      </c>
      <c r="B7" s="48">
        <f>SUM(B11:B101)</f>
        <v>7500</v>
      </c>
      <c r="C7" s="49"/>
    </row>
    <row r="8" spans="1:3" x14ac:dyDescent="0.25">
      <c r="A8" s="100" t="s">
        <v>4</v>
      </c>
      <c r="B8" s="48">
        <f>SUM(B5+B6-B7)</f>
        <v>0</v>
      </c>
      <c r="C8" s="49"/>
    </row>
    <row r="9" spans="1:3" x14ac:dyDescent="0.25">
      <c r="A9" s="100"/>
      <c r="B9" s="48"/>
      <c r="C9" s="49"/>
    </row>
    <row r="10" spans="1:3" x14ac:dyDescent="0.25">
      <c r="A10" s="90" t="s">
        <v>5</v>
      </c>
      <c r="B10" s="3" t="s">
        <v>6</v>
      </c>
      <c r="C10" s="1" t="s">
        <v>7</v>
      </c>
    </row>
    <row r="11" spans="1:3" x14ac:dyDescent="0.25">
      <c r="A11" s="100">
        <v>42265</v>
      </c>
      <c r="B11" s="49">
        <v>1123.7</v>
      </c>
      <c r="C11" s="59" t="s">
        <v>487</v>
      </c>
    </row>
    <row r="12" spans="1:3" x14ac:dyDescent="0.25">
      <c r="A12" s="100"/>
      <c r="B12" s="49"/>
      <c r="C12" s="59" t="s">
        <v>488</v>
      </c>
    </row>
    <row r="13" spans="1:3" x14ac:dyDescent="0.25">
      <c r="A13" s="100"/>
      <c r="B13" s="49"/>
      <c r="C13" s="59" t="s">
        <v>489</v>
      </c>
    </row>
    <row r="14" spans="1:3" x14ac:dyDescent="0.25">
      <c r="A14" s="100"/>
      <c r="B14" s="49"/>
      <c r="C14" s="59" t="s">
        <v>490</v>
      </c>
    </row>
    <row r="15" spans="1:3" x14ac:dyDescent="0.25">
      <c r="A15" s="100"/>
      <c r="B15" s="49"/>
      <c r="C15" s="59" t="s">
        <v>573</v>
      </c>
    </row>
    <row r="16" spans="1:3" x14ac:dyDescent="0.25">
      <c r="A16" s="100">
        <v>42353</v>
      </c>
      <c r="B16" s="49">
        <v>1990.61</v>
      </c>
      <c r="C16" s="59" t="s">
        <v>817</v>
      </c>
    </row>
    <row r="17" spans="1:3" x14ac:dyDescent="0.25">
      <c r="A17" s="100"/>
      <c r="B17" s="49"/>
      <c r="C17" s="59" t="s">
        <v>818</v>
      </c>
    </row>
    <row r="18" spans="1:3" x14ac:dyDescent="0.25">
      <c r="A18" s="100"/>
      <c r="B18" s="49"/>
      <c r="C18" s="59" t="s">
        <v>819</v>
      </c>
    </row>
    <row r="19" spans="1:3" x14ac:dyDescent="0.25">
      <c r="A19" s="100"/>
      <c r="B19" s="49"/>
      <c r="C19" s="59" t="s">
        <v>820</v>
      </c>
    </row>
    <row r="20" spans="1:3" x14ac:dyDescent="0.25">
      <c r="A20" s="100"/>
      <c r="B20" s="49"/>
      <c r="C20" s="59" t="s">
        <v>872</v>
      </c>
    </row>
    <row r="21" spans="1:3" x14ac:dyDescent="0.25">
      <c r="A21" s="100">
        <v>42535</v>
      </c>
      <c r="B21" s="49">
        <v>4385.6899999999996</v>
      </c>
      <c r="C21" s="59" t="s">
        <v>1302</v>
      </c>
    </row>
    <row r="22" spans="1:3" x14ac:dyDescent="0.25">
      <c r="A22" s="100"/>
      <c r="B22" s="49"/>
      <c r="C22" s="59" t="s">
        <v>1303</v>
      </c>
    </row>
    <row r="23" spans="1:3" x14ac:dyDescent="0.25">
      <c r="A23" s="100"/>
      <c r="B23" s="49"/>
      <c r="C23" s="59"/>
    </row>
    <row r="24" spans="1:3" x14ac:dyDescent="0.25">
      <c r="A24" s="100"/>
      <c r="B24" s="49"/>
      <c r="C24" s="59"/>
    </row>
    <row r="25" spans="1:3" x14ac:dyDescent="0.25">
      <c r="A25" s="100"/>
      <c r="B25" s="49"/>
      <c r="C25" s="59"/>
    </row>
    <row r="26" spans="1:3" x14ac:dyDescent="0.25">
      <c r="A26" s="100"/>
      <c r="B26" s="49"/>
      <c r="C26" s="59"/>
    </row>
    <row r="27" spans="1:3" x14ac:dyDescent="0.25">
      <c r="A27" s="100"/>
      <c r="B27" s="49"/>
      <c r="C27" s="59"/>
    </row>
    <row r="28" spans="1:3" x14ac:dyDescent="0.25">
      <c r="A28" s="100"/>
      <c r="B28" s="49"/>
      <c r="C28" s="59"/>
    </row>
    <row r="29" spans="1:3" x14ac:dyDescent="0.25">
      <c r="A29" s="100"/>
      <c r="B29" s="49"/>
      <c r="C29" s="49"/>
    </row>
    <row r="30" spans="1:3" x14ac:dyDescent="0.25">
      <c r="A30" s="100"/>
      <c r="B30" s="49"/>
      <c r="C30" s="49"/>
    </row>
    <row r="31" spans="1:3" x14ac:dyDescent="0.25">
      <c r="A31" s="100"/>
      <c r="B31" s="49"/>
      <c r="C31" s="49"/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400</v>
      </c>
    </row>
    <row r="5" spans="1:3" x14ac:dyDescent="0.25">
      <c r="A5" s="4" t="s">
        <v>1</v>
      </c>
      <c r="B5" s="2">
        <f>'Total Orgs'!B195</f>
        <v>90</v>
      </c>
    </row>
    <row r="6" spans="1:3" x14ac:dyDescent="0.25">
      <c r="A6" s="4" t="s">
        <v>2</v>
      </c>
    </row>
    <row r="7" spans="1:3" s="53" customFormat="1" ht="31.5" x14ac:dyDescent="0.25">
      <c r="A7" s="25" t="s">
        <v>284</v>
      </c>
      <c r="B7" s="26">
        <f>B5*0.6666</f>
        <v>59.994</v>
      </c>
      <c r="C7" s="27" t="s">
        <v>1213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30.006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8" x14ac:dyDescent="0.25">
      <c r="A1" s="5" t="s">
        <v>0</v>
      </c>
      <c r="C1" s="1" t="str">
        <f>'Total Orgs'!A1</f>
        <v>Budget 2015-2016</v>
      </c>
    </row>
    <row r="2" spans="1:8" x14ac:dyDescent="0.25">
      <c r="A2" s="5"/>
    </row>
    <row r="3" spans="1:8" x14ac:dyDescent="0.25">
      <c r="A3" s="6" t="s">
        <v>97</v>
      </c>
    </row>
    <row r="5" spans="1:8" x14ac:dyDescent="0.25">
      <c r="A5" s="4" t="s">
        <v>1</v>
      </c>
      <c r="B5" s="2">
        <f>'Total Orgs'!B196</f>
        <v>880</v>
      </c>
    </row>
    <row r="6" spans="1:8" ht="15.75" customHeight="1" x14ac:dyDescent="0.25">
      <c r="A6" s="4" t="s">
        <v>2</v>
      </c>
      <c r="E6" s="132" t="s">
        <v>1386</v>
      </c>
      <c r="F6" s="132"/>
      <c r="G6" s="132"/>
      <c r="H6" s="132"/>
    </row>
    <row r="7" spans="1:8" x14ac:dyDescent="0.25">
      <c r="A7" s="4" t="s">
        <v>339</v>
      </c>
      <c r="B7" s="2">
        <f>B5*0.3333</f>
        <v>293.30399999999997</v>
      </c>
      <c r="C7" t="s">
        <v>761</v>
      </c>
      <c r="E7" s="132"/>
      <c r="F7" s="132"/>
      <c r="G7" s="132"/>
      <c r="H7" s="132"/>
    </row>
    <row r="8" spans="1:8" x14ac:dyDescent="0.25">
      <c r="A8" s="4" t="s">
        <v>3</v>
      </c>
      <c r="B8" s="2">
        <f>SUM(B12:B101)</f>
        <v>586.70000000000005</v>
      </c>
      <c r="E8" s="132"/>
      <c r="F8" s="132"/>
      <c r="G8" s="132"/>
      <c r="H8" s="132"/>
    </row>
    <row r="9" spans="1:8" x14ac:dyDescent="0.25">
      <c r="A9" s="4" t="s">
        <v>4</v>
      </c>
      <c r="B9" s="2">
        <f>SUM(B5+B6-B7-B8)</f>
        <v>-4.0000000000190994E-3</v>
      </c>
      <c r="E9" s="132"/>
      <c r="F9" s="132"/>
      <c r="G9" s="132"/>
      <c r="H9" s="132"/>
    </row>
    <row r="10" spans="1:8" x14ac:dyDescent="0.25">
      <c r="E10" s="132"/>
      <c r="F10" s="132"/>
      <c r="G10" s="132"/>
      <c r="H10" s="132"/>
    </row>
    <row r="11" spans="1:8" s="1" customFormat="1" x14ac:dyDescent="0.25">
      <c r="A11" s="7" t="s">
        <v>5</v>
      </c>
      <c r="B11" s="3" t="s">
        <v>6</v>
      </c>
      <c r="C11" s="1" t="s">
        <v>7</v>
      </c>
      <c r="E11" s="132"/>
      <c r="F11" s="132"/>
      <c r="G11" s="132"/>
      <c r="H11" s="132"/>
    </row>
    <row r="12" spans="1:8" s="53" customFormat="1" x14ac:dyDescent="0.25">
      <c r="A12" s="25">
        <v>42454</v>
      </c>
      <c r="B12" s="26">
        <v>586.70000000000005</v>
      </c>
      <c r="C12" s="27" t="s">
        <v>1074</v>
      </c>
      <c r="E12" s="132"/>
      <c r="F12" s="132"/>
      <c r="G12" s="132"/>
      <c r="H12" s="132"/>
    </row>
    <row r="13" spans="1:8" x14ac:dyDescent="0.25">
      <c r="C13" t="s">
        <v>520</v>
      </c>
    </row>
    <row r="14" spans="1:8" x14ac:dyDescent="0.25">
      <c r="C14" t="s">
        <v>1075</v>
      </c>
    </row>
    <row r="15" spans="1:8" x14ac:dyDescent="0.25">
      <c r="C15" t="s">
        <v>1076</v>
      </c>
    </row>
    <row r="16" spans="1:8" x14ac:dyDescent="0.25">
      <c r="C16" t="s">
        <v>1384</v>
      </c>
    </row>
  </sheetData>
  <mergeCells count="1">
    <mergeCell ref="E6:H12"/>
  </mergeCells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307</v>
      </c>
    </row>
    <row r="5" spans="1:3" x14ac:dyDescent="0.25">
      <c r="A5" s="4" t="s">
        <v>1</v>
      </c>
      <c r="B5" s="2">
        <f>'Total Orgs'!B197</f>
        <v>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600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42314</v>
      </c>
      <c r="B11" s="2">
        <v>600</v>
      </c>
      <c r="C11" t="s">
        <v>694</v>
      </c>
    </row>
    <row r="12" spans="1:3" x14ac:dyDescent="0.25">
      <c r="C12" t="s">
        <v>467</v>
      </c>
    </row>
    <row r="13" spans="1:3" x14ac:dyDescent="0.25">
      <c r="C13" t="s">
        <v>695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397</v>
      </c>
    </row>
    <row r="5" spans="1:3" x14ac:dyDescent="0.25">
      <c r="A5" s="4" t="s">
        <v>1</v>
      </c>
      <c r="B5" s="2">
        <f>'Total Orgs'!B198</f>
        <v>350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350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98</v>
      </c>
    </row>
    <row r="5" spans="1:3" x14ac:dyDescent="0.25">
      <c r="A5" s="4" t="s">
        <v>1</v>
      </c>
      <c r="B5" s="2">
        <f>'Total Orgs'!B199</f>
        <v>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603.26</v>
      </c>
    </row>
    <row r="8" spans="1:3" x14ac:dyDescent="0.25">
      <c r="A8" s="4" t="s">
        <v>4</v>
      </c>
      <c r="B8" s="2">
        <f>SUM(B5+B6-B7)</f>
        <v>-3.2599999999999909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42524</v>
      </c>
      <c r="B11" s="2">
        <v>200</v>
      </c>
      <c r="C11" t="s">
        <v>1272</v>
      </c>
    </row>
    <row r="12" spans="1:3" x14ac:dyDescent="0.25">
      <c r="C12" t="s">
        <v>1273</v>
      </c>
    </row>
    <row r="13" spans="1:3" x14ac:dyDescent="0.25">
      <c r="C13" t="s">
        <v>1233</v>
      </c>
    </row>
    <row r="14" spans="1:3" x14ac:dyDescent="0.25">
      <c r="C14" t="s">
        <v>1274</v>
      </c>
    </row>
    <row r="15" spans="1:3" x14ac:dyDescent="0.25">
      <c r="C15" t="s">
        <v>1350</v>
      </c>
    </row>
    <row r="16" spans="1:3" x14ac:dyDescent="0.25">
      <c r="A16" s="4">
        <v>42524</v>
      </c>
      <c r="B16" s="2">
        <v>400</v>
      </c>
      <c r="C16" t="s">
        <v>1275</v>
      </c>
    </row>
    <row r="17" spans="1:3" x14ac:dyDescent="0.25">
      <c r="C17" t="s">
        <v>1276</v>
      </c>
    </row>
    <row r="18" spans="1:3" x14ac:dyDescent="0.25">
      <c r="C18" t="s">
        <v>1277</v>
      </c>
    </row>
    <row r="19" spans="1:3" x14ac:dyDescent="0.25">
      <c r="C19" t="s">
        <v>1278</v>
      </c>
    </row>
    <row r="20" spans="1:3" x14ac:dyDescent="0.25">
      <c r="C20" t="s">
        <v>1349</v>
      </c>
    </row>
    <row r="21" spans="1:3" x14ac:dyDescent="0.25">
      <c r="A21" s="4">
        <v>42576</v>
      </c>
      <c r="B21" s="2">
        <v>-400</v>
      </c>
      <c r="C21" s="133" t="s">
        <v>1363</v>
      </c>
    </row>
    <row r="22" spans="1:3" x14ac:dyDescent="0.25">
      <c r="B22" s="2">
        <v>320.76</v>
      </c>
      <c r="C22" s="133"/>
    </row>
    <row r="23" spans="1:3" x14ac:dyDescent="0.25">
      <c r="A23" s="4">
        <v>42597</v>
      </c>
      <c r="B23" s="2">
        <v>82.5</v>
      </c>
      <c r="C23" t="s">
        <v>1446</v>
      </c>
    </row>
    <row r="24" spans="1:3" x14ac:dyDescent="0.25">
      <c r="C24" t="s">
        <v>467</v>
      </c>
    </row>
    <row r="25" spans="1:3" x14ac:dyDescent="0.25">
      <c r="C25" t="s">
        <v>1447</v>
      </c>
    </row>
  </sheetData>
  <mergeCells count="1">
    <mergeCell ref="C21:C22"/>
  </mergeCells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99</v>
      </c>
    </row>
    <row r="5" spans="1:3" x14ac:dyDescent="0.25">
      <c r="A5" s="4" t="s">
        <v>1</v>
      </c>
      <c r="B5" s="2">
        <f>'Total Orgs'!B200</f>
        <v>1900</v>
      </c>
    </row>
    <row r="6" spans="1:3" x14ac:dyDescent="0.25">
      <c r="A6" s="4" t="s">
        <v>2</v>
      </c>
    </row>
    <row r="7" spans="1:3" x14ac:dyDescent="0.25">
      <c r="A7" s="4" t="s">
        <v>284</v>
      </c>
      <c r="C7" s="27"/>
    </row>
    <row r="8" spans="1:3" x14ac:dyDescent="0.25">
      <c r="A8" s="4" t="s">
        <v>3</v>
      </c>
      <c r="B8" s="2">
        <f>SUM(B12:B99)</f>
        <v>1277.6100000000001</v>
      </c>
    </row>
    <row r="9" spans="1:3" x14ac:dyDescent="0.25">
      <c r="A9" s="4" t="s">
        <v>4</v>
      </c>
      <c r="B9" s="2">
        <f>SUM(B5+B6+B7-B8)</f>
        <v>622.38999999999987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42313</v>
      </c>
      <c r="B12" s="2">
        <v>675</v>
      </c>
      <c r="C12" t="s">
        <v>686</v>
      </c>
    </row>
    <row r="13" spans="1:3" x14ac:dyDescent="0.25">
      <c r="C13" t="s">
        <v>687</v>
      </c>
    </row>
    <row r="14" spans="1:3" x14ac:dyDescent="0.25">
      <c r="A14" s="4">
        <v>42319</v>
      </c>
      <c r="B14" s="2">
        <v>602.61</v>
      </c>
      <c r="C14" t="s">
        <v>692</v>
      </c>
    </row>
    <row r="15" spans="1:3" x14ac:dyDescent="0.25">
      <c r="C15" t="s">
        <v>693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3"/>
  <sheetViews>
    <sheetView workbookViewId="0"/>
  </sheetViews>
  <sheetFormatPr defaultRowHeight="15.75" x14ac:dyDescent="0.25"/>
  <cols>
    <col min="1" max="1" width="21.625" customWidth="1"/>
    <col min="2" max="2" width="11.625" customWidth="1"/>
    <col min="3" max="3" width="30.6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169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Orgs'!B201</f>
        <v>390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133.72999999999999</v>
      </c>
    </row>
    <row r="8" spans="1:3" x14ac:dyDescent="0.25">
      <c r="A8" s="4" t="s">
        <v>4</v>
      </c>
      <c r="B8" s="2">
        <f>SUM(B5+B6-B7)</f>
        <v>256.27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42494</v>
      </c>
      <c r="B11">
        <v>133.72999999999999</v>
      </c>
      <c r="C11" t="s">
        <v>708</v>
      </c>
    </row>
    <row r="12" spans="1:3" x14ac:dyDescent="0.25">
      <c r="C12" t="s">
        <v>467</v>
      </c>
    </row>
    <row r="13" spans="1:3" x14ac:dyDescent="0.25">
      <c r="C13" t="s">
        <v>1187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8"/>
  <sheetViews>
    <sheetView workbookViewId="0"/>
  </sheetViews>
  <sheetFormatPr defaultRowHeight="15.75" x14ac:dyDescent="0.25"/>
  <cols>
    <col min="1" max="1" width="21.875" customWidth="1"/>
    <col min="3" max="3" width="28.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294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Orgs'!B202</f>
        <v>350</v>
      </c>
    </row>
    <row r="6" spans="1:3" x14ac:dyDescent="0.25">
      <c r="A6" s="4" t="s">
        <v>2</v>
      </c>
      <c r="B6" s="2">
        <v>87.5</v>
      </c>
    </row>
    <row r="7" spans="1:3" x14ac:dyDescent="0.25">
      <c r="A7" s="4" t="s">
        <v>284</v>
      </c>
      <c r="B7" s="2"/>
    </row>
    <row r="8" spans="1:3" x14ac:dyDescent="0.25">
      <c r="A8" s="4" t="s">
        <v>3</v>
      </c>
      <c r="B8" s="2">
        <f>SUM(B12:B102)</f>
        <v>60.24</v>
      </c>
    </row>
    <row r="9" spans="1:3" x14ac:dyDescent="0.25">
      <c r="A9" s="4" t="s">
        <v>4</v>
      </c>
      <c r="B9" s="2">
        <f>SUM(B5+B6+B7-B8)</f>
        <v>377.26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67">
        <v>42438</v>
      </c>
      <c r="C12" t="s">
        <v>1028</v>
      </c>
    </row>
    <row r="13" spans="1:3" x14ac:dyDescent="0.25">
      <c r="C13" t="s">
        <v>467</v>
      </c>
    </row>
    <row r="14" spans="1:3" x14ac:dyDescent="0.25">
      <c r="C14" t="s">
        <v>1029</v>
      </c>
    </row>
    <row r="15" spans="1:3" s="53" customFormat="1" ht="47.25" x14ac:dyDescent="0.25">
      <c r="A15" s="105">
        <v>42515</v>
      </c>
      <c r="C15" s="27" t="s">
        <v>1262</v>
      </c>
    </row>
    <row r="16" spans="1:3" x14ac:dyDescent="0.25">
      <c r="A16" s="67">
        <v>42438</v>
      </c>
      <c r="B16">
        <v>60.24</v>
      </c>
      <c r="C16" t="s">
        <v>755</v>
      </c>
    </row>
    <row r="17" spans="3:3" x14ac:dyDescent="0.25">
      <c r="C17" t="s">
        <v>467</v>
      </c>
    </row>
    <row r="18" spans="3:3" x14ac:dyDescent="0.25">
      <c r="C18" t="s">
        <v>1034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308</v>
      </c>
    </row>
    <row r="5" spans="1:3" x14ac:dyDescent="0.25">
      <c r="A5" s="4" t="s">
        <v>1</v>
      </c>
      <c r="B5" s="2">
        <f>'Total Orgs'!B184</f>
        <v>800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SUM(B11:B106)</f>
        <v>665</v>
      </c>
    </row>
    <row r="8" spans="1:3" x14ac:dyDescent="0.25">
      <c r="A8" s="4" t="s">
        <v>4</v>
      </c>
      <c r="B8" s="2">
        <f>SUM(B5+B6-B7)</f>
        <v>135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42314</v>
      </c>
      <c r="C11" t="s">
        <v>688</v>
      </c>
    </row>
    <row r="12" spans="1:3" x14ac:dyDescent="0.25">
      <c r="C12" t="s">
        <v>467</v>
      </c>
    </row>
    <row r="13" spans="1:3" x14ac:dyDescent="0.25">
      <c r="C13" t="s">
        <v>689</v>
      </c>
    </row>
    <row r="14" spans="1:3" s="53" customFormat="1" ht="31.5" x14ac:dyDescent="0.25">
      <c r="A14" s="25">
        <v>42515</v>
      </c>
      <c r="B14" s="26"/>
      <c r="C14" s="27" t="s">
        <v>1263</v>
      </c>
    </row>
    <row r="15" spans="1:3" x14ac:dyDescent="0.25">
      <c r="A15" s="4">
        <v>42438</v>
      </c>
      <c r="B15" s="2">
        <v>665</v>
      </c>
      <c r="C15" t="s">
        <v>1016</v>
      </c>
    </row>
    <row r="16" spans="1:3" x14ac:dyDescent="0.25">
      <c r="C16" t="s">
        <v>562</v>
      </c>
    </row>
    <row r="17" spans="3:3" x14ac:dyDescent="0.25">
      <c r="C17" t="s">
        <v>1000</v>
      </c>
    </row>
    <row r="18" spans="3:3" x14ac:dyDescent="0.25">
      <c r="C18" t="s">
        <v>1017</v>
      </c>
    </row>
    <row r="19" spans="3:3" x14ac:dyDescent="0.25">
      <c r="C19" t="s">
        <v>1100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43"/>
  <sheetViews>
    <sheetView workbookViewId="0"/>
  </sheetViews>
  <sheetFormatPr defaultRowHeight="15.75" x14ac:dyDescent="0.25"/>
  <cols>
    <col min="1" max="1" width="21.875" customWidth="1"/>
    <col min="3" max="3" width="32.7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398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Orgs'!B203</f>
        <v>4000</v>
      </c>
    </row>
    <row r="6" spans="1:3" x14ac:dyDescent="0.25">
      <c r="A6" s="4" t="s">
        <v>2</v>
      </c>
      <c r="B6" s="2">
        <v>1000</v>
      </c>
    </row>
    <row r="7" spans="1:3" x14ac:dyDescent="0.25">
      <c r="A7" s="4" t="s">
        <v>284</v>
      </c>
      <c r="B7" s="2"/>
    </row>
    <row r="8" spans="1:3" x14ac:dyDescent="0.25">
      <c r="A8" s="4" t="s">
        <v>3</v>
      </c>
      <c r="B8" s="2">
        <f>SUM(B12:B101)</f>
        <v>4877.7800000000007</v>
      </c>
    </row>
    <row r="9" spans="1:3" x14ac:dyDescent="0.25">
      <c r="A9" s="4" t="s">
        <v>4</v>
      </c>
      <c r="B9" s="2">
        <f>SUM(B5+B6+B7-B8)</f>
        <v>122.21999999999935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0">
        <v>42321</v>
      </c>
      <c r="B12">
        <v>1020</v>
      </c>
      <c r="C12" t="s">
        <v>724</v>
      </c>
    </row>
    <row r="13" spans="1:3" x14ac:dyDescent="0.25">
      <c r="A13" s="80"/>
      <c r="C13" t="s">
        <v>725</v>
      </c>
    </row>
    <row r="14" spans="1:3" x14ac:dyDescent="0.25">
      <c r="A14" s="80"/>
      <c r="C14" t="s">
        <v>726</v>
      </c>
    </row>
    <row r="15" spans="1:3" x14ac:dyDescent="0.25">
      <c r="A15" s="80"/>
      <c r="C15" t="s">
        <v>727</v>
      </c>
    </row>
    <row r="16" spans="1:3" x14ac:dyDescent="0.25">
      <c r="A16" s="80"/>
      <c r="C16" t="s">
        <v>728</v>
      </c>
    </row>
    <row r="17" spans="1:3" x14ac:dyDescent="0.25">
      <c r="A17" s="80">
        <v>42321</v>
      </c>
      <c r="B17">
        <v>1041.01</v>
      </c>
      <c r="C17" t="s">
        <v>729</v>
      </c>
    </row>
    <row r="18" spans="1:3" x14ac:dyDescent="0.25">
      <c r="A18" s="80"/>
      <c r="C18" t="s">
        <v>730</v>
      </c>
    </row>
    <row r="19" spans="1:3" x14ac:dyDescent="0.25">
      <c r="A19" s="80"/>
      <c r="C19" t="s">
        <v>731</v>
      </c>
    </row>
    <row r="20" spans="1:3" x14ac:dyDescent="0.25">
      <c r="A20" s="80"/>
      <c r="C20" t="s">
        <v>732</v>
      </c>
    </row>
    <row r="21" spans="1:3" x14ac:dyDescent="0.25">
      <c r="A21" s="80"/>
      <c r="C21" t="s">
        <v>728</v>
      </c>
    </row>
    <row r="22" spans="1:3" x14ac:dyDescent="0.25">
      <c r="A22" s="80">
        <v>42509</v>
      </c>
      <c r="B22">
        <v>2816.77</v>
      </c>
      <c r="C22" t="s">
        <v>1241</v>
      </c>
    </row>
    <row r="23" spans="1:3" x14ac:dyDescent="0.25">
      <c r="A23" s="80"/>
      <c r="C23" t="s">
        <v>1242</v>
      </c>
    </row>
    <row r="24" spans="1:3" x14ac:dyDescent="0.25">
      <c r="A24" s="80"/>
      <c r="C24" t="s">
        <v>1243</v>
      </c>
    </row>
    <row r="25" spans="1:3" x14ac:dyDescent="0.25">
      <c r="A25" s="80"/>
      <c r="C25" t="s">
        <v>1244</v>
      </c>
    </row>
    <row r="26" spans="1:3" x14ac:dyDescent="0.25">
      <c r="A26" s="80"/>
      <c r="C26" t="s">
        <v>1337</v>
      </c>
    </row>
    <row r="27" spans="1:3" x14ac:dyDescent="0.25">
      <c r="A27" s="80"/>
    </row>
    <row r="28" spans="1:3" x14ac:dyDescent="0.25">
      <c r="A28" s="80"/>
    </row>
    <row r="29" spans="1:3" x14ac:dyDescent="0.25">
      <c r="A29" s="80"/>
    </row>
    <row r="30" spans="1:3" x14ac:dyDescent="0.25">
      <c r="A30" s="80"/>
    </row>
    <row r="31" spans="1:3" x14ac:dyDescent="0.25">
      <c r="A31" s="80"/>
    </row>
    <row r="32" spans="1:3" x14ac:dyDescent="0.25">
      <c r="A32" s="80"/>
    </row>
    <row r="33" spans="1:1" x14ac:dyDescent="0.25">
      <c r="A33" s="80"/>
    </row>
    <row r="34" spans="1:1" x14ac:dyDescent="0.25">
      <c r="A34" s="80"/>
    </row>
    <row r="35" spans="1:1" x14ac:dyDescent="0.25">
      <c r="A35" s="80"/>
    </row>
    <row r="36" spans="1:1" x14ac:dyDescent="0.25">
      <c r="A36" s="80"/>
    </row>
    <row r="37" spans="1:1" x14ac:dyDescent="0.25">
      <c r="A37" s="80"/>
    </row>
    <row r="38" spans="1:1" x14ac:dyDescent="0.25">
      <c r="A38" s="80"/>
    </row>
    <row r="39" spans="1:1" x14ac:dyDescent="0.25">
      <c r="A39" s="80"/>
    </row>
    <row r="40" spans="1:1" x14ac:dyDescent="0.25">
      <c r="A40" s="80"/>
    </row>
    <row r="41" spans="1:1" x14ac:dyDescent="0.25">
      <c r="A41" s="80"/>
    </row>
    <row r="42" spans="1:1" x14ac:dyDescent="0.25">
      <c r="A42" s="80"/>
    </row>
    <row r="43" spans="1:1" x14ac:dyDescent="0.25">
      <c r="A43" s="80"/>
    </row>
  </sheetData>
  <hyperlinks>
    <hyperlink ref="A1" location="'Total Orgs'!A1" display="Total Organizations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279</v>
      </c>
    </row>
    <row r="5" spans="1:3" x14ac:dyDescent="0.25">
      <c r="A5" s="4" t="s">
        <v>1</v>
      </c>
      <c r="B5" s="2">
        <f>'Total Orgs'!B5</f>
        <v>237.5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237.5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42320</v>
      </c>
      <c r="B11" s="2">
        <v>237.5</v>
      </c>
      <c r="C11" t="s">
        <v>620</v>
      </c>
    </row>
    <row r="12" spans="1:3" x14ac:dyDescent="0.25">
      <c r="C12" t="s">
        <v>467</v>
      </c>
    </row>
    <row r="13" spans="1:3" x14ac:dyDescent="0.25">
      <c r="C13" t="s">
        <v>720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4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115</v>
      </c>
    </row>
    <row r="5" spans="1:3" x14ac:dyDescent="0.25">
      <c r="A5" s="4" t="s">
        <v>1</v>
      </c>
      <c r="B5" s="2">
        <f>'Total Orgs'!B23</f>
        <v>5000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SUM(B12:B104)</f>
        <v>5000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42269</v>
      </c>
      <c r="B12" s="2">
        <v>85</v>
      </c>
      <c r="C12" t="s">
        <v>428</v>
      </c>
    </row>
    <row r="13" spans="1:3" x14ac:dyDescent="0.25">
      <c r="C13" t="s">
        <v>509</v>
      </c>
    </row>
    <row r="14" spans="1:3" x14ac:dyDescent="0.25">
      <c r="C14" t="s">
        <v>510</v>
      </c>
    </row>
    <row r="15" spans="1:3" x14ac:dyDescent="0.25">
      <c r="A15" s="4">
        <v>42276</v>
      </c>
      <c r="B15" s="2">
        <v>40</v>
      </c>
      <c r="C15" t="s">
        <v>428</v>
      </c>
    </row>
    <row r="16" spans="1:3" x14ac:dyDescent="0.25">
      <c r="C16" t="s">
        <v>509</v>
      </c>
    </row>
    <row r="17" spans="1:3" x14ac:dyDescent="0.25">
      <c r="C17" t="s">
        <v>510</v>
      </c>
    </row>
    <row r="18" spans="1:3" x14ac:dyDescent="0.25">
      <c r="A18" s="4">
        <v>42278</v>
      </c>
      <c r="B18" s="2">
        <v>87</v>
      </c>
      <c r="C18" t="s">
        <v>428</v>
      </c>
    </row>
    <row r="19" spans="1:3" x14ac:dyDescent="0.25">
      <c r="C19" t="s">
        <v>509</v>
      </c>
    </row>
    <row r="20" spans="1:3" x14ac:dyDescent="0.25">
      <c r="C20" t="s">
        <v>510</v>
      </c>
    </row>
    <row r="21" spans="1:3" x14ac:dyDescent="0.25">
      <c r="A21" s="4">
        <v>42278</v>
      </c>
      <c r="B21" s="2">
        <v>356</v>
      </c>
      <c r="C21" t="s">
        <v>428</v>
      </c>
    </row>
    <row r="22" spans="1:3" x14ac:dyDescent="0.25">
      <c r="C22" t="s">
        <v>509</v>
      </c>
    </row>
    <row r="23" spans="1:3" x14ac:dyDescent="0.25">
      <c r="C23" t="s">
        <v>510</v>
      </c>
    </row>
    <row r="24" spans="1:3" x14ac:dyDescent="0.25">
      <c r="A24" s="4">
        <v>42279</v>
      </c>
      <c r="B24" s="2">
        <v>195</v>
      </c>
      <c r="C24" t="s">
        <v>428</v>
      </c>
    </row>
    <row r="25" spans="1:3" x14ac:dyDescent="0.25">
      <c r="C25" t="s">
        <v>509</v>
      </c>
    </row>
    <row r="26" spans="1:3" x14ac:dyDescent="0.25">
      <c r="C26" t="s">
        <v>510</v>
      </c>
    </row>
    <row r="27" spans="1:3" x14ac:dyDescent="0.25">
      <c r="A27" s="4">
        <v>42305</v>
      </c>
      <c r="B27" s="2">
        <v>99</v>
      </c>
      <c r="C27" t="s">
        <v>428</v>
      </c>
    </row>
    <row r="28" spans="1:3" x14ac:dyDescent="0.25">
      <c r="C28" t="s">
        <v>509</v>
      </c>
    </row>
    <row r="29" spans="1:3" x14ac:dyDescent="0.25">
      <c r="C29" t="s">
        <v>510</v>
      </c>
    </row>
    <row r="30" spans="1:3" x14ac:dyDescent="0.25">
      <c r="A30" s="4">
        <v>42339</v>
      </c>
      <c r="B30" s="2">
        <v>412.5</v>
      </c>
      <c r="C30" t="s">
        <v>680</v>
      </c>
    </row>
    <row r="31" spans="1:3" x14ac:dyDescent="0.25">
      <c r="C31" t="s">
        <v>467</v>
      </c>
    </row>
    <row r="32" spans="1:3" x14ac:dyDescent="0.25">
      <c r="C32" t="s">
        <v>754</v>
      </c>
    </row>
    <row r="33" spans="1:3" x14ac:dyDescent="0.25">
      <c r="A33" s="4">
        <v>42347</v>
      </c>
      <c r="B33" s="2">
        <v>282.07</v>
      </c>
      <c r="C33" t="s">
        <v>755</v>
      </c>
    </row>
    <row r="34" spans="1:3" x14ac:dyDescent="0.25">
      <c r="C34" t="s">
        <v>467</v>
      </c>
    </row>
    <row r="35" spans="1:3" x14ac:dyDescent="0.25">
      <c r="C35" t="s">
        <v>778</v>
      </c>
    </row>
    <row r="36" spans="1:3" x14ac:dyDescent="0.25">
      <c r="A36" s="4">
        <v>42485</v>
      </c>
      <c r="B36" s="2">
        <v>67</v>
      </c>
      <c r="C36" t="s">
        <v>428</v>
      </c>
    </row>
    <row r="37" spans="1:3" x14ac:dyDescent="0.25">
      <c r="C37" t="s">
        <v>509</v>
      </c>
    </row>
    <row r="38" spans="1:3" x14ac:dyDescent="0.25">
      <c r="C38" t="s">
        <v>510</v>
      </c>
    </row>
    <row r="39" spans="1:3" x14ac:dyDescent="0.25">
      <c r="A39" s="4">
        <v>42499</v>
      </c>
      <c r="B39" s="2">
        <v>3300</v>
      </c>
      <c r="C39" t="s">
        <v>1202</v>
      </c>
    </row>
    <row r="40" spans="1:3" x14ac:dyDescent="0.25">
      <c r="A40" s="4">
        <v>42528</v>
      </c>
      <c r="B40" s="2">
        <v>-3300</v>
      </c>
      <c r="C40" t="s">
        <v>819</v>
      </c>
    </row>
    <row r="41" spans="1:3" x14ac:dyDescent="0.25">
      <c r="C41" t="s">
        <v>1203</v>
      </c>
    </row>
    <row r="42" spans="1:3" x14ac:dyDescent="0.25">
      <c r="C42" t="s">
        <v>1204</v>
      </c>
    </row>
    <row r="43" spans="1:3" x14ac:dyDescent="0.25">
      <c r="A43" s="4">
        <v>42528</v>
      </c>
      <c r="B43" s="2">
        <v>2318.63</v>
      </c>
      <c r="C43" t="s">
        <v>1296</v>
      </c>
    </row>
    <row r="44" spans="1:3" x14ac:dyDescent="0.25">
      <c r="C44" t="s">
        <v>1337</v>
      </c>
    </row>
    <row r="45" spans="1:3" x14ac:dyDescent="0.25">
      <c r="A45" s="4">
        <v>42528</v>
      </c>
      <c r="B45" s="2">
        <v>1057.8</v>
      </c>
      <c r="C45" t="s">
        <v>708</v>
      </c>
    </row>
    <row r="46" spans="1:3" x14ac:dyDescent="0.25">
      <c r="C46" t="s">
        <v>467</v>
      </c>
    </row>
    <row r="47" spans="1:3" x14ac:dyDescent="0.25">
      <c r="C47" t="s">
        <v>1297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RowHeight="15.75" x14ac:dyDescent="0.25"/>
  <cols>
    <col min="1" max="1" width="21.375" customWidth="1"/>
    <col min="3" max="3" width="16.25" customWidth="1"/>
  </cols>
  <sheetData>
    <row r="1" spans="1:3" x14ac:dyDescent="0.25">
      <c r="A1" s="5" t="s">
        <v>0</v>
      </c>
      <c r="B1" s="2"/>
      <c r="C1" s="24" t="str">
        <f>'Total Orgs'!A1</f>
        <v>Budget 2015-2016</v>
      </c>
    </row>
    <row r="2" spans="1:3" x14ac:dyDescent="0.25">
      <c r="A2" s="5"/>
      <c r="B2" s="2"/>
      <c r="C2" s="22"/>
    </row>
    <row r="3" spans="1:3" x14ac:dyDescent="0.25">
      <c r="A3" s="6" t="s">
        <v>344</v>
      </c>
      <c r="B3" s="2"/>
      <c r="C3" s="22"/>
    </row>
    <row r="4" spans="1:3" x14ac:dyDescent="0.25">
      <c r="A4" s="4"/>
      <c r="B4" s="2"/>
      <c r="C4" s="22"/>
    </row>
    <row r="5" spans="1:3" x14ac:dyDescent="0.25">
      <c r="A5" s="4" t="s">
        <v>1</v>
      </c>
      <c r="B5" s="2">
        <f>'Total Orgs'!B174</f>
        <v>370</v>
      </c>
      <c r="C5" s="22"/>
    </row>
    <row r="6" spans="1:3" x14ac:dyDescent="0.25">
      <c r="A6" s="4" t="s">
        <v>2</v>
      </c>
      <c r="B6" s="2"/>
      <c r="C6" s="22"/>
    </row>
    <row r="7" spans="1:3" x14ac:dyDescent="0.25">
      <c r="A7" s="4" t="s">
        <v>284</v>
      </c>
      <c r="B7" s="2"/>
      <c r="C7" s="50"/>
    </row>
    <row r="8" spans="1:3" x14ac:dyDescent="0.25">
      <c r="A8" s="4" t="s">
        <v>3</v>
      </c>
      <c r="B8" s="2">
        <f>SUM(B12:B102)</f>
        <v>0</v>
      </c>
      <c r="C8" s="22"/>
    </row>
    <row r="9" spans="1:3" x14ac:dyDescent="0.25">
      <c r="A9" s="4" t="s">
        <v>4</v>
      </c>
      <c r="B9" s="2">
        <f>SUM(B5+B6+B7-B8)</f>
        <v>370</v>
      </c>
      <c r="C9" s="22"/>
    </row>
    <row r="10" spans="1:3" x14ac:dyDescent="0.25">
      <c r="A10" s="4"/>
      <c r="B10" s="2"/>
      <c r="C10" s="22"/>
    </row>
    <row r="11" spans="1:3" x14ac:dyDescent="0.25">
      <c r="A11" s="7" t="s">
        <v>5</v>
      </c>
      <c r="B11" s="3" t="s">
        <v>6</v>
      </c>
      <c r="C11" s="24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342</v>
      </c>
    </row>
    <row r="5" spans="1:3" x14ac:dyDescent="0.25">
      <c r="A5" s="4" t="s">
        <v>1</v>
      </c>
      <c r="B5" s="2">
        <f>'Total Orgs'!B204</f>
        <v>250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250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RowHeight="15.75" x14ac:dyDescent="0.25"/>
  <cols>
    <col min="1" max="1" width="29.625" customWidth="1"/>
    <col min="3" max="3" width="41.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178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Orgs'!B205</f>
        <v>380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>
        <f>B5*0.3333</f>
        <v>126.654</v>
      </c>
      <c r="C7" t="s">
        <v>761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253.346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5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100</v>
      </c>
    </row>
    <row r="5" spans="1:3" x14ac:dyDescent="0.25">
      <c r="A5" s="4" t="s">
        <v>1</v>
      </c>
      <c r="B5" s="2">
        <f>'Total Orgs'!B206</f>
        <v>2000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SUM(B11:B103)</f>
        <v>1694.5900000000001</v>
      </c>
    </row>
    <row r="8" spans="1:3" x14ac:dyDescent="0.25">
      <c r="A8" s="4" t="s">
        <v>4</v>
      </c>
      <c r="B8" s="2">
        <f>SUM(B5+B6-B7)</f>
        <v>305.40999999999985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42257</v>
      </c>
      <c r="B11" s="2">
        <v>11</v>
      </c>
      <c r="C11" t="s">
        <v>428</v>
      </c>
    </row>
    <row r="12" spans="1:3" x14ac:dyDescent="0.25">
      <c r="C12" t="s">
        <v>429</v>
      </c>
    </row>
    <row r="13" spans="1:3" x14ac:dyDescent="0.25">
      <c r="C13" t="s">
        <v>430</v>
      </c>
    </row>
    <row r="14" spans="1:3" x14ac:dyDescent="0.25">
      <c r="A14" s="4">
        <v>42263</v>
      </c>
      <c r="B14" s="2">
        <v>9</v>
      </c>
      <c r="C14" t="s">
        <v>465</v>
      </c>
    </row>
    <row r="15" spans="1:3" x14ac:dyDescent="0.25">
      <c r="C15" t="s">
        <v>430</v>
      </c>
    </row>
    <row r="16" spans="1:3" x14ac:dyDescent="0.25">
      <c r="A16" s="4">
        <v>42277</v>
      </c>
      <c r="B16" s="2">
        <v>11</v>
      </c>
      <c r="C16" t="s">
        <v>465</v>
      </c>
    </row>
    <row r="17" spans="1:3" x14ac:dyDescent="0.25">
      <c r="C17" t="s">
        <v>430</v>
      </c>
    </row>
    <row r="18" spans="1:3" x14ac:dyDescent="0.25">
      <c r="A18" s="4">
        <v>42291</v>
      </c>
      <c r="B18" s="2">
        <v>6</v>
      </c>
      <c r="C18" t="s">
        <v>465</v>
      </c>
    </row>
    <row r="19" spans="1:3" x14ac:dyDescent="0.25">
      <c r="C19" t="s">
        <v>430</v>
      </c>
    </row>
    <row r="20" spans="1:3" x14ac:dyDescent="0.25">
      <c r="A20" s="4">
        <v>42305</v>
      </c>
      <c r="B20" s="2">
        <v>550</v>
      </c>
      <c r="C20" t="s">
        <v>636</v>
      </c>
    </row>
    <row r="21" spans="1:3" x14ac:dyDescent="0.25">
      <c r="C21" t="s">
        <v>467</v>
      </c>
    </row>
    <row r="22" spans="1:3" x14ac:dyDescent="0.25">
      <c r="C22" t="s">
        <v>637</v>
      </c>
    </row>
    <row r="23" spans="1:3" x14ac:dyDescent="0.25">
      <c r="A23" s="4">
        <v>42306</v>
      </c>
      <c r="B23" s="2">
        <v>11.53</v>
      </c>
      <c r="C23" t="s">
        <v>465</v>
      </c>
    </row>
    <row r="24" spans="1:3" x14ac:dyDescent="0.25">
      <c r="C24" t="s">
        <v>430</v>
      </c>
    </row>
    <row r="25" spans="1:3" x14ac:dyDescent="0.25">
      <c r="A25" s="4">
        <v>42319</v>
      </c>
      <c r="B25" s="2">
        <v>20.32</v>
      </c>
      <c r="C25" t="s">
        <v>465</v>
      </c>
    </row>
    <row r="26" spans="1:3" x14ac:dyDescent="0.25">
      <c r="C26" t="s">
        <v>430</v>
      </c>
    </row>
    <row r="27" spans="1:3" x14ac:dyDescent="0.25">
      <c r="A27" s="4">
        <v>42319</v>
      </c>
      <c r="B27" s="2">
        <v>37.24</v>
      </c>
      <c r="C27" t="s">
        <v>465</v>
      </c>
    </row>
    <row r="28" spans="1:3" x14ac:dyDescent="0.25">
      <c r="C28" t="s">
        <v>430</v>
      </c>
    </row>
    <row r="29" spans="1:3" x14ac:dyDescent="0.25">
      <c r="A29" s="4">
        <v>42319</v>
      </c>
      <c r="B29" s="2">
        <v>0</v>
      </c>
      <c r="C29" t="s">
        <v>715</v>
      </c>
    </row>
    <row r="30" spans="1:3" x14ac:dyDescent="0.25">
      <c r="C30" t="s">
        <v>716</v>
      </c>
    </row>
    <row r="31" spans="1:3" x14ac:dyDescent="0.25">
      <c r="C31" t="s">
        <v>717</v>
      </c>
    </row>
    <row r="32" spans="1:3" x14ac:dyDescent="0.25">
      <c r="C32" t="s">
        <v>718</v>
      </c>
    </row>
    <row r="33" spans="1:3" x14ac:dyDescent="0.25">
      <c r="C33" t="s">
        <v>775</v>
      </c>
    </row>
    <row r="34" spans="1:3" x14ac:dyDescent="0.25">
      <c r="A34" s="4">
        <v>42320</v>
      </c>
      <c r="B34" s="2">
        <v>431.84</v>
      </c>
      <c r="C34" t="s">
        <v>558</v>
      </c>
    </row>
    <row r="35" spans="1:3" x14ac:dyDescent="0.25">
      <c r="C35" t="s">
        <v>467</v>
      </c>
    </row>
    <row r="36" spans="1:3" x14ac:dyDescent="0.25">
      <c r="C36" t="s">
        <v>719</v>
      </c>
    </row>
    <row r="37" spans="1:3" x14ac:dyDescent="0.25">
      <c r="A37" s="4">
        <v>42402</v>
      </c>
      <c r="B37" s="2">
        <v>11</v>
      </c>
      <c r="C37" t="s">
        <v>465</v>
      </c>
    </row>
    <row r="38" spans="1:3" x14ac:dyDescent="0.25">
      <c r="C38" t="s">
        <v>430</v>
      </c>
    </row>
    <row r="39" spans="1:3" x14ac:dyDescent="0.25">
      <c r="A39" s="4">
        <v>42467</v>
      </c>
      <c r="B39" s="2">
        <v>27.75</v>
      </c>
      <c r="C39" t="s">
        <v>465</v>
      </c>
    </row>
    <row r="40" spans="1:3" x14ac:dyDescent="0.25">
      <c r="C40" t="s">
        <v>430</v>
      </c>
    </row>
    <row r="41" spans="1:3" x14ac:dyDescent="0.25">
      <c r="A41" s="4">
        <v>42471</v>
      </c>
      <c r="B41" s="2">
        <v>540.16</v>
      </c>
      <c r="C41" t="s">
        <v>612</v>
      </c>
    </row>
    <row r="42" spans="1:3" x14ac:dyDescent="0.25">
      <c r="C42" t="s">
        <v>1104</v>
      </c>
    </row>
    <row r="43" spans="1:3" x14ac:dyDescent="0.25">
      <c r="C43" t="s">
        <v>1105</v>
      </c>
    </row>
    <row r="44" spans="1:3" x14ac:dyDescent="0.25">
      <c r="C44" t="s">
        <v>1106</v>
      </c>
    </row>
    <row r="45" spans="1:3" x14ac:dyDescent="0.25">
      <c r="C45" t="s">
        <v>1166</v>
      </c>
    </row>
    <row r="46" spans="1:3" x14ac:dyDescent="0.25">
      <c r="A46" s="4">
        <v>42482</v>
      </c>
      <c r="B46" s="2">
        <v>27.75</v>
      </c>
      <c r="C46" t="s">
        <v>465</v>
      </c>
    </row>
    <row r="47" spans="1:3" x14ac:dyDescent="0.25">
      <c r="C47" t="s">
        <v>430</v>
      </c>
    </row>
    <row r="55" spans="3:3" x14ac:dyDescent="0.25">
      <c r="C55" s="22"/>
    </row>
  </sheetData>
  <phoneticPr fontId="6" type="noConversion"/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309</v>
      </c>
    </row>
    <row r="5" spans="1:3" x14ac:dyDescent="0.25">
      <c r="A5" s="4" t="s">
        <v>1</v>
      </c>
      <c r="B5" s="2">
        <f>'Total Orgs'!B207</f>
        <v>350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SUM(B11:B105)</f>
        <v>156.29</v>
      </c>
    </row>
    <row r="8" spans="1:3" x14ac:dyDescent="0.25">
      <c r="A8" s="4" t="s">
        <v>4</v>
      </c>
      <c r="B8" s="2">
        <f>SUM(B5+B6-B7)</f>
        <v>193.71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42548</v>
      </c>
      <c r="B11" s="2">
        <v>228.88</v>
      </c>
      <c r="C11" t="s">
        <v>511</v>
      </c>
    </row>
    <row r="12" spans="1:3" x14ac:dyDescent="0.25">
      <c r="C12" t="s">
        <v>467</v>
      </c>
    </row>
    <row r="13" spans="1:3" x14ac:dyDescent="0.25">
      <c r="C13" t="s">
        <v>1326</v>
      </c>
    </row>
    <row r="14" spans="1:3" x14ac:dyDescent="0.25">
      <c r="A14" s="4">
        <v>42570</v>
      </c>
      <c r="B14" s="2">
        <v>-72.59</v>
      </c>
      <c r="C14" t="s">
        <v>1348</v>
      </c>
    </row>
  </sheetData>
  <phoneticPr fontId="6" type="noConversion"/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101</v>
      </c>
    </row>
    <row r="5" spans="1:3" x14ac:dyDescent="0.25">
      <c r="A5" s="4" t="s">
        <v>1</v>
      </c>
      <c r="B5" s="2">
        <f>'Total Orgs'!B208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500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102</v>
      </c>
    </row>
    <row r="5" spans="1:3" x14ac:dyDescent="0.25">
      <c r="A5" s="4" t="s">
        <v>1</v>
      </c>
      <c r="B5" s="2">
        <f>'Total Orgs'!B209</f>
        <v>1800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SUM(B12:B102)</f>
        <v>1800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42297</v>
      </c>
      <c r="B12" s="2">
        <v>1535</v>
      </c>
      <c r="C12" t="s">
        <v>774</v>
      </c>
    </row>
    <row r="13" spans="1:3" x14ac:dyDescent="0.25">
      <c r="C13" t="s">
        <v>545</v>
      </c>
    </row>
    <row r="14" spans="1:3" x14ac:dyDescent="0.25">
      <c r="C14" t="s">
        <v>603</v>
      </c>
    </row>
    <row r="15" spans="1:3" x14ac:dyDescent="0.25">
      <c r="C15" t="s">
        <v>604</v>
      </c>
    </row>
    <row r="16" spans="1:3" x14ac:dyDescent="0.25">
      <c r="C16" t="s">
        <v>776</v>
      </c>
    </row>
    <row r="17" spans="1:3" x14ac:dyDescent="0.25">
      <c r="A17" s="4">
        <v>42346</v>
      </c>
      <c r="B17" s="2">
        <v>265</v>
      </c>
      <c r="C17" t="s">
        <v>771</v>
      </c>
    </row>
    <row r="18" spans="1:3" x14ac:dyDescent="0.25">
      <c r="C18" t="s">
        <v>467</v>
      </c>
    </row>
    <row r="19" spans="1:3" x14ac:dyDescent="0.25">
      <c r="C19" t="s">
        <v>772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103</v>
      </c>
    </row>
    <row r="5" spans="1:3" x14ac:dyDescent="0.25">
      <c r="A5" s="4" t="s">
        <v>1</v>
      </c>
      <c r="B5" s="2">
        <f>'Total Orgs'!B210</f>
        <v>9576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SUM(B11:B103)</f>
        <v>9553.4699999999993</v>
      </c>
    </row>
    <row r="8" spans="1:3" x14ac:dyDescent="0.25">
      <c r="A8" s="4" t="s">
        <v>4</v>
      </c>
      <c r="B8" s="2">
        <f>SUM(B5+B6-B7)</f>
        <v>22.530000000000655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42312</v>
      </c>
      <c r="B11" s="2">
        <v>4639.49</v>
      </c>
      <c r="C11" t="s">
        <v>669</v>
      </c>
    </row>
    <row r="12" spans="1:3" x14ac:dyDescent="0.25">
      <c r="C12" t="s">
        <v>534</v>
      </c>
    </row>
    <row r="13" spans="1:3" x14ac:dyDescent="0.25">
      <c r="C13" t="s">
        <v>670</v>
      </c>
    </row>
    <row r="14" spans="1:3" x14ac:dyDescent="0.25">
      <c r="C14" t="s">
        <v>671</v>
      </c>
    </row>
    <row r="15" spans="1:3" x14ac:dyDescent="0.25">
      <c r="C15" t="s">
        <v>743</v>
      </c>
    </row>
    <row r="16" spans="1:3" x14ac:dyDescent="0.25">
      <c r="A16" s="4">
        <v>42480</v>
      </c>
      <c r="B16" s="2">
        <v>857.07</v>
      </c>
      <c r="C16" t="s">
        <v>1142</v>
      </c>
    </row>
    <row r="17" spans="1:3" s="53" customFormat="1" x14ac:dyDescent="0.25">
      <c r="A17" s="25"/>
      <c r="B17" s="26"/>
      <c r="C17" s="27" t="s">
        <v>467</v>
      </c>
    </row>
    <row r="18" spans="1:3" x14ac:dyDescent="0.25">
      <c r="C18" t="s">
        <v>1143</v>
      </c>
    </row>
    <row r="19" spans="1:3" x14ac:dyDescent="0.25">
      <c r="A19" s="4">
        <v>42480</v>
      </c>
      <c r="B19" s="2">
        <v>3270</v>
      </c>
      <c r="C19" t="s">
        <v>1144</v>
      </c>
    </row>
    <row r="20" spans="1:3" x14ac:dyDescent="0.25">
      <c r="C20" t="s">
        <v>467</v>
      </c>
    </row>
    <row r="21" spans="1:3" x14ac:dyDescent="0.25">
      <c r="C21" t="s">
        <v>1145</v>
      </c>
    </row>
    <row r="22" spans="1:3" x14ac:dyDescent="0.25">
      <c r="A22" s="4">
        <v>42537</v>
      </c>
      <c r="B22" s="2">
        <v>727.9</v>
      </c>
      <c r="C22" t="s">
        <v>1311</v>
      </c>
    </row>
    <row r="23" spans="1:3" x14ac:dyDescent="0.25">
      <c r="C23" t="s">
        <v>467</v>
      </c>
    </row>
    <row r="24" spans="1:3" x14ac:dyDescent="0.25">
      <c r="C24" t="s">
        <v>1312</v>
      </c>
    </row>
    <row r="25" spans="1:3" x14ac:dyDescent="0.25">
      <c r="A25" s="4">
        <v>42594</v>
      </c>
      <c r="B25" s="2">
        <v>59.01</v>
      </c>
      <c r="C25" t="s">
        <v>1311</v>
      </c>
    </row>
    <row r="26" spans="1:3" x14ac:dyDescent="0.25">
      <c r="C26" t="s">
        <v>467</v>
      </c>
    </row>
    <row r="27" spans="1:3" x14ac:dyDescent="0.25">
      <c r="C27" t="s">
        <v>1420</v>
      </c>
    </row>
    <row r="28" spans="1:3" s="53" customFormat="1" x14ac:dyDescent="0.25">
      <c r="A28" s="25"/>
      <c r="B28" s="26"/>
      <c r="C28" s="27"/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104</v>
      </c>
    </row>
    <row r="5" spans="1:3" x14ac:dyDescent="0.25">
      <c r="A5" s="4" t="s">
        <v>1</v>
      </c>
      <c r="B5" s="2">
        <f>'Total Orgs'!B211</f>
        <v>1300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433.28999999999996</v>
      </c>
      <c r="C7" t="s">
        <v>761</v>
      </c>
    </row>
    <row r="8" spans="1:3" x14ac:dyDescent="0.25">
      <c r="A8" s="4" t="s">
        <v>3</v>
      </c>
      <c r="B8" s="2">
        <f>SUM(B12:B102)</f>
        <v>700</v>
      </c>
    </row>
    <row r="9" spans="1:3" x14ac:dyDescent="0.25">
      <c r="A9" s="4" t="s">
        <v>4</v>
      </c>
      <c r="B9" s="2">
        <f>SUM(B5+B6-B7-B8)</f>
        <v>166.71000000000004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42440</v>
      </c>
      <c r="B12" s="2">
        <v>700</v>
      </c>
      <c r="C12" t="s">
        <v>1045</v>
      </c>
    </row>
    <row r="13" spans="1:3" x14ac:dyDescent="0.25">
      <c r="C13" t="s">
        <v>1046</v>
      </c>
    </row>
    <row r="14" spans="1:3" x14ac:dyDescent="0.25">
      <c r="C14" t="s">
        <v>1047</v>
      </c>
    </row>
    <row r="15" spans="1:3" x14ac:dyDescent="0.25">
      <c r="C15" t="s">
        <v>1048</v>
      </c>
    </row>
    <row r="16" spans="1:3" x14ac:dyDescent="0.25">
      <c r="C16" t="s">
        <v>1192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105</v>
      </c>
    </row>
    <row r="5" spans="1:3" x14ac:dyDescent="0.25">
      <c r="A5" s="4" t="s">
        <v>1</v>
      </c>
      <c r="B5" s="2">
        <f>'Total Orgs'!B212</f>
        <v>2600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2600.6999999999998</v>
      </c>
    </row>
    <row r="8" spans="1:3" x14ac:dyDescent="0.25">
      <c r="A8" s="4" t="s">
        <v>4</v>
      </c>
      <c r="B8" s="2">
        <f>SUM(B5+B6-B7)</f>
        <v>-0.6999999999998181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42411</v>
      </c>
      <c r="B11" s="2">
        <v>45</v>
      </c>
      <c r="C11" t="s">
        <v>708</v>
      </c>
    </row>
    <row r="12" spans="1:3" x14ac:dyDescent="0.25">
      <c r="C12" t="s">
        <v>467</v>
      </c>
    </row>
    <row r="13" spans="1:3" x14ac:dyDescent="0.25">
      <c r="C13" t="s">
        <v>885</v>
      </c>
    </row>
    <row r="14" spans="1:3" x14ac:dyDescent="0.25">
      <c r="A14" s="4">
        <v>42499</v>
      </c>
      <c r="B14" s="2">
        <v>1083.0899999999999</v>
      </c>
      <c r="C14" t="s">
        <v>1199</v>
      </c>
    </row>
    <row r="15" spans="1:3" x14ac:dyDescent="0.25">
      <c r="C15" t="s">
        <v>617</v>
      </c>
    </row>
    <row r="16" spans="1:3" x14ac:dyDescent="0.25">
      <c r="C16" t="s">
        <v>1200</v>
      </c>
    </row>
    <row r="17" spans="1:3" x14ac:dyDescent="0.25">
      <c r="C17" t="s">
        <v>1201</v>
      </c>
    </row>
    <row r="18" spans="1:3" x14ac:dyDescent="0.25">
      <c r="C18" t="s">
        <v>1304</v>
      </c>
    </row>
    <row r="19" spans="1:3" x14ac:dyDescent="0.25">
      <c r="A19" s="4">
        <v>42594</v>
      </c>
      <c r="B19" s="121"/>
      <c r="C19" t="s">
        <v>644</v>
      </c>
    </row>
    <row r="20" spans="1:3" x14ac:dyDescent="0.25">
      <c r="B20" s="121">
        <v>440</v>
      </c>
      <c r="C20" t="s">
        <v>1407</v>
      </c>
    </row>
    <row r="21" spans="1:3" x14ac:dyDescent="0.25">
      <c r="B21" s="121">
        <v>420</v>
      </c>
      <c r="C21" t="s">
        <v>1028</v>
      </c>
    </row>
    <row r="22" spans="1:3" x14ac:dyDescent="0.25">
      <c r="B22" s="121">
        <v>350.7</v>
      </c>
      <c r="C22" t="s">
        <v>1408</v>
      </c>
    </row>
    <row r="23" spans="1:3" x14ac:dyDescent="0.25">
      <c r="B23" s="121"/>
      <c r="C23" t="s">
        <v>467</v>
      </c>
    </row>
    <row r="24" spans="1:3" x14ac:dyDescent="0.25">
      <c r="B24" s="121"/>
      <c r="C24" t="s">
        <v>1412</v>
      </c>
    </row>
    <row r="25" spans="1:3" x14ac:dyDescent="0.25">
      <c r="A25" s="4">
        <v>42597</v>
      </c>
      <c r="B25" s="2">
        <v>261.91000000000003</v>
      </c>
      <c r="C25" t="s">
        <v>708</v>
      </c>
    </row>
    <row r="26" spans="1:3" x14ac:dyDescent="0.25">
      <c r="C26" t="s">
        <v>467</v>
      </c>
    </row>
    <row r="27" spans="1:3" x14ac:dyDescent="0.25">
      <c r="C27" t="s">
        <v>1453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21</v>
      </c>
    </row>
    <row r="5" spans="1:3" x14ac:dyDescent="0.25">
      <c r="A5" s="4" t="s">
        <v>1</v>
      </c>
      <c r="B5" s="2">
        <f>'Total Orgs'!B24</f>
        <v>3000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3000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42314</v>
      </c>
      <c r="B11" s="2">
        <v>350</v>
      </c>
      <c r="C11" t="s">
        <v>700</v>
      </c>
    </row>
    <row r="12" spans="1:3" x14ac:dyDescent="0.25">
      <c r="C12" t="s">
        <v>658</v>
      </c>
    </row>
    <row r="13" spans="1:3" x14ac:dyDescent="0.25">
      <c r="C13" t="s">
        <v>470</v>
      </c>
    </row>
    <row r="14" spans="1:3" x14ac:dyDescent="0.25">
      <c r="C14" s="18" t="s">
        <v>546</v>
      </c>
    </row>
    <row r="15" spans="1:3" x14ac:dyDescent="0.25">
      <c r="A15" s="4">
        <v>42314</v>
      </c>
      <c r="B15" s="2">
        <v>400</v>
      </c>
      <c r="C15" t="s">
        <v>701</v>
      </c>
    </row>
    <row r="16" spans="1:3" x14ac:dyDescent="0.25">
      <c r="C16" t="s">
        <v>658</v>
      </c>
    </row>
    <row r="17" spans="1:3" x14ac:dyDescent="0.25">
      <c r="C17" t="s">
        <v>470</v>
      </c>
    </row>
    <row r="18" spans="1:3" x14ac:dyDescent="0.25">
      <c r="C18" s="18" t="s">
        <v>546</v>
      </c>
    </row>
    <row r="19" spans="1:3" x14ac:dyDescent="0.25">
      <c r="A19" s="4">
        <v>42314</v>
      </c>
      <c r="B19" s="2">
        <v>350</v>
      </c>
      <c r="C19" t="s">
        <v>702</v>
      </c>
    </row>
    <row r="20" spans="1:3" x14ac:dyDescent="0.25">
      <c r="C20" t="s">
        <v>658</v>
      </c>
    </row>
    <row r="21" spans="1:3" x14ac:dyDescent="0.25">
      <c r="C21" t="s">
        <v>470</v>
      </c>
    </row>
    <row r="22" spans="1:3" x14ac:dyDescent="0.25">
      <c r="C22" s="18" t="s">
        <v>546</v>
      </c>
    </row>
    <row r="23" spans="1:3" x14ac:dyDescent="0.25">
      <c r="A23" s="4">
        <v>42314</v>
      </c>
      <c r="B23" s="2">
        <v>350</v>
      </c>
      <c r="C23" t="s">
        <v>703</v>
      </c>
    </row>
    <row r="24" spans="1:3" x14ac:dyDescent="0.25">
      <c r="C24" t="s">
        <v>658</v>
      </c>
    </row>
    <row r="25" spans="1:3" x14ac:dyDescent="0.25">
      <c r="C25" t="s">
        <v>470</v>
      </c>
    </row>
    <row r="26" spans="1:3" x14ac:dyDescent="0.25">
      <c r="C26" s="18" t="s">
        <v>546</v>
      </c>
    </row>
    <row r="27" spans="1:3" x14ac:dyDescent="0.25">
      <c r="A27" s="4">
        <v>42314</v>
      </c>
      <c r="B27" s="2">
        <v>350</v>
      </c>
      <c r="C27" t="s">
        <v>704</v>
      </c>
    </row>
    <row r="28" spans="1:3" x14ac:dyDescent="0.25">
      <c r="C28" t="s">
        <v>658</v>
      </c>
    </row>
    <row r="29" spans="1:3" x14ac:dyDescent="0.25">
      <c r="C29" t="s">
        <v>470</v>
      </c>
    </row>
    <row r="30" spans="1:3" x14ac:dyDescent="0.25">
      <c r="C30" s="18" t="s">
        <v>546</v>
      </c>
    </row>
    <row r="31" spans="1:3" x14ac:dyDescent="0.25">
      <c r="A31" s="4">
        <v>42314</v>
      </c>
      <c r="B31" s="2">
        <v>350</v>
      </c>
      <c r="C31" t="s">
        <v>705</v>
      </c>
    </row>
    <row r="32" spans="1:3" x14ac:dyDescent="0.25">
      <c r="C32" t="s">
        <v>658</v>
      </c>
    </row>
    <row r="33" spans="1:3" x14ac:dyDescent="0.25">
      <c r="C33" t="s">
        <v>470</v>
      </c>
    </row>
    <row r="34" spans="1:3" x14ac:dyDescent="0.25">
      <c r="C34" s="18" t="s">
        <v>546</v>
      </c>
    </row>
    <row r="35" spans="1:3" x14ac:dyDescent="0.25">
      <c r="A35" s="4">
        <v>42314</v>
      </c>
      <c r="B35" s="2">
        <v>350</v>
      </c>
      <c r="C35" t="s">
        <v>706</v>
      </c>
    </row>
    <row r="36" spans="1:3" x14ac:dyDescent="0.25">
      <c r="C36" t="s">
        <v>658</v>
      </c>
    </row>
    <row r="37" spans="1:3" x14ac:dyDescent="0.25">
      <c r="C37" t="s">
        <v>470</v>
      </c>
    </row>
    <row r="38" spans="1:3" x14ac:dyDescent="0.25">
      <c r="C38" s="18" t="s">
        <v>546</v>
      </c>
    </row>
    <row r="39" spans="1:3" x14ac:dyDescent="0.25">
      <c r="A39" s="4">
        <v>42314</v>
      </c>
      <c r="B39" s="2">
        <v>400</v>
      </c>
      <c r="C39" t="s">
        <v>707</v>
      </c>
    </row>
    <row r="40" spans="1:3" x14ac:dyDescent="0.25">
      <c r="C40" t="s">
        <v>658</v>
      </c>
    </row>
    <row r="41" spans="1:3" x14ac:dyDescent="0.25">
      <c r="C41" t="s">
        <v>470</v>
      </c>
    </row>
    <row r="42" spans="1:3" x14ac:dyDescent="0.25">
      <c r="C42" s="18" t="s">
        <v>546</v>
      </c>
    </row>
    <row r="43" spans="1:3" x14ac:dyDescent="0.25">
      <c r="A43" s="4">
        <v>42507</v>
      </c>
      <c r="B43" s="2">
        <v>100</v>
      </c>
      <c r="C43" s="18" t="s">
        <v>708</v>
      </c>
    </row>
    <row r="44" spans="1:3" x14ac:dyDescent="0.25">
      <c r="C44" s="18" t="s">
        <v>467</v>
      </c>
    </row>
    <row r="45" spans="1:3" x14ac:dyDescent="0.25">
      <c r="C45" s="18" t="s">
        <v>1227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310</v>
      </c>
    </row>
    <row r="5" spans="1:3" x14ac:dyDescent="0.25">
      <c r="A5" s="4" t="s">
        <v>1</v>
      </c>
      <c r="B5" s="2">
        <f>'Total Orgs'!B213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SUM(B11:B103)</f>
        <v>0</v>
      </c>
    </row>
    <row r="8" spans="1:3" x14ac:dyDescent="0.25">
      <c r="A8" s="4" t="s">
        <v>4</v>
      </c>
      <c r="B8" s="2">
        <f>SUM(B5+B6-B7)</f>
        <v>500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399</v>
      </c>
    </row>
    <row r="5" spans="1:3" x14ac:dyDescent="0.25">
      <c r="A5" s="4" t="s">
        <v>1</v>
      </c>
      <c r="B5" s="2">
        <f>'Total Orgs'!B214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42598</v>
      </c>
      <c r="B11" s="2">
        <v>500</v>
      </c>
      <c r="C11" t="s">
        <v>708</v>
      </c>
    </row>
    <row r="12" spans="1:3" x14ac:dyDescent="0.25">
      <c r="C12" t="s">
        <v>467</v>
      </c>
    </row>
    <row r="13" spans="1:3" x14ac:dyDescent="0.25">
      <c r="C13" t="s">
        <v>1457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3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106</v>
      </c>
    </row>
    <row r="5" spans="1:3" x14ac:dyDescent="0.25">
      <c r="A5" s="4" t="s">
        <v>1</v>
      </c>
      <c r="B5" s="2">
        <f>'Total Orgs'!B215</f>
        <v>7500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SUM(B11:B108)</f>
        <v>7519.15</v>
      </c>
    </row>
    <row r="8" spans="1:3" x14ac:dyDescent="0.25">
      <c r="A8" s="4" t="s">
        <v>4</v>
      </c>
      <c r="B8" s="2">
        <f>SUM(B5+B6-B7)</f>
        <v>-19.149999999999636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42377</v>
      </c>
      <c r="B11" s="2">
        <v>3076.47</v>
      </c>
      <c r="C11" t="s">
        <v>829</v>
      </c>
    </row>
    <row r="12" spans="1:3" x14ac:dyDescent="0.25">
      <c r="C12" t="s">
        <v>830</v>
      </c>
    </row>
    <row r="13" spans="1:3" x14ac:dyDescent="0.25">
      <c r="C13" t="s">
        <v>831</v>
      </c>
    </row>
    <row r="14" spans="1:3" x14ac:dyDescent="0.25">
      <c r="C14" t="s">
        <v>869</v>
      </c>
    </row>
    <row r="15" spans="1:3" x14ac:dyDescent="0.25">
      <c r="C15" t="s">
        <v>870</v>
      </c>
    </row>
    <row r="16" spans="1:3" x14ac:dyDescent="0.25">
      <c r="A16" s="4">
        <v>42383</v>
      </c>
      <c r="C16" t="s">
        <v>838</v>
      </c>
    </row>
    <row r="17" spans="1:3" x14ac:dyDescent="0.25">
      <c r="C17" t="s">
        <v>837</v>
      </c>
    </row>
    <row r="18" spans="1:3" x14ac:dyDescent="0.25">
      <c r="A18" s="4">
        <v>42423</v>
      </c>
      <c r="B18" s="2">
        <v>622.54999999999995</v>
      </c>
      <c r="C18" t="s">
        <v>938</v>
      </c>
    </row>
    <row r="19" spans="1:3" x14ac:dyDescent="0.25">
      <c r="A19" s="4">
        <v>42395</v>
      </c>
      <c r="C19" t="s">
        <v>849</v>
      </c>
    </row>
    <row r="20" spans="1:3" x14ac:dyDescent="0.25">
      <c r="C20" t="s">
        <v>850</v>
      </c>
    </row>
    <row r="21" spans="1:3" x14ac:dyDescent="0.25">
      <c r="C21" t="s">
        <v>851</v>
      </c>
    </row>
    <row r="22" spans="1:3" x14ac:dyDescent="0.25">
      <c r="C22" t="s">
        <v>837</v>
      </c>
    </row>
    <row r="23" spans="1:3" x14ac:dyDescent="0.25">
      <c r="A23" s="4">
        <v>42445</v>
      </c>
      <c r="B23" s="2">
        <v>470.7</v>
      </c>
      <c r="C23" t="s">
        <v>1042</v>
      </c>
    </row>
    <row r="24" spans="1:3" x14ac:dyDescent="0.25">
      <c r="A24" s="4">
        <v>42395</v>
      </c>
      <c r="C24" t="s">
        <v>852</v>
      </c>
    </row>
    <row r="25" spans="1:3" x14ac:dyDescent="0.25">
      <c r="C25" t="s">
        <v>470</v>
      </c>
    </row>
    <row r="26" spans="1:3" x14ac:dyDescent="0.25">
      <c r="C26" t="s">
        <v>853</v>
      </c>
    </row>
    <row r="27" spans="1:3" x14ac:dyDescent="0.25">
      <c r="C27" t="s">
        <v>837</v>
      </c>
    </row>
    <row r="28" spans="1:3" x14ac:dyDescent="0.25">
      <c r="A28" s="4">
        <v>42482</v>
      </c>
      <c r="B28" s="2">
        <v>1578.84</v>
      </c>
      <c r="C28" t="s">
        <v>1167</v>
      </c>
    </row>
    <row r="29" spans="1:3" x14ac:dyDescent="0.25">
      <c r="A29" s="16">
        <v>42529</v>
      </c>
      <c r="B29" s="17">
        <v>1457.6</v>
      </c>
      <c r="C29" s="18" t="s">
        <v>1300</v>
      </c>
    </row>
    <row r="30" spans="1:3" x14ac:dyDescent="0.25">
      <c r="A30" s="16"/>
      <c r="B30" s="17"/>
      <c r="C30" s="18" t="s">
        <v>1252</v>
      </c>
    </row>
    <row r="31" spans="1:3" x14ac:dyDescent="0.25">
      <c r="A31" s="4">
        <v>42586</v>
      </c>
      <c r="B31" s="2">
        <v>312.99</v>
      </c>
      <c r="C31" s="18" t="s">
        <v>1382</v>
      </c>
    </row>
    <row r="32" spans="1:3" x14ac:dyDescent="0.25">
      <c r="C32" s="18" t="s">
        <v>467</v>
      </c>
    </row>
    <row r="33" spans="3:3" x14ac:dyDescent="0.25">
      <c r="C33" s="18" t="s">
        <v>1383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 t="str">
        <f>'Total Orgs'!A1</f>
        <v>Budget 2015-2016</v>
      </c>
    </row>
    <row r="2" spans="1:4" x14ac:dyDescent="0.25">
      <c r="A2" s="5"/>
    </row>
    <row r="3" spans="1:4" x14ac:dyDescent="0.25">
      <c r="A3" s="6" t="s">
        <v>124</v>
      </c>
    </row>
    <row r="5" spans="1:4" x14ac:dyDescent="0.25">
      <c r="A5" s="4" t="s">
        <v>1</v>
      </c>
      <c r="B5" s="2">
        <v>0</v>
      </c>
    </row>
    <row r="6" spans="1:4" x14ac:dyDescent="0.25">
      <c r="A6" s="4" t="s">
        <v>2</v>
      </c>
    </row>
    <row r="7" spans="1:4" x14ac:dyDescent="0.25">
      <c r="A7" s="4" t="s">
        <v>3</v>
      </c>
      <c r="B7" s="2">
        <f>SUM(B11:B112)</f>
        <v>1487</v>
      </c>
    </row>
    <row r="8" spans="1:4" x14ac:dyDescent="0.25">
      <c r="A8" s="4" t="s">
        <v>4</v>
      </c>
      <c r="B8" s="2">
        <f>SUM(B5+B6-B7)</f>
        <v>-1487</v>
      </c>
    </row>
    <row r="10" spans="1:4" s="1" customFormat="1" x14ac:dyDescent="0.25">
      <c r="A10" s="7" t="s">
        <v>5</v>
      </c>
      <c r="B10" s="3" t="s">
        <v>6</v>
      </c>
      <c r="C10" s="1" t="s">
        <v>7</v>
      </c>
    </row>
    <row r="11" spans="1:4" x14ac:dyDescent="0.25">
      <c r="A11" s="4">
        <v>42298</v>
      </c>
      <c r="B11" s="2">
        <v>1200</v>
      </c>
      <c r="C11" s="21" t="s">
        <v>607</v>
      </c>
    </row>
    <row r="12" spans="1:4" x14ac:dyDescent="0.25">
      <c r="C12" t="s">
        <v>608</v>
      </c>
    </row>
    <row r="13" spans="1:4" x14ac:dyDescent="0.25">
      <c r="C13" t="s">
        <v>609</v>
      </c>
    </row>
    <row r="14" spans="1:4" s="44" customFormat="1" x14ac:dyDescent="0.25">
      <c r="A14" s="46">
        <v>42305</v>
      </c>
      <c r="B14" s="47">
        <v>32</v>
      </c>
      <c r="C14" s="21" t="s">
        <v>607</v>
      </c>
      <c r="D14" s="44" t="s">
        <v>639</v>
      </c>
    </row>
    <row r="15" spans="1:4" x14ac:dyDescent="0.25">
      <c r="C15" t="s">
        <v>638</v>
      </c>
    </row>
    <row r="16" spans="1:4" x14ac:dyDescent="0.25">
      <c r="C16" t="s">
        <v>467</v>
      </c>
    </row>
    <row r="17" spans="1:4" x14ac:dyDescent="0.25">
      <c r="C17" t="s">
        <v>640</v>
      </c>
    </row>
    <row r="18" spans="1:4" x14ac:dyDescent="0.25">
      <c r="A18" s="4">
        <v>42305</v>
      </c>
      <c r="B18" s="2">
        <v>141</v>
      </c>
      <c r="C18" s="21" t="s">
        <v>643</v>
      </c>
      <c r="D18" t="s">
        <v>714</v>
      </c>
    </row>
    <row r="19" spans="1:4" x14ac:dyDescent="0.25">
      <c r="C19" t="s">
        <v>644</v>
      </c>
    </row>
    <row r="20" spans="1:4" x14ac:dyDescent="0.25">
      <c r="C20" t="s">
        <v>467</v>
      </c>
    </row>
    <row r="21" spans="1:4" x14ac:dyDescent="0.25">
      <c r="C21" s="44" t="s">
        <v>645</v>
      </c>
    </row>
    <row r="22" spans="1:4" x14ac:dyDescent="0.25">
      <c r="A22" s="4">
        <v>42340</v>
      </c>
      <c r="B22" s="2">
        <v>114</v>
      </c>
      <c r="C22" s="21" t="s">
        <v>574</v>
      </c>
      <c r="D22" t="s">
        <v>639</v>
      </c>
    </row>
    <row r="23" spans="1:4" x14ac:dyDescent="0.25">
      <c r="C23" t="s">
        <v>757</v>
      </c>
    </row>
    <row r="24" spans="1:4" x14ac:dyDescent="0.25">
      <c r="C24" t="s">
        <v>467</v>
      </c>
    </row>
    <row r="25" spans="1:4" x14ac:dyDescent="0.25">
      <c r="C25" s="44" t="s">
        <v>758</v>
      </c>
    </row>
    <row r="26" spans="1:4" x14ac:dyDescent="0.25">
      <c r="C26" s="21"/>
    </row>
    <row r="27" spans="1:4" x14ac:dyDescent="0.25">
      <c r="C27" s="44"/>
    </row>
    <row r="29" spans="1:4" x14ac:dyDescent="0.25">
      <c r="C29" s="44"/>
    </row>
    <row r="30" spans="1:4" x14ac:dyDescent="0.25">
      <c r="C30" s="21"/>
    </row>
    <row r="31" spans="1:4" x14ac:dyDescent="0.25">
      <c r="C31" s="44"/>
    </row>
    <row r="32" spans="1:4" x14ac:dyDescent="0.25">
      <c r="C32" s="44"/>
    </row>
    <row r="33" spans="1:3" x14ac:dyDescent="0.25">
      <c r="C33" s="21"/>
    </row>
    <row r="34" spans="1:3" x14ac:dyDescent="0.25">
      <c r="C34" s="44"/>
    </row>
    <row r="35" spans="1:3" x14ac:dyDescent="0.25">
      <c r="C35" s="44"/>
    </row>
    <row r="36" spans="1:3" x14ac:dyDescent="0.25">
      <c r="C36" s="44"/>
    </row>
    <row r="37" spans="1:3" x14ac:dyDescent="0.25">
      <c r="C37" s="44"/>
    </row>
    <row r="38" spans="1:3" x14ac:dyDescent="0.25">
      <c r="C38" s="44"/>
    </row>
    <row r="39" spans="1:3" x14ac:dyDescent="0.25">
      <c r="C39" s="21"/>
    </row>
    <row r="40" spans="1:3" x14ac:dyDescent="0.25">
      <c r="C40" s="44"/>
    </row>
    <row r="41" spans="1:3" x14ac:dyDescent="0.25">
      <c r="C41" s="44"/>
    </row>
    <row r="42" spans="1:3" x14ac:dyDescent="0.25">
      <c r="C42" s="44"/>
    </row>
    <row r="43" spans="1:3" x14ac:dyDescent="0.25">
      <c r="C43" s="44"/>
    </row>
    <row r="44" spans="1:3" x14ac:dyDescent="0.25">
      <c r="C44" s="44"/>
    </row>
    <row r="45" spans="1:3" x14ac:dyDescent="0.25">
      <c r="C45" s="44"/>
    </row>
    <row r="46" spans="1:3" s="53" customFormat="1" x14ac:dyDescent="0.25">
      <c r="A46" s="25"/>
      <c r="B46" s="26"/>
      <c r="C46" s="62"/>
    </row>
    <row r="47" spans="1:3" x14ac:dyDescent="0.25">
      <c r="C47" s="44"/>
    </row>
    <row r="48" spans="1:3" x14ac:dyDescent="0.25">
      <c r="C48" s="44"/>
    </row>
    <row r="49" spans="1:3" x14ac:dyDescent="0.25">
      <c r="C49" s="44"/>
    </row>
    <row r="50" spans="1:3" x14ac:dyDescent="0.25">
      <c r="C50" s="21"/>
    </row>
    <row r="51" spans="1:3" x14ac:dyDescent="0.25">
      <c r="C51" s="44"/>
    </row>
    <row r="52" spans="1:3" x14ac:dyDescent="0.25">
      <c r="C52" s="44"/>
    </row>
    <row r="53" spans="1:3" x14ac:dyDescent="0.25">
      <c r="C53" s="44"/>
    </row>
    <row r="54" spans="1:3" s="44" customFormat="1" x14ac:dyDescent="0.25">
      <c r="A54" s="4"/>
      <c r="B54" s="2"/>
      <c r="C54" s="21"/>
    </row>
    <row r="55" spans="1:3" x14ac:dyDescent="0.25">
      <c r="C55" s="44"/>
    </row>
    <row r="56" spans="1:3" x14ac:dyDescent="0.25">
      <c r="C56" s="44"/>
    </row>
    <row r="57" spans="1:3" x14ac:dyDescent="0.25">
      <c r="C57" s="44"/>
    </row>
    <row r="58" spans="1:3" x14ac:dyDescent="0.25">
      <c r="C58" s="21"/>
    </row>
    <row r="59" spans="1:3" x14ac:dyDescent="0.25">
      <c r="C59" s="44"/>
    </row>
    <row r="60" spans="1:3" x14ac:dyDescent="0.25">
      <c r="C60" s="44"/>
    </row>
    <row r="61" spans="1:3" x14ac:dyDescent="0.25">
      <c r="C61" s="44"/>
    </row>
    <row r="62" spans="1:3" x14ac:dyDescent="0.25">
      <c r="C62" s="21"/>
    </row>
    <row r="63" spans="1:3" x14ac:dyDescent="0.25">
      <c r="C63" s="44"/>
    </row>
    <row r="65" spans="3:3" x14ac:dyDescent="0.25">
      <c r="C65" s="44"/>
    </row>
    <row r="66" spans="3:3" x14ac:dyDescent="0.25">
      <c r="C66" s="21"/>
    </row>
    <row r="67" spans="3:3" x14ac:dyDescent="0.25">
      <c r="C67" s="44"/>
    </row>
    <row r="68" spans="3:3" x14ac:dyDescent="0.25">
      <c r="C68" s="44"/>
    </row>
    <row r="69" spans="3:3" x14ac:dyDescent="0.25">
      <c r="C69" s="44"/>
    </row>
    <row r="70" spans="3:3" x14ac:dyDescent="0.25">
      <c r="C70" s="21"/>
    </row>
    <row r="71" spans="3:3" x14ac:dyDescent="0.25">
      <c r="C71" s="44"/>
    </row>
    <row r="72" spans="3:3" x14ac:dyDescent="0.25">
      <c r="C72" s="44"/>
    </row>
    <row r="73" spans="3:3" x14ac:dyDescent="0.25">
      <c r="C73" s="44"/>
    </row>
    <row r="74" spans="3:3" x14ac:dyDescent="0.25">
      <c r="C74" s="21"/>
    </row>
    <row r="75" spans="3:3" x14ac:dyDescent="0.25">
      <c r="C75" s="44"/>
    </row>
    <row r="76" spans="3:3" x14ac:dyDescent="0.25">
      <c r="C76" s="44"/>
    </row>
    <row r="77" spans="3:3" x14ac:dyDescent="0.25">
      <c r="C77" s="44"/>
    </row>
    <row r="78" spans="3:3" x14ac:dyDescent="0.25">
      <c r="C78" s="21"/>
    </row>
    <row r="79" spans="3:3" x14ac:dyDescent="0.25">
      <c r="C79" s="44"/>
    </row>
    <row r="80" spans="3:3" x14ac:dyDescent="0.25">
      <c r="C80" s="44"/>
    </row>
    <row r="81" spans="3:3" x14ac:dyDescent="0.25">
      <c r="C81" s="44"/>
    </row>
    <row r="85" spans="3:3" x14ac:dyDescent="0.25">
      <c r="C85" s="21"/>
    </row>
    <row r="89" spans="3:3" x14ac:dyDescent="0.25">
      <c r="C89" s="21"/>
    </row>
    <row r="93" spans="3:3" x14ac:dyDescent="0.25">
      <c r="C93" s="21"/>
    </row>
    <row r="97" spans="3:3" x14ac:dyDescent="0.25">
      <c r="C97" s="21"/>
    </row>
    <row r="101" spans="3:3" x14ac:dyDescent="0.25">
      <c r="C101" s="21"/>
    </row>
    <row r="105" spans="3:3" x14ac:dyDescent="0.25">
      <c r="C105" s="21"/>
    </row>
    <row r="109" spans="3:3" x14ac:dyDescent="0.25">
      <c r="C109" s="21"/>
    </row>
    <row r="113" spans="3:3" x14ac:dyDescent="0.25">
      <c r="C113" s="21"/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2015-2016</v>
      </c>
    </row>
    <row r="2" spans="1:10" x14ac:dyDescent="0.25">
      <c r="A2" s="5"/>
    </row>
    <row r="3" spans="1:10" x14ac:dyDescent="0.25">
      <c r="A3" s="6" t="s">
        <v>107</v>
      </c>
    </row>
    <row r="5" spans="1:10" x14ac:dyDescent="0.25">
      <c r="A5" s="4" t="s">
        <v>1</v>
      </c>
      <c r="B5" s="2">
        <f>'Total Orgs'!B217</f>
        <v>-569.5</v>
      </c>
    </row>
    <row r="6" spans="1:10" x14ac:dyDescent="0.25">
      <c r="A6" s="4" t="s">
        <v>2</v>
      </c>
    </row>
    <row r="7" spans="1:10" x14ac:dyDescent="0.25">
      <c r="A7" s="4" t="s">
        <v>3</v>
      </c>
      <c r="B7" s="2">
        <f>SUM(B11:B102)</f>
        <v>14715.5</v>
      </c>
    </row>
    <row r="8" spans="1:10" x14ac:dyDescent="0.25">
      <c r="A8" s="4" t="s">
        <v>4</v>
      </c>
      <c r="B8" s="2">
        <f>SUM(B5+B6-B7)</f>
        <v>-15285</v>
      </c>
    </row>
    <row r="10" spans="1:10" s="1" customFormat="1" x14ac:dyDescent="0.25">
      <c r="A10" s="7" t="s">
        <v>5</v>
      </c>
      <c r="B10" s="3" t="s">
        <v>6</v>
      </c>
      <c r="C10" s="1" t="s">
        <v>7</v>
      </c>
    </row>
    <row r="11" spans="1:10" x14ac:dyDescent="0.25">
      <c r="A11" s="4">
        <v>42258</v>
      </c>
      <c r="B11" s="2">
        <v>1232</v>
      </c>
      <c r="C11" s="21" t="s">
        <v>456</v>
      </c>
    </row>
    <row r="12" spans="1:10" x14ac:dyDescent="0.25">
      <c r="C12" t="s">
        <v>457</v>
      </c>
    </row>
    <row r="13" spans="1:10" x14ac:dyDescent="0.25">
      <c r="A13" s="4">
        <v>42265</v>
      </c>
      <c r="B13" s="2">
        <v>400</v>
      </c>
      <c r="C13" s="21" t="s">
        <v>481</v>
      </c>
      <c r="D13" s="18"/>
      <c r="E13" s="18"/>
      <c r="F13" s="18"/>
    </row>
    <row r="14" spans="1:10" x14ac:dyDescent="0.25">
      <c r="C14" t="s">
        <v>457</v>
      </c>
    </row>
    <row r="15" spans="1:10" ht="15.75" customHeight="1" x14ac:dyDescent="0.25">
      <c r="A15" s="4">
        <v>42291</v>
      </c>
      <c r="B15" s="2">
        <v>114</v>
      </c>
      <c r="C15" s="21" t="s">
        <v>574</v>
      </c>
      <c r="D15" s="68"/>
      <c r="E15" s="68"/>
      <c r="F15" s="68"/>
      <c r="G15" s="68"/>
      <c r="H15" s="68"/>
      <c r="I15" s="68"/>
      <c r="J15" s="68"/>
    </row>
    <row r="16" spans="1:10" x14ac:dyDescent="0.25">
      <c r="C16" t="s">
        <v>457</v>
      </c>
      <c r="D16" s="68"/>
      <c r="E16" s="68"/>
      <c r="F16" s="68"/>
      <c r="G16" s="68"/>
      <c r="H16" s="68"/>
      <c r="I16" s="68"/>
      <c r="J16" s="68"/>
    </row>
    <row r="17" spans="1:10" s="18" customFormat="1" x14ac:dyDescent="0.25">
      <c r="A17" s="16">
        <v>42417</v>
      </c>
      <c r="B17" s="17">
        <v>2075</v>
      </c>
      <c r="C17" s="38" t="s">
        <v>117</v>
      </c>
      <c r="D17" s="68"/>
      <c r="E17" s="68"/>
      <c r="F17" s="68"/>
      <c r="G17" s="68"/>
      <c r="H17" s="68"/>
      <c r="I17" s="68"/>
      <c r="J17" s="68"/>
    </row>
    <row r="18" spans="1:10" s="18" customFormat="1" x14ac:dyDescent="0.25">
      <c r="A18" s="16"/>
      <c r="B18" s="17"/>
      <c r="C18" s="18" t="s">
        <v>886</v>
      </c>
      <c r="D18" s="68"/>
      <c r="E18" s="68"/>
      <c r="F18" s="68"/>
      <c r="G18" s="68"/>
      <c r="H18" s="68"/>
      <c r="I18" s="68"/>
      <c r="J18" s="68"/>
    </row>
    <row r="19" spans="1:10" s="18" customFormat="1" x14ac:dyDescent="0.25">
      <c r="A19" s="16">
        <v>42417</v>
      </c>
      <c r="B19" s="17">
        <v>500</v>
      </c>
      <c r="C19" s="38" t="s">
        <v>57</v>
      </c>
      <c r="D19" s="68"/>
      <c r="E19" s="68"/>
      <c r="F19" s="68"/>
      <c r="G19" s="68"/>
      <c r="H19" s="68"/>
      <c r="I19" s="68"/>
      <c r="J19" s="68"/>
    </row>
    <row r="20" spans="1:10" s="18" customFormat="1" x14ac:dyDescent="0.25">
      <c r="A20" s="16"/>
      <c r="B20" s="17"/>
      <c r="C20" s="54" t="s">
        <v>886</v>
      </c>
    </row>
    <row r="21" spans="1:10" x14ac:dyDescent="0.25">
      <c r="A21" s="4">
        <v>42417</v>
      </c>
      <c r="B21" s="17">
        <v>200</v>
      </c>
      <c r="C21" s="38" t="s">
        <v>151</v>
      </c>
    </row>
    <row r="22" spans="1:10" x14ac:dyDescent="0.25">
      <c r="B22" s="17"/>
      <c r="C22" s="54" t="s">
        <v>886</v>
      </c>
    </row>
    <row r="23" spans="1:10" x14ac:dyDescent="0.25">
      <c r="A23" s="4">
        <v>42439</v>
      </c>
      <c r="B23" s="17">
        <v>100</v>
      </c>
      <c r="C23" s="38" t="s">
        <v>14</v>
      </c>
    </row>
    <row r="24" spans="1:10" x14ac:dyDescent="0.25">
      <c r="B24" s="17"/>
      <c r="C24" s="54" t="s">
        <v>886</v>
      </c>
    </row>
    <row r="25" spans="1:10" x14ac:dyDescent="0.25">
      <c r="A25" s="4">
        <v>42439</v>
      </c>
      <c r="B25" s="17">
        <v>314</v>
      </c>
      <c r="C25" s="38" t="s">
        <v>1037</v>
      </c>
    </row>
    <row r="26" spans="1:10" x14ac:dyDescent="0.25">
      <c r="B26" s="17"/>
      <c r="C26" s="54" t="s">
        <v>886</v>
      </c>
    </row>
    <row r="27" spans="1:10" x14ac:dyDescent="0.25">
      <c r="A27" s="4">
        <v>42439</v>
      </c>
      <c r="B27" s="17">
        <v>1125</v>
      </c>
      <c r="C27" s="38" t="s">
        <v>39</v>
      </c>
    </row>
    <row r="28" spans="1:10" x14ac:dyDescent="0.25">
      <c r="B28" s="17"/>
      <c r="C28" s="54" t="s">
        <v>886</v>
      </c>
    </row>
    <row r="29" spans="1:10" x14ac:dyDescent="0.25">
      <c r="A29" s="4">
        <v>42439</v>
      </c>
      <c r="B29" s="17">
        <v>2300</v>
      </c>
      <c r="C29" s="38" t="s">
        <v>1038</v>
      </c>
    </row>
    <row r="30" spans="1:10" x14ac:dyDescent="0.25">
      <c r="B30" s="17"/>
      <c r="C30" s="54" t="s">
        <v>886</v>
      </c>
    </row>
    <row r="31" spans="1:10" x14ac:dyDescent="0.25">
      <c r="A31" s="4">
        <v>42464</v>
      </c>
      <c r="B31" s="2">
        <v>87.5</v>
      </c>
      <c r="C31" s="21" t="s">
        <v>294</v>
      </c>
    </row>
    <row r="32" spans="1:10" x14ac:dyDescent="0.25">
      <c r="C32" s="54" t="s">
        <v>886</v>
      </c>
    </row>
    <row r="33" spans="1:3" x14ac:dyDescent="0.25">
      <c r="A33" s="4">
        <v>42464</v>
      </c>
      <c r="B33" s="2">
        <v>0</v>
      </c>
      <c r="C33" s="21" t="s">
        <v>1089</v>
      </c>
    </row>
    <row r="34" spans="1:3" x14ac:dyDescent="0.25">
      <c r="A34" s="4">
        <v>42464</v>
      </c>
      <c r="B34" s="2">
        <v>0</v>
      </c>
      <c r="C34" s="38" t="s">
        <v>1090</v>
      </c>
    </row>
    <row r="35" spans="1:3" x14ac:dyDescent="0.25">
      <c r="A35" s="4">
        <v>42464</v>
      </c>
      <c r="B35" s="2">
        <v>0</v>
      </c>
      <c r="C35" s="21" t="s">
        <v>1091</v>
      </c>
    </row>
    <row r="36" spans="1:3" x14ac:dyDescent="0.25">
      <c r="A36" s="4">
        <v>42464</v>
      </c>
      <c r="B36" s="2">
        <v>0</v>
      </c>
      <c r="C36" s="38" t="s">
        <v>1092</v>
      </c>
    </row>
    <row r="37" spans="1:3" x14ac:dyDescent="0.25">
      <c r="A37" s="4">
        <v>42475</v>
      </c>
      <c r="B37" s="2">
        <v>162.5</v>
      </c>
      <c r="C37" s="44" t="s">
        <v>1127</v>
      </c>
    </row>
    <row r="38" spans="1:3" x14ac:dyDescent="0.25">
      <c r="C38" s="38" t="s">
        <v>886</v>
      </c>
    </row>
    <row r="39" spans="1:3" x14ac:dyDescent="0.25">
      <c r="A39" s="4">
        <v>42475</v>
      </c>
      <c r="B39" s="2">
        <v>2150</v>
      </c>
      <c r="C39" s="44" t="s">
        <v>81</v>
      </c>
    </row>
    <row r="40" spans="1:3" x14ac:dyDescent="0.25">
      <c r="C40" s="38" t="s">
        <v>886</v>
      </c>
    </row>
    <row r="41" spans="1:3" x14ac:dyDescent="0.25">
      <c r="A41" s="4">
        <v>42482</v>
      </c>
      <c r="B41" s="2">
        <v>0</v>
      </c>
      <c r="C41" s="21" t="s">
        <v>1156</v>
      </c>
    </row>
    <row r="42" spans="1:3" x14ac:dyDescent="0.25">
      <c r="A42" s="4">
        <v>42507</v>
      </c>
      <c r="B42" s="2">
        <v>1000</v>
      </c>
      <c r="C42" s="38" t="s">
        <v>392</v>
      </c>
    </row>
    <row r="43" spans="1:3" s="18" customFormat="1" x14ac:dyDescent="0.25">
      <c r="A43" s="16"/>
      <c r="B43" s="17"/>
      <c r="C43" s="54" t="s">
        <v>886</v>
      </c>
    </row>
    <row r="44" spans="1:3" x14ac:dyDescent="0.25">
      <c r="A44" s="4">
        <v>42507</v>
      </c>
      <c r="B44" s="2">
        <v>20</v>
      </c>
      <c r="C44" s="38" t="s">
        <v>32</v>
      </c>
    </row>
    <row r="45" spans="1:3" x14ac:dyDescent="0.25">
      <c r="C45" s="44" t="s">
        <v>886</v>
      </c>
    </row>
    <row r="46" spans="1:3" x14ac:dyDescent="0.25">
      <c r="A46" s="4">
        <v>42507</v>
      </c>
      <c r="B46" s="2">
        <v>600</v>
      </c>
      <c r="C46" s="38" t="s">
        <v>76</v>
      </c>
    </row>
    <row r="47" spans="1:3" x14ac:dyDescent="0.25">
      <c r="C47" s="44" t="s">
        <v>886</v>
      </c>
    </row>
    <row r="48" spans="1:3" x14ac:dyDescent="0.25">
      <c r="A48" s="4">
        <v>42535</v>
      </c>
      <c r="B48" s="2">
        <v>1500</v>
      </c>
      <c r="C48" s="38" t="s">
        <v>20</v>
      </c>
    </row>
    <row r="49" spans="1:3" x14ac:dyDescent="0.25">
      <c r="C49" s="44" t="s">
        <v>886</v>
      </c>
    </row>
    <row r="50" spans="1:3" x14ac:dyDescent="0.25">
      <c r="A50" s="4">
        <v>42591</v>
      </c>
      <c r="B50" s="2">
        <v>462.5</v>
      </c>
      <c r="C50" s="38" t="s">
        <v>65</v>
      </c>
    </row>
    <row r="51" spans="1:3" x14ac:dyDescent="0.25">
      <c r="C51" s="44" t="s">
        <v>886</v>
      </c>
    </row>
    <row r="52" spans="1:3" x14ac:dyDescent="0.25">
      <c r="A52" s="4">
        <v>42591</v>
      </c>
      <c r="B52" s="2">
        <v>373</v>
      </c>
      <c r="C52" s="38" t="s">
        <v>1459</v>
      </c>
    </row>
    <row r="53" spans="1:3" x14ac:dyDescent="0.25">
      <c r="C53" s="44" t="s">
        <v>886</v>
      </c>
    </row>
    <row r="54" spans="1:3" x14ac:dyDescent="0.25">
      <c r="C54" s="38"/>
    </row>
    <row r="55" spans="1:3" x14ac:dyDescent="0.25">
      <c r="C55" s="44"/>
    </row>
    <row r="56" spans="1:3" x14ac:dyDescent="0.25">
      <c r="C56" s="38"/>
    </row>
    <row r="57" spans="1:3" x14ac:dyDescent="0.25">
      <c r="C57" s="44"/>
    </row>
    <row r="58" spans="1:3" x14ac:dyDescent="0.25">
      <c r="C58" s="38"/>
    </row>
    <row r="59" spans="1:3" x14ac:dyDescent="0.25">
      <c r="C59" s="44"/>
    </row>
    <row r="60" spans="1:3" x14ac:dyDescent="0.25">
      <c r="C60" s="38"/>
    </row>
    <row r="61" spans="1:3" x14ac:dyDescent="0.25">
      <c r="C61" s="44"/>
    </row>
    <row r="62" spans="1:3" x14ac:dyDescent="0.25">
      <c r="C62" s="38"/>
    </row>
    <row r="63" spans="1:3" x14ac:dyDescent="0.25">
      <c r="C63" s="44"/>
    </row>
    <row r="64" spans="1:3" x14ac:dyDescent="0.25">
      <c r="C64" s="38"/>
    </row>
    <row r="65" spans="3:3" x14ac:dyDescent="0.25">
      <c r="C65" s="44"/>
    </row>
    <row r="66" spans="3:3" x14ac:dyDescent="0.25">
      <c r="C66" s="38"/>
    </row>
    <row r="67" spans="3:3" x14ac:dyDescent="0.25">
      <c r="C67" s="44"/>
    </row>
    <row r="68" spans="3:3" x14ac:dyDescent="0.25">
      <c r="C68" s="38"/>
    </row>
    <row r="69" spans="3:3" x14ac:dyDescent="0.25">
      <c r="C69" s="44"/>
    </row>
    <row r="70" spans="3:3" x14ac:dyDescent="0.25">
      <c r="C70" s="38"/>
    </row>
    <row r="71" spans="3:3" x14ac:dyDescent="0.25">
      <c r="C71" s="54"/>
    </row>
    <row r="72" spans="3:3" x14ac:dyDescent="0.25">
      <c r="C72" s="38"/>
    </row>
    <row r="73" spans="3:3" x14ac:dyDescent="0.25">
      <c r="C73" s="44"/>
    </row>
    <row r="74" spans="3:3" x14ac:dyDescent="0.25">
      <c r="C74" s="38"/>
    </row>
    <row r="75" spans="3:3" x14ac:dyDescent="0.25">
      <c r="C75" s="44"/>
    </row>
    <row r="76" spans="3:3" x14ac:dyDescent="0.25">
      <c r="C76" s="38"/>
    </row>
    <row r="77" spans="3:3" x14ac:dyDescent="0.25">
      <c r="C77" s="44"/>
    </row>
    <row r="78" spans="3:3" x14ac:dyDescent="0.25">
      <c r="C78" s="38"/>
    </row>
    <row r="79" spans="3:3" x14ac:dyDescent="0.25">
      <c r="C79" s="44"/>
    </row>
    <row r="80" spans="3:3" x14ac:dyDescent="0.25">
      <c r="C80" s="38"/>
    </row>
    <row r="81" spans="3:3" x14ac:dyDescent="0.25">
      <c r="C81" s="44"/>
    </row>
    <row r="82" spans="3:3" x14ac:dyDescent="0.25">
      <c r="C82" s="38"/>
    </row>
    <row r="83" spans="3:3" x14ac:dyDescent="0.25">
      <c r="C83" s="44"/>
    </row>
    <row r="84" spans="3:3" x14ac:dyDescent="0.25">
      <c r="C84" s="38"/>
    </row>
    <row r="85" spans="3:3" x14ac:dyDescent="0.25">
      <c r="C85" s="44"/>
    </row>
    <row r="86" spans="3:3" x14ac:dyDescent="0.25">
      <c r="C86" s="38"/>
    </row>
    <row r="87" spans="3:3" x14ac:dyDescent="0.25">
      <c r="C87" s="44"/>
    </row>
    <row r="88" spans="3:3" x14ac:dyDescent="0.25">
      <c r="C88" s="18"/>
    </row>
    <row r="89" spans="3:3" x14ac:dyDescent="0.25">
      <c r="C89" s="21"/>
    </row>
    <row r="90" spans="3:3" x14ac:dyDescent="0.25">
      <c r="C90" s="18"/>
    </row>
    <row r="91" spans="3:3" x14ac:dyDescent="0.25">
      <c r="C91" s="21"/>
    </row>
    <row r="92" spans="3:3" x14ac:dyDescent="0.25">
      <c r="C92" s="18"/>
    </row>
    <row r="93" spans="3:3" x14ac:dyDescent="0.25">
      <c r="C93" s="21"/>
    </row>
    <row r="94" spans="3:3" x14ac:dyDescent="0.25">
      <c r="C94" s="18"/>
    </row>
    <row r="95" spans="3:3" x14ac:dyDescent="0.25">
      <c r="C95" s="21"/>
    </row>
    <row r="96" spans="3:3" x14ac:dyDescent="0.25">
      <c r="C96" s="18"/>
    </row>
    <row r="97" spans="3:3" x14ac:dyDescent="0.25">
      <c r="C97" s="21"/>
    </row>
    <row r="98" spans="3:3" x14ac:dyDescent="0.25">
      <c r="C98" s="18"/>
    </row>
    <row r="99" spans="3:3" x14ac:dyDescent="0.25">
      <c r="C99" s="21"/>
    </row>
    <row r="100" spans="3:3" x14ac:dyDescent="0.25">
      <c r="C100" s="18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352</v>
      </c>
    </row>
    <row r="5" spans="1:3" x14ac:dyDescent="0.25">
      <c r="A5" s="4" t="s">
        <v>1</v>
      </c>
      <c r="B5" s="2">
        <f>'Total Orgs'!B25</f>
        <v>750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601.35</v>
      </c>
    </row>
    <row r="8" spans="1:3" x14ac:dyDescent="0.25">
      <c r="A8" s="4" t="s">
        <v>4</v>
      </c>
      <c r="B8" s="2">
        <f>SUM(B5+B6-B7)</f>
        <v>148.64999999999998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s="53" customFormat="1" ht="31.5" x14ac:dyDescent="0.25">
      <c r="A11" s="25">
        <v>42395</v>
      </c>
      <c r="B11" s="26">
        <v>0</v>
      </c>
      <c r="C11" s="27" t="s">
        <v>843</v>
      </c>
    </row>
    <row r="12" spans="1:3" x14ac:dyDescent="0.25">
      <c r="C12" t="s">
        <v>841</v>
      </c>
    </row>
    <row r="13" spans="1:3" x14ac:dyDescent="0.25">
      <c r="C13" t="s">
        <v>842</v>
      </c>
    </row>
    <row r="14" spans="1:3" x14ac:dyDescent="0.25">
      <c r="C14" t="s">
        <v>844</v>
      </c>
    </row>
    <row r="15" spans="1:3" ht="47.25" x14ac:dyDescent="0.25">
      <c r="A15" s="25">
        <v>42480</v>
      </c>
      <c r="B15" s="26"/>
      <c r="C15" s="27" t="s">
        <v>1141</v>
      </c>
    </row>
    <row r="16" spans="1:3" x14ac:dyDescent="0.25">
      <c r="A16" s="4">
        <v>42594</v>
      </c>
      <c r="B16" s="2">
        <v>601.35</v>
      </c>
      <c r="C16" t="s">
        <v>1436</v>
      </c>
    </row>
    <row r="17" spans="3:3" x14ac:dyDescent="0.25">
      <c r="C17" t="s">
        <v>467</v>
      </c>
    </row>
    <row r="18" spans="3:3" x14ac:dyDescent="0.25">
      <c r="C18" t="s">
        <v>1437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353</v>
      </c>
    </row>
    <row r="5" spans="1:3" x14ac:dyDescent="0.25">
      <c r="A5" s="4" t="s">
        <v>1</v>
      </c>
      <c r="B5" s="2">
        <f>'Total Orgs'!B26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500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42403</v>
      </c>
      <c r="B11" s="2">
        <v>0</v>
      </c>
      <c r="C11" t="s">
        <v>857</v>
      </c>
    </row>
    <row r="12" spans="1:3" x14ac:dyDescent="0.25">
      <c r="C12" t="s">
        <v>858</v>
      </c>
    </row>
    <row r="13" spans="1:3" x14ac:dyDescent="0.25">
      <c r="C13" t="s">
        <v>859</v>
      </c>
    </row>
    <row r="14" spans="1:3" x14ac:dyDescent="0.25">
      <c r="C14" t="s">
        <v>860</v>
      </c>
    </row>
    <row r="15" spans="1:3" ht="47.25" x14ac:dyDescent="0.25">
      <c r="A15" s="25">
        <v>42480</v>
      </c>
      <c r="B15" s="26"/>
      <c r="C15" s="27" t="s">
        <v>1141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127</v>
      </c>
    </row>
    <row r="5" spans="1:3" x14ac:dyDescent="0.25">
      <c r="A5" s="4" t="s">
        <v>1</v>
      </c>
      <c r="B5" s="2">
        <f>'Total Orgs'!B27</f>
        <v>280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280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9"/>
  <sheetViews>
    <sheetView workbookViewId="0"/>
  </sheetViews>
  <sheetFormatPr defaultRowHeight="15.75" x14ac:dyDescent="0.25"/>
  <cols>
    <col min="1" max="1" width="16.5" customWidth="1"/>
    <col min="2" max="2" width="13.25" customWidth="1"/>
    <col min="3" max="3" width="30.1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37" t="s">
        <v>168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Orgs'!B28</f>
        <v>3000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300</v>
      </c>
    </row>
    <row r="8" spans="1:3" x14ac:dyDescent="0.25">
      <c r="A8" s="4" t="s">
        <v>4</v>
      </c>
      <c r="B8" s="2">
        <f>SUM(B5+B6-B7)</f>
        <v>2700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42495</v>
      </c>
      <c r="B11">
        <v>300</v>
      </c>
      <c r="C11" t="s">
        <v>1194</v>
      </c>
    </row>
    <row r="12" spans="1:3" x14ac:dyDescent="0.25">
      <c r="C12" t="s">
        <v>1036</v>
      </c>
    </row>
    <row r="14" spans="1:3" x14ac:dyDescent="0.25">
      <c r="A14" s="4"/>
    </row>
    <row r="16" spans="1:3" x14ac:dyDescent="0.25">
      <c r="A16" s="4"/>
    </row>
    <row r="19" spans="1:3" s="53" customFormat="1" x14ac:dyDescent="0.25">
      <c r="A19" s="25"/>
      <c r="C19" s="27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22</v>
      </c>
    </row>
    <row r="5" spans="1:3" x14ac:dyDescent="0.25">
      <c r="A5" s="4" t="s">
        <v>1</v>
      </c>
      <c r="B5" s="2">
        <f>'Total Orgs'!B29</f>
        <v>1000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333.3</v>
      </c>
      <c r="C7" t="s">
        <v>761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666.7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3"/>
  <sheetViews>
    <sheetView workbookViewId="0"/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354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Orgs'!B30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/>
    </row>
    <row r="8" spans="1:3" x14ac:dyDescent="0.25">
      <c r="A8" s="4" t="s">
        <v>3</v>
      </c>
      <c r="B8" s="2">
        <f>SUM(B12:B101)</f>
        <v>500</v>
      </c>
    </row>
    <row r="9" spans="1:3" x14ac:dyDescent="0.25">
      <c r="A9" s="4" t="s">
        <v>4</v>
      </c>
      <c r="B9" s="2">
        <f>SUM(B5+B6+B7-B8)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42494</v>
      </c>
      <c r="B12" s="2">
        <v>225</v>
      </c>
      <c r="C12" t="s">
        <v>1181</v>
      </c>
    </row>
    <row r="13" spans="1:3" x14ac:dyDescent="0.25">
      <c r="A13" s="4"/>
      <c r="B13" s="2"/>
      <c r="C13" t="s">
        <v>467</v>
      </c>
    </row>
    <row r="14" spans="1:3" x14ac:dyDescent="0.25">
      <c r="A14" s="4"/>
      <c r="B14" s="2"/>
      <c r="C14" t="s">
        <v>1182</v>
      </c>
    </row>
    <row r="15" spans="1:3" x14ac:dyDescent="0.25">
      <c r="A15" s="4">
        <v>42528</v>
      </c>
      <c r="B15" s="2">
        <v>275</v>
      </c>
      <c r="C15" t="s">
        <v>1291</v>
      </c>
    </row>
    <row r="16" spans="1:3" x14ac:dyDescent="0.25">
      <c r="A16" s="4"/>
      <c r="B16" s="2"/>
      <c r="C16" t="s">
        <v>830</v>
      </c>
    </row>
    <row r="17" spans="1:3" x14ac:dyDescent="0.25">
      <c r="A17" s="4"/>
      <c r="B17" s="2"/>
      <c r="C17" t="s">
        <v>1292</v>
      </c>
    </row>
    <row r="18" spans="1:3" x14ac:dyDescent="0.25">
      <c r="C18" t="s">
        <v>1293</v>
      </c>
    </row>
    <row r="19" spans="1:3" x14ac:dyDescent="0.25">
      <c r="C19" t="s">
        <v>1374</v>
      </c>
    </row>
    <row r="20" spans="1:3" x14ac:dyDescent="0.25">
      <c r="A20" s="4">
        <v>42907</v>
      </c>
      <c r="B20">
        <v>-225</v>
      </c>
      <c r="C20" t="s">
        <v>1467</v>
      </c>
    </row>
    <row r="21" spans="1:3" x14ac:dyDescent="0.25">
      <c r="A21" s="4">
        <v>42907</v>
      </c>
      <c r="B21">
        <v>225</v>
      </c>
      <c r="C21" t="s">
        <v>1468</v>
      </c>
    </row>
    <row r="22" spans="1:3" x14ac:dyDescent="0.25">
      <c r="C22" t="s">
        <v>467</v>
      </c>
    </row>
    <row r="23" spans="1:3" x14ac:dyDescent="0.25">
      <c r="C23" t="s">
        <v>1469</v>
      </c>
    </row>
  </sheetData>
  <hyperlinks>
    <hyperlink ref="A1" location="'Total Orgs'!A1" display="Total Organizations"/>
  </hyperlinks>
  <pageMargins left="0.7" right="0.7" top="0.75" bottom="0.75" header="0.3" footer="0.3"/>
  <pageSetup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7"/>
  <sheetViews>
    <sheetView workbookViewId="0"/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290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Orgs'!B31</f>
        <v>247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247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  <c r="B12" s="2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RowHeight="15.75" x14ac:dyDescent="0.25"/>
  <cols>
    <col min="1" max="1" width="23.375" customWidth="1"/>
    <col min="3" max="3" width="32.1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149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Orgs'!B32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>
        <f>B5*0.6666</f>
        <v>333.3</v>
      </c>
      <c r="C7" t="s">
        <v>1213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166.7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112</v>
      </c>
    </row>
    <row r="5" spans="1:3" x14ac:dyDescent="0.25">
      <c r="A5" s="4" t="s">
        <v>1</v>
      </c>
      <c r="B5" s="2">
        <f>'Total Orgs'!B6</f>
        <v>1680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SUM(B11:B104)</f>
        <v>1680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s="27" customFormat="1" ht="31.5" x14ac:dyDescent="0.25">
      <c r="A11" s="52">
        <v>42352</v>
      </c>
      <c r="B11" s="97">
        <v>0</v>
      </c>
      <c r="C11" s="27" t="s">
        <v>802</v>
      </c>
    </row>
    <row r="12" spans="1:3" x14ac:dyDescent="0.25">
      <c r="C12" t="s">
        <v>803</v>
      </c>
    </row>
    <row r="13" spans="1:3" x14ac:dyDescent="0.25">
      <c r="C13" t="s">
        <v>804</v>
      </c>
    </row>
    <row r="14" spans="1:3" x14ac:dyDescent="0.25">
      <c r="C14" t="s">
        <v>805</v>
      </c>
    </row>
    <row r="15" spans="1:3" x14ac:dyDescent="0.25">
      <c r="C15" t="s">
        <v>870</v>
      </c>
    </row>
    <row r="16" spans="1:3" s="104" customFormat="1" ht="31.5" x14ac:dyDescent="0.25">
      <c r="A16" s="101">
        <v>42409</v>
      </c>
      <c r="B16" s="102"/>
      <c r="C16" s="103" t="s">
        <v>873</v>
      </c>
    </row>
    <row r="17" spans="1:3" x14ac:dyDescent="0.25">
      <c r="A17" s="4">
        <v>42417</v>
      </c>
      <c r="B17" s="2">
        <v>121.76</v>
      </c>
      <c r="C17" s="22" t="s">
        <v>888</v>
      </c>
    </row>
    <row r="18" spans="1:3" ht="31.5" x14ac:dyDescent="0.25">
      <c r="C18" s="22" t="s">
        <v>889</v>
      </c>
    </row>
    <row r="19" spans="1:3" x14ac:dyDescent="0.25">
      <c r="A19" s="4">
        <v>42356</v>
      </c>
      <c r="B19" s="2">
        <v>265.79000000000002</v>
      </c>
      <c r="C19" t="s">
        <v>824</v>
      </c>
    </row>
    <row r="20" spans="1:3" x14ac:dyDescent="0.25">
      <c r="C20" t="s">
        <v>825</v>
      </c>
    </row>
    <row r="21" spans="1:3" x14ac:dyDescent="0.25">
      <c r="A21" s="4">
        <v>42549</v>
      </c>
      <c r="B21" s="2">
        <v>1292.45</v>
      </c>
      <c r="C21" t="s">
        <v>1333</v>
      </c>
    </row>
    <row r="22" spans="1:3" x14ac:dyDescent="0.25">
      <c r="C22" t="s">
        <v>1334</v>
      </c>
    </row>
    <row r="23" spans="1:3" x14ac:dyDescent="0.25">
      <c r="C23" t="s">
        <v>1335</v>
      </c>
    </row>
    <row r="24" spans="1:3" x14ac:dyDescent="0.25">
      <c r="C24" t="s">
        <v>1336</v>
      </c>
    </row>
    <row r="25" spans="1:3" x14ac:dyDescent="0.25">
      <c r="C25" t="s">
        <v>1385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23</v>
      </c>
    </row>
    <row r="5" spans="1:3" x14ac:dyDescent="0.25">
      <c r="A5" s="4" t="s">
        <v>1</v>
      </c>
      <c r="B5" s="2">
        <f>'Total Orgs'!B33</f>
        <v>520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520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283</v>
      </c>
    </row>
    <row r="5" spans="1:3" x14ac:dyDescent="0.25">
      <c r="A5" s="4" t="s">
        <v>1</v>
      </c>
      <c r="B5" s="2">
        <f>'Total Orgs'!B34</f>
        <v>4850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4850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42262</v>
      </c>
      <c r="B11" s="2">
        <v>3894.13</v>
      </c>
      <c r="C11" t="s">
        <v>462</v>
      </c>
    </row>
    <row r="12" spans="1:3" x14ac:dyDescent="0.25">
      <c r="C12" t="s">
        <v>463</v>
      </c>
    </row>
    <row r="13" spans="1:3" x14ac:dyDescent="0.25">
      <c r="C13" t="s">
        <v>460</v>
      </c>
    </row>
    <row r="14" spans="1:3" x14ac:dyDescent="0.25">
      <c r="C14" t="s">
        <v>464</v>
      </c>
    </row>
    <row r="15" spans="1:3" x14ac:dyDescent="0.25">
      <c r="C15" t="s">
        <v>542</v>
      </c>
    </row>
    <row r="16" spans="1:3" x14ac:dyDescent="0.25">
      <c r="A16" s="4">
        <v>42425</v>
      </c>
      <c r="B16" s="2">
        <v>955.87</v>
      </c>
      <c r="C16" t="s">
        <v>951</v>
      </c>
    </row>
    <row r="17" spans="3:3" x14ac:dyDescent="0.25">
      <c r="C17" t="s">
        <v>952</v>
      </c>
    </row>
    <row r="18" spans="3:3" x14ac:dyDescent="0.25">
      <c r="C18" t="s">
        <v>617</v>
      </c>
    </row>
    <row r="19" spans="3:3" x14ac:dyDescent="0.25">
      <c r="C19" t="s">
        <v>953</v>
      </c>
    </row>
    <row r="20" spans="3:3" x14ac:dyDescent="0.25">
      <c r="C20" t="s">
        <v>1100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356</v>
      </c>
    </row>
    <row r="5" spans="1:3" x14ac:dyDescent="0.25">
      <c r="A5" s="4" t="s">
        <v>1</v>
      </c>
      <c r="B5" s="2">
        <f>'Total Orgs'!B35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42591</v>
      </c>
      <c r="B11" s="2">
        <v>500</v>
      </c>
      <c r="C11" t="s">
        <v>428</v>
      </c>
    </row>
    <row r="12" spans="1:3" x14ac:dyDescent="0.25">
      <c r="C12" t="s">
        <v>430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5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24</v>
      </c>
    </row>
    <row r="5" spans="1:3" x14ac:dyDescent="0.25">
      <c r="A5" s="4" t="s">
        <v>1</v>
      </c>
      <c r="B5" s="2">
        <f>'Total Orgs'!B36</f>
        <v>5450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SUM(B11:B104)</f>
        <v>5450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42305</v>
      </c>
      <c r="B11" s="2">
        <v>4</v>
      </c>
      <c r="C11" t="s">
        <v>428</v>
      </c>
    </row>
    <row r="12" spans="1:3" x14ac:dyDescent="0.25">
      <c r="C12" s="28" t="s">
        <v>646</v>
      </c>
    </row>
    <row r="13" spans="1:3" x14ac:dyDescent="0.25">
      <c r="C13" t="s">
        <v>430</v>
      </c>
    </row>
    <row r="14" spans="1:3" x14ac:dyDescent="0.25">
      <c r="A14" s="4">
        <v>42348</v>
      </c>
      <c r="B14" s="2">
        <v>190.46</v>
      </c>
      <c r="C14" t="s">
        <v>781</v>
      </c>
    </row>
    <row r="15" spans="1:3" x14ac:dyDescent="0.25">
      <c r="C15" t="s">
        <v>467</v>
      </c>
    </row>
    <row r="16" spans="1:3" x14ac:dyDescent="0.25">
      <c r="C16" s="28" t="s">
        <v>782</v>
      </c>
    </row>
    <row r="17" spans="1:3" x14ac:dyDescent="0.25">
      <c r="A17" s="4">
        <v>42348</v>
      </c>
      <c r="B17" s="2">
        <v>95.23</v>
      </c>
      <c r="C17" t="s">
        <v>783</v>
      </c>
    </row>
    <row r="18" spans="1:3" x14ac:dyDescent="0.25">
      <c r="C18" t="s">
        <v>467</v>
      </c>
    </row>
    <row r="19" spans="1:3" x14ac:dyDescent="0.25">
      <c r="C19" t="s">
        <v>784</v>
      </c>
    </row>
    <row r="20" spans="1:3" x14ac:dyDescent="0.25">
      <c r="A20" s="4">
        <v>42348</v>
      </c>
      <c r="B20" s="2">
        <v>414.09</v>
      </c>
      <c r="C20" s="28" t="s">
        <v>785</v>
      </c>
    </row>
    <row r="21" spans="1:3" x14ac:dyDescent="0.25">
      <c r="C21" t="s">
        <v>467</v>
      </c>
    </row>
    <row r="22" spans="1:3" ht="47.25" x14ac:dyDescent="0.25">
      <c r="C22" s="118" t="s">
        <v>1115</v>
      </c>
    </row>
    <row r="23" spans="1:3" x14ac:dyDescent="0.25">
      <c r="A23" s="4">
        <v>42348</v>
      </c>
      <c r="B23" s="2">
        <v>190.46</v>
      </c>
      <c r="C23" t="s">
        <v>786</v>
      </c>
    </row>
    <row r="24" spans="1:3" x14ac:dyDescent="0.25">
      <c r="C24" t="s">
        <v>467</v>
      </c>
    </row>
    <row r="25" spans="1:3" x14ac:dyDescent="0.25">
      <c r="C25" t="s">
        <v>787</v>
      </c>
    </row>
    <row r="26" spans="1:3" x14ac:dyDescent="0.25">
      <c r="A26" s="4">
        <v>42348</v>
      </c>
      <c r="B26" s="2">
        <v>314.95999999999998</v>
      </c>
      <c r="C26" s="28" t="s">
        <v>788</v>
      </c>
    </row>
    <row r="27" spans="1:3" x14ac:dyDescent="0.25">
      <c r="C27" t="s">
        <v>467</v>
      </c>
    </row>
    <row r="28" spans="1:3" x14ac:dyDescent="0.25">
      <c r="C28" t="s">
        <v>789</v>
      </c>
    </row>
    <row r="29" spans="1:3" x14ac:dyDescent="0.25">
      <c r="A29" s="4">
        <v>42348</v>
      </c>
      <c r="B29" s="2">
        <v>441.2</v>
      </c>
      <c r="C29" t="s">
        <v>790</v>
      </c>
    </row>
    <row r="30" spans="1:3" x14ac:dyDescent="0.25">
      <c r="C30" t="s">
        <v>467</v>
      </c>
    </row>
    <row r="31" spans="1:3" x14ac:dyDescent="0.25">
      <c r="C31" s="28" t="s">
        <v>792</v>
      </c>
    </row>
    <row r="32" spans="1:3" x14ac:dyDescent="0.25">
      <c r="A32" s="4">
        <v>42348</v>
      </c>
      <c r="B32" s="2">
        <v>435.98</v>
      </c>
      <c r="C32" t="s">
        <v>791</v>
      </c>
    </row>
    <row r="33" spans="1:3" x14ac:dyDescent="0.25">
      <c r="C33" t="s">
        <v>467</v>
      </c>
    </row>
    <row r="34" spans="1:3" x14ac:dyDescent="0.25">
      <c r="C34" t="s">
        <v>793</v>
      </c>
    </row>
    <row r="35" spans="1:3" x14ac:dyDescent="0.25">
      <c r="A35" s="4">
        <v>42411</v>
      </c>
      <c r="B35" s="2">
        <v>83.5</v>
      </c>
      <c r="C35" t="s">
        <v>877</v>
      </c>
    </row>
    <row r="36" spans="1:3" x14ac:dyDescent="0.25">
      <c r="C36" t="s">
        <v>467</v>
      </c>
    </row>
    <row r="37" spans="1:3" x14ac:dyDescent="0.25">
      <c r="C37" t="s">
        <v>878</v>
      </c>
    </row>
    <row r="38" spans="1:3" x14ac:dyDescent="0.25">
      <c r="A38" s="4">
        <v>42412</v>
      </c>
      <c r="B38" s="2">
        <v>37</v>
      </c>
      <c r="C38" t="s">
        <v>428</v>
      </c>
    </row>
    <row r="39" spans="1:3" x14ac:dyDescent="0.25">
      <c r="C39" s="28" t="s">
        <v>646</v>
      </c>
    </row>
    <row r="40" spans="1:3" x14ac:dyDescent="0.25">
      <c r="C40" t="s">
        <v>430</v>
      </c>
    </row>
    <row r="41" spans="1:3" x14ac:dyDescent="0.25">
      <c r="A41" s="4">
        <v>42426</v>
      </c>
      <c r="B41" s="2">
        <v>30</v>
      </c>
      <c r="C41" t="s">
        <v>428</v>
      </c>
    </row>
    <row r="42" spans="1:3" x14ac:dyDescent="0.25">
      <c r="C42" s="28" t="s">
        <v>646</v>
      </c>
    </row>
    <row r="43" spans="1:3" x14ac:dyDescent="0.25">
      <c r="C43" t="s">
        <v>430</v>
      </c>
    </row>
    <row r="44" spans="1:3" x14ac:dyDescent="0.25">
      <c r="A44" s="4">
        <v>42433</v>
      </c>
      <c r="B44" s="2">
        <v>2252.77</v>
      </c>
      <c r="C44" t="s">
        <v>1002</v>
      </c>
    </row>
    <row r="45" spans="1:3" x14ac:dyDescent="0.25">
      <c r="C45" t="s">
        <v>1003</v>
      </c>
    </row>
    <row r="46" spans="1:3" x14ac:dyDescent="0.25">
      <c r="C46" t="s">
        <v>1004</v>
      </c>
    </row>
    <row r="47" spans="1:3" x14ac:dyDescent="0.25">
      <c r="C47" t="s">
        <v>1005</v>
      </c>
    </row>
    <row r="48" spans="1:3" ht="63" x14ac:dyDescent="0.25">
      <c r="C48" s="118" t="s">
        <v>1165</v>
      </c>
    </row>
    <row r="49" spans="1:3" x14ac:dyDescent="0.25">
      <c r="A49" s="4">
        <v>42438</v>
      </c>
      <c r="B49" s="2">
        <v>960.35</v>
      </c>
      <c r="C49" t="s">
        <v>1032</v>
      </c>
    </row>
    <row r="50" spans="1:3" x14ac:dyDescent="0.25">
      <c r="C50" t="s">
        <v>467</v>
      </c>
    </row>
    <row r="51" spans="1:3" x14ac:dyDescent="0.25">
      <c r="C51" t="s">
        <v>1033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357</v>
      </c>
    </row>
    <row r="5" spans="1:3" x14ac:dyDescent="0.25">
      <c r="A5" s="4" t="s">
        <v>1</v>
      </c>
      <c r="B5" s="2">
        <f>'Total Orgs'!B37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323.32</v>
      </c>
    </row>
    <row r="8" spans="1:3" x14ac:dyDescent="0.25">
      <c r="A8" s="4" t="s">
        <v>4</v>
      </c>
      <c r="B8" s="2">
        <f>SUM(B5+B6-B7)</f>
        <v>176.68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42507</v>
      </c>
      <c r="B11" s="2">
        <v>323.32</v>
      </c>
      <c r="C11" t="s">
        <v>708</v>
      </c>
    </row>
    <row r="12" spans="1:3" x14ac:dyDescent="0.25">
      <c r="C12" t="s">
        <v>467</v>
      </c>
    </row>
    <row r="13" spans="1:3" x14ac:dyDescent="0.25">
      <c r="C13" t="s">
        <v>1228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360</v>
      </c>
    </row>
    <row r="5" spans="1:3" x14ac:dyDescent="0.25">
      <c r="A5" s="4" t="s">
        <v>1</v>
      </c>
      <c r="B5" s="2">
        <f>'Total Orgs'!B38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467.11</v>
      </c>
    </row>
    <row r="8" spans="1:3" x14ac:dyDescent="0.25">
      <c r="A8" s="4" t="s">
        <v>4</v>
      </c>
      <c r="B8" s="2">
        <f>SUM(B5+B6-B7)</f>
        <v>32.889999999999986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42426</v>
      </c>
      <c r="B11" s="2">
        <v>330.95</v>
      </c>
      <c r="C11" t="s">
        <v>963</v>
      </c>
    </row>
    <row r="12" spans="1:3" x14ac:dyDescent="0.25">
      <c r="C12" t="s">
        <v>467</v>
      </c>
    </row>
    <row r="13" spans="1:3" x14ac:dyDescent="0.25">
      <c r="C13" t="s">
        <v>964</v>
      </c>
    </row>
    <row r="14" spans="1:3" x14ac:dyDescent="0.25">
      <c r="A14" s="4">
        <v>42548</v>
      </c>
      <c r="B14" s="2">
        <v>136.16</v>
      </c>
      <c r="C14" t="s">
        <v>963</v>
      </c>
    </row>
    <row r="15" spans="1:3" x14ac:dyDescent="0.25">
      <c r="C15" t="s">
        <v>467</v>
      </c>
    </row>
    <row r="16" spans="1:3" x14ac:dyDescent="0.25">
      <c r="C16" t="s">
        <v>1325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359</v>
      </c>
    </row>
    <row r="5" spans="1:3" x14ac:dyDescent="0.25">
      <c r="A5" s="4" t="s">
        <v>1</v>
      </c>
      <c r="B5" s="2">
        <f>'Total Orgs'!B39</f>
        <v>160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14</v>
      </c>
    </row>
    <row r="8" spans="1:3" x14ac:dyDescent="0.25">
      <c r="A8" s="4" t="s">
        <v>4</v>
      </c>
      <c r="B8" s="2">
        <f>SUM(B5+B6-B7)</f>
        <v>146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42306</v>
      </c>
      <c r="B11" s="2">
        <v>14</v>
      </c>
      <c r="C11" t="s">
        <v>650</v>
      </c>
    </row>
    <row r="12" spans="1:3" x14ac:dyDescent="0.25">
      <c r="C12" t="s">
        <v>430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341</v>
      </c>
    </row>
    <row r="5" spans="1:3" x14ac:dyDescent="0.25">
      <c r="A5" s="4" t="s">
        <v>1</v>
      </c>
      <c r="B5" s="2">
        <f>'Total Orgs'!B40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498.25</v>
      </c>
    </row>
    <row r="8" spans="1:3" x14ac:dyDescent="0.25">
      <c r="A8" s="4" t="s">
        <v>4</v>
      </c>
      <c r="B8" s="2">
        <f>SUM(B5+B6-B7)</f>
        <v>1.75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42419</v>
      </c>
      <c r="B11" s="2">
        <v>315.75</v>
      </c>
      <c r="C11" t="s">
        <v>680</v>
      </c>
    </row>
    <row r="12" spans="1:3" x14ac:dyDescent="0.25">
      <c r="C12" t="s">
        <v>467</v>
      </c>
    </row>
    <row r="13" spans="1:3" x14ac:dyDescent="0.25">
      <c r="C13" t="s">
        <v>924</v>
      </c>
    </row>
    <row r="14" spans="1:3" x14ac:dyDescent="0.25">
      <c r="A14" s="4">
        <v>42594</v>
      </c>
      <c r="B14" s="2">
        <v>156</v>
      </c>
      <c r="C14" t="s">
        <v>757</v>
      </c>
    </row>
    <row r="15" spans="1:3" x14ac:dyDescent="0.25">
      <c r="C15" t="s">
        <v>467</v>
      </c>
    </row>
    <row r="16" spans="1:3" x14ac:dyDescent="0.25">
      <c r="C16" t="s">
        <v>1418</v>
      </c>
    </row>
    <row r="17" spans="1:3" x14ac:dyDescent="0.25">
      <c r="A17" s="4">
        <v>42594</v>
      </c>
      <c r="B17" s="2">
        <v>26.5</v>
      </c>
      <c r="C17" t="s">
        <v>511</v>
      </c>
    </row>
    <row r="18" spans="1:3" x14ac:dyDescent="0.25">
      <c r="C18" t="s">
        <v>467</v>
      </c>
    </row>
    <row r="19" spans="1:3" x14ac:dyDescent="0.25">
      <c r="C19" t="s">
        <v>1419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116</v>
      </c>
    </row>
    <row r="5" spans="1:3" x14ac:dyDescent="0.25">
      <c r="A5" s="4" t="s">
        <v>1</v>
      </c>
      <c r="B5" s="2">
        <f>'Total Orgs'!B41</f>
        <v>4500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42275</v>
      </c>
      <c r="B11" s="2">
        <v>350.63</v>
      </c>
      <c r="C11" t="s">
        <v>516</v>
      </c>
    </row>
    <row r="12" spans="1:3" x14ac:dyDescent="0.25">
      <c r="C12" t="s">
        <v>467</v>
      </c>
    </row>
    <row r="13" spans="1:3" x14ac:dyDescent="0.25">
      <c r="C13" t="s">
        <v>517</v>
      </c>
    </row>
    <row r="14" spans="1:3" x14ac:dyDescent="0.25">
      <c r="A14" s="4">
        <v>42474</v>
      </c>
      <c r="B14" s="2">
        <v>4149.37</v>
      </c>
      <c r="C14" t="s">
        <v>1118</v>
      </c>
    </row>
    <row r="15" spans="1:3" x14ac:dyDescent="0.25">
      <c r="C15" t="s">
        <v>467</v>
      </c>
    </row>
    <row r="16" spans="1:3" x14ac:dyDescent="0.25">
      <c r="C16" t="s">
        <v>1119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117</v>
      </c>
    </row>
    <row r="5" spans="1:3" x14ac:dyDescent="0.25">
      <c r="A5" s="4" t="s">
        <v>1</v>
      </c>
      <c r="B5" s="2">
        <f>'Total Orgs'!B42</f>
        <v>8500</v>
      </c>
    </row>
    <row r="6" spans="1:3" x14ac:dyDescent="0.25">
      <c r="A6" s="4" t="s">
        <v>2</v>
      </c>
      <c r="B6" s="2">
        <v>2075</v>
      </c>
    </row>
    <row r="7" spans="1:3" x14ac:dyDescent="0.25">
      <c r="A7" s="4" t="s">
        <v>3</v>
      </c>
      <c r="B7" s="2">
        <f>SUM(B11:B101)</f>
        <v>9800</v>
      </c>
    </row>
    <row r="8" spans="1:3" x14ac:dyDescent="0.25">
      <c r="A8" s="4" t="s">
        <v>4</v>
      </c>
      <c r="B8" s="2">
        <f>SUM(B5+B6-B7)</f>
        <v>775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42284</v>
      </c>
      <c r="B11" s="2">
        <v>3900</v>
      </c>
      <c r="C11" t="s">
        <v>554</v>
      </c>
    </row>
    <row r="12" spans="1:3" x14ac:dyDescent="0.25">
      <c r="C12" t="s">
        <v>555</v>
      </c>
    </row>
    <row r="13" spans="1:3" x14ac:dyDescent="0.25">
      <c r="A13" s="4">
        <v>42352</v>
      </c>
      <c r="B13" s="2">
        <v>600</v>
      </c>
      <c r="C13" t="s">
        <v>798</v>
      </c>
    </row>
    <row r="14" spans="1:3" x14ac:dyDescent="0.25">
      <c r="C14" t="s">
        <v>799</v>
      </c>
    </row>
    <row r="15" spans="1:3" x14ac:dyDescent="0.25">
      <c r="C15" t="s">
        <v>800</v>
      </c>
    </row>
    <row r="16" spans="1:3" x14ac:dyDescent="0.25">
      <c r="C16" t="s">
        <v>801</v>
      </c>
    </row>
    <row r="17" spans="1:3" x14ac:dyDescent="0.25">
      <c r="C17" t="s">
        <v>828</v>
      </c>
    </row>
    <row r="18" spans="1:3" x14ac:dyDescent="0.25">
      <c r="A18" s="4">
        <v>42402</v>
      </c>
      <c r="B18" s="2">
        <v>4000</v>
      </c>
      <c r="C18" t="s">
        <v>554</v>
      </c>
    </row>
    <row r="19" spans="1:3" x14ac:dyDescent="0.25">
      <c r="C19" t="s">
        <v>555</v>
      </c>
    </row>
    <row r="20" spans="1:3" x14ac:dyDescent="0.25">
      <c r="A20" s="4">
        <v>42417</v>
      </c>
      <c r="B20" s="2">
        <v>200</v>
      </c>
      <c r="C20" t="s">
        <v>554</v>
      </c>
    </row>
    <row r="21" spans="1:3" x14ac:dyDescent="0.25">
      <c r="C21" t="s">
        <v>555</v>
      </c>
    </row>
    <row r="22" spans="1:3" x14ac:dyDescent="0.25">
      <c r="A22" s="4">
        <v>42425</v>
      </c>
      <c r="B22" s="2">
        <v>1100</v>
      </c>
      <c r="C22" t="s">
        <v>943</v>
      </c>
    </row>
    <row r="23" spans="1:3" x14ac:dyDescent="0.25">
      <c r="C23" t="s">
        <v>944</v>
      </c>
    </row>
    <row r="24" spans="1:3" x14ac:dyDescent="0.25">
      <c r="C24" t="s">
        <v>945</v>
      </c>
    </row>
    <row r="25" spans="1:3" x14ac:dyDescent="0.25">
      <c r="C25" t="s">
        <v>947</v>
      </c>
    </row>
    <row r="26" spans="1:3" x14ac:dyDescent="0.25">
      <c r="C26" t="s">
        <v>1087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13</v>
      </c>
    </row>
    <row r="5" spans="1:3" x14ac:dyDescent="0.25">
      <c r="A5" s="4" t="s">
        <v>1</v>
      </c>
      <c r="B5" s="2">
        <f>'Total Orgs'!B7</f>
        <v>800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690</v>
      </c>
    </row>
    <row r="8" spans="1:3" x14ac:dyDescent="0.25">
      <c r="A8" s="4" t="s">
        <v>4</v>
      </c>
      <c r="B8" s="2">
        <f>SUM(B5+B6-B7)</f>
        <v>110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42395</v>
      </c>
      <c r="B11" s="2">
        <v>490</v>
      </c>
      <c r="C11" t="s">
        <v>839</v>
      </c>
    </row>
    <row r="12" spans="1:3" x14ac:dyDescent="0.25">
      <c r="C12" t="s">
        <v>430</v>
      </c>
    </row>
    <row r="13" spans="1:3" x14ac:dyDescent="0.25">
      <c r="A13" s="4">
        <v>42395</v>
      </c>
      <c r="B13" s="2">
        <v>200</v>
      </c>
      <c r="C13" t="s">
        <v>840</v>
      </c>
    </row>
    <row r="14" spans="1:3" x14ac:dyDescent="0.25">
      <c r="C14" t="s">
        <v>430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0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27</v>
      </c>
    </row>
    <row r="5" spans="1:3" x14ac:dyDescent="0.25">
      <c r="A5" s="4" t="s">
        <v>1</v>
      </c>
      <c r="B5" s="2">
        <f>'Total Orgs'!B43</f>
        <v>5000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5000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42251</v>
      </c>
      <c r="B11" s="2">
        <v>51</v>
      </c>
      <c r="C11" t="s">
        <v>623</v>
      </c>
    </row>
    <row r="12" spans="1:3" x14ac:dyDescent="0.25">
      <c r="C12" t="s">
        <v>449</v>
      </c>
    </row>
    <row r="13" spans="1:3" x14ac:dyDescent="0.25">
      <c r="C13" t="s">
        <v>430</v>
      </c>
    </row>
    <row r="14" spans="1:3" x14ac:dyDescent="0.25">
      <c r="A14" s="4">
        <v>42263</v>
      </c>
      <c r="B14" s="2">
        <v>10</v>
      </c>
      <c r="C14" t="s">
        <v>623</v>
      </c>
    </row>
    <row r="15" spans="1:3" x14ac:dyDescent="0.25">
      <c r="C15" t="s">
        <v>449</v>
      </c>
    </row>
    <row r="16" spans="1:3" x14ac:dyDescent="0.25">
      <c r="C16" t="s">
        <v>430</v>
      </c>
    </row>
    <row r="17" spans="1:3" x14ac:dyDescent="0.25">
      <c r="A17" s="4">
        <v>42339</v>
      </c>
      <c r="B17" s="2">
        <v>3</v>
      </c>
      <c r="C17" t="s">
        <v>623</v>
      </c>
    </row>
    <row r="18" spans="1:3" x14ac:dyDescent="0.25">
      <c r="C18" t="s">
        <v>449</v>
      </c>
    </row>
    <row r="19" spans="1:3" x14ac:dyDescent="0.25">
      <c r="C19" t="s">
        <v>430</v>
      </c>
    </row>
    <row r="20" spans="1:3" x14ac:dyDescent="0.25">
      <c r="A20" s="4">
        <v>42339</v>
      </c>
      <c r="B20" s="2">
        <v>1.96</v>
      </c>
      <c r="C20" t="s">
        <v>623</v>
      </c>
    </row>
    <row r="21" spans="1:3" x14ac:dyDescent="0.25">
      <c r="C21" t="s">
        <v>449</v>
      </c>
    </row>
    <row r="22" spans="1:3" x14ac:dyDescent="0.25">
      <c r="C22" t="s">
        <v>430</v>
      </c>
    </row>
    <row r="23" spans="1:3" x14ac:dyDescent="0.25">
      <c r="A23" s="4">
        <v>42402</v>
      </c>
      <c r="B23" s="2">
        <v>115.5</v>
      </c>
      <c r="C23" t="s">
        <v>623</v>
      </c>
    </row>
    <row r="24" spans="1:3" x14ac:dyDescent="0.25">
      <c r="C24" t="s">
        <v>449</v>
      </c>
    </row>
    <row r="25" spans="1:3" x14ac:dyDescent="0.25">
      <c r="C25" t="s">
        <v>430</v>
      </c>
    </row>
    <row r="26" spans="1:3" x14ac:dyDescent="0.25">
      <c r="A26" s="4">
        <v>42402</v>
      </c>
      <c r="B26" s="2">
        <v>5</v>
      </c>
      <c r="C26" t="s">
        <v>623</v>
      </c>
    </row>
    <row r="27" spans="1:3" x14ac:dyDescent="0.25">
      <c r="C27" t="s">
        <v>449</v>
      </c>
    </row>
    <row r="28" spans="1:3" x14ac:dyDescent="0.25">
      <c r="C28" t="s">
        <v>430</v>
      </c>
    </row>
    <row r="29" spans="1:3" x14ac:dyDescent="0.25">
      <c r="A29" s="4">
        <v>42411</v>
      </c>
      <c r="B29" s="2">
        <v>185.56</v>
      </c>
      <c r="C29" t="s">
        <v>708</v>
      </c>
    </row>
    <row r="30" spans="1:3" x14ac:dyDescent="0.25">
      <c r="C30" t="s">
        <v>467</v>
      </c>
    </row>
    <row r="31" spans="1:3" x14ac:dyDescent="0.25">
      <c r="C31" t="s">
        <v>884</v>
      </c>
    </row>
    <row r="32" spans="1:3" x14ac:dyDescent="0.25">
      <c r="A32" s="4">
        <v>42411</v>
      </c>
      <c r="B32" s="2">
        <v>10.199999999999999</v>
      </c>
      <c r="C32" t="s">
        <v>623</v>
      </c>
    </row>
    <row r="33" spans="1:3" x14ac:dyDescent="0.25">
      <c r="C33" t="s">
        <v>449</v>
      </c>
    </row>
    <row r="34" spans="1:3" x14ac:dyDescent="0.25">
      <c r="C34" t="s">
        <v>430</v>
      </c>
    </row>
    <row r="35" spans="1:3" x14ac:dyDescent="0.25">
      <c r="A35" s="4">
        <v>42411</v>
      </c>
      <c r="B35" s="2">
        <v>1.98</v>
      </c>
      <c r="C35" t="s">
        <v>623</v>
      </c>
    </row>
    <row r="36" spans="1:3" x14ac:dyDescent="0.25">
      <c r="C36" t="s">
        <v>449</v>
      </c>
    </row>
    <row r="37" spans="1:3" x14ac:dyDescent="0.25">
      <c r="C37" t="s">
        <v>430</v>
      </c>
    </row>
    <row r="38" spans="1:3" x14ac:dyDescent="0.25">
      <c r="A38" s="4">
        <v>42411</v>
      </c>
      <c r="B38" s="2">
        <v>1.5</v>
      </c>
      <c r="C38" t="s">
        <v>623</v>
      </c>
    </row>
    <row r="39" spans="1:3" x14ac:dyDescent="0.25">
      <c r="C39" t="s">
        <v>449</v>
      </c>
    </row>
    <row r="40" spans="1:3" x14ac:dyDescent="0.25">
      <c r="C40" t="s">
        <v>430</v>
      </c>
    </row>
    <row r="41" spans="1:3" x14ac:dyDescent="0.25">
      <c r="A41" s="4">
        <v>42411</v>
      </c>
      <c r="B41" s="2">
        <v>0.18</v>
      </c>
      <c r="C41" t="s">
        <v>623</v>
      </c>
    </row>
    <row r="42" spans="1:3" x14ac:dyDescent="0.25">
      <c r="C42" t="s">
        <v>449</v>
      </c>
    </row>
    <row r="43" spans="1:3" x14ac:dyDescent="0.25">
      <c r="C43" t="s">
        <v>430</v>
      </c>
    </row>
    <row r="44" spans="1:3" x14ac:dyDescent="0.25">
      <c r="A44" s="4">
        <v>42411</v>
      </c>
      <c r="B44" s="2">
        <v>92.5</v>
      </c>
      <c r="C44" t="s">
        <v>623</v>
      </c>
    </row>
    <row r="45" spans="1:3" x14ac:dyDescent="0.25">
      <c r="C45" t="s">
        <v>449</v>
      </c>
    </row>
    <row r="46" spans="1:3" x14ac:dyDescent="0.25">
      <c r="C46" t="s">
        <v>430</v>
      </c>
    </row>
    <row r="47" spans="1:3" x14ac:dyDescent="0.25">
      <c r="A47" s="4">
        <v>42411</v>
      </c>
      <c r="B47" s="2">
        <v>16</v>
      </c>
      <c r="C47" t="s">
        <v>623</v>
      </c>
    </row>
    <row r="48" spans="1:3" x14ac:dyDescent="0.25">
      <c r="C48" t="s">
        <v>449</v>
      </c>
    </row>
    <row r="49" spans="1:3" x14ac:dyDescent="0.25">
      <c r="C49" t="s">
        <v>430</v>
      </c>
    </row>
    <row r="50" spans="1:3" x14ac:dyDescent="0.25">
      <c r="A50" s="4">
        <v>42411</v>
      </c>
      <c r="B50" s="2">
        <v>0.89</v>
      </c>
      <c r="C50" t="s">
        <v>623</v>
      </c>
    </row>
    <row r="51" spans="1:3" x14ac:dyDescent="0.25">
      <c r="C51" t="s">
        <v>449</v>
      </c>
    </row>
    <row r="52" spans="1:3" x14ac:dyDescent="0.25">
      <c r="C52" t="s">
        <v>430</v>
      </c>
    </row>
    <row r="53" spans="1:3" x14ac:dyDescent="0.25">
      <c r="A53" s="4">
        <v>42423</v>
      </c>
      <c r="B53" s="2">
        <v>8</v>
      </c>
      <c r="C53" t="s">
        <v>623</v>
      </c>
    </row>
    <row r="54" spans="1:3" x14ac:dyDescent="0.25">
      <c r="C54" t="s">
        <v>449</v>
      </c>
    </row>
    <row r="55" spans="1:3" x14ac:dyDescent="0.25">
      <c r="C55" t="s">
        <v>430</v>
      </c>
    </row>
    <row r="56" spans="1:3" x14ac:dyDescent="0.25">
      <c r="A56" s="4">
        <v>42423</v>
      </c>
      <c r="B56" s="2">
        <v>17.350000000000001</v>
      </c>
      <c r="C56" t="s">
        <v>623</v>
      </c>
    </row>
    <row r="57" spans="1:3" x14ac:dyDescent="0.25">
      <c r="C57" t="s">
        <v>449</v>
      </c>
    </row>
    <row r="58" spans="1:3" x14ac:dyDescent="0.25">
      <c r="C58" t="s">
        <v>430</v>
      </c>
    </row>
    <row r="59" spans="1:3" x14ac:dyDescent="0.25">
      <c r="A59" s="4">
        <v>42432</v>
      </c>
      <c r="B59" s="2">
        <v>900</v>
      </c>
      <c r="C59" t="s">
        <v>989</v>
      </c>
    </row>
    <row r="60" spans="1:3" x14ac:dyDescent="0.25">
      <c r="C60" t="s">
        <v>990</v>
      </c>
    </row>
    <row r="61" spans="1:3" x14ac:dyDescent="0.25">
      <c r="A61" s="4">
        <v>42433</v>
      </c>
      <c r="B61" s="2">
        <v>525</v>
      </c>
      <c r="C61" t="s">
        <v>994</v>
      </c>
    </row>
    <row r="62" spans="1:3" x14ac:dyDescent="0.25">
      <c r="C62" t="s">
        <v>995</v>
      </c>
    </row>
    <row r="63" spans="1:3" x14ac:dyDescent="0.25">
      <c r="A63" s="4">
        <v>42445</v>
      </c>
      <c r="B63" s="2">
        <v>115.94</v>
      </c>
      <c r="C63" t="s">
        <v>708</v>
      </c>
    </row>
    <row r="64" spans="1:3" x14ac:dyDescent="0.25">
      <c r="C64" t="s">
        <v>467</v>
      </c>
    </row>
    <row r="65" spans="1:3" x14ac:dyDescent="0.25">
      <c r="C65" t="s">
        <v>1052</v>
      </c>
    </row>
    <row r="66" spans="1:3" x14ac:dyDescent="0.25">
      <c r="A66" s="4">
        <v>42451</v>
      </c>
      <c r="B66" s="2">
        <v>276</v>
      </c>
      <c r="C66" t="s">
        <v>623</v>
      </c>
    </row>
    <row r="67" spans="1:3" x14ac:dyDescent="0.25">
      <c r="C67" t="s">
        <v>449</v>
      </c>
    </row>
    <row r="68" spans="1:3" x14ac:dyDescent="0.25">
      <c r="C68" t="s">
        <v>430</v>
      </c>
    </row>
    <row r="69" spans="1:3" x14ac:dyDescent="0.25">
      <c r="A69" s="4">
        <v>42475</v>
      </c>
      <c r="B69" s="2">
        <v>323</v>
      </c>
      <c r="C69" t="s">
        <v>623</v>
      </c>
    </row>
    <row r="70" spans="1:3" x14ac:dyDescent="0.25">
      <c r="C70" t="s">
        <v>449</v>
      </c>
    </row>
    <row r="71" spans="1:3" x14ac:dyDescent="0.25">
      <c r="C71" t="s">
        <v>430</v>
      </c>
    </row>
    <row r="72" spans="1:3" x14ac:dyDescent="0.25">
      <c r="A72" s="4">
        <v>42492</v>
      </c>
      <c r="B72" s="2">
        <v>141</v>
      </c>
      <c r="C72" t="s">
        <v>623</v>
      </c>
    </row>
    <row r="73" spans="1:3" x14ac:dyDescent="0.25">
      <c r="C73" t="s">
        <v>449</v>
      </c>
    </row>
    <row r="74" spans="1:3" x14ac:dyDescent="0.25">
      <c r="C74" t="s">
        <v>430</v>
      </c>
    </row>
    <row r="75" spans="1:3" x14ac:dyDescent="0.25">
      <c r="A75" s="4">
        <v>42495</v>
      </c>
      <c r="B75" s="2">
        <v>339.83</v>
      </c>
      <c r="C75" t="s">
        <v>708</v>
      </c>
    </row>
    <row r="76" spans="1:3" x14ac:dyDescent="0.25">
      <c r="C76" t="s">
        <v>467</v>
      </c>
    </row>
    <row r="77" spans="1:3" x14ac:dyDescent="0.25">
      <c r="C77" t="s">
        <v>1191</v>
      </c>
    </row>
    <row r="78" spans="1:3" x14ac:dyDescent="0.25">
      <c r="A78" s="4">
        <v>42500</v>
      </c>
      <c r="B78" s="2">
        <v>550</v>
      </c>
      <c r="C78" t="s">
        <v>1211</v>
      </c>
    </row>
    <row r="79" spans="1:3" x14ac:dyDescent="0.25">
      <c r="C79" t="s">
        <v>467</v>
      </c>
    </row>
    <row r="80" spans="1:3" x14ac:dyDescent="0.25">
      <c r="C80" t="s">
        <v>1212</v>
      </c>
    </row>
    <row r="81" spans="1:3" x14ac:dyDescent="0.25">
      <c r="A81" s="4">
        <v>42508</v>
      </c>
      <c r="B81" s="2">
        <v>36</v>
      </c>
      <c r="C81" t="s">
        <v>623</v>
      </c>
    </row>
    <row r="82" spans="1:3" x14ac:dyDescent="0.25">
      <c r="C82" t="s">
        <v>449</v>
      </c>
    </row>
    <row r="83" spans="1:3" x14ac:dyDescent="0.25">
      <c r="C83" t="s">
        <v>430</v>
      </c>
    </row>
    <row r="84" spans="1:3" x14ac:dyDescent="0.25">
      <c r="A84" s="4">
        <v>42508</v>
      </c>
      <c r="B84" s="2">
        <v>183.5</v>
      </c>
      <c r="C84" t="s">
        <v>623</v>
      </c>
    </row>
    <row r="85" spans="1:3" x14ac:dyDescent="0.25">
      <c r="C85" t="s">
        <v>449</v>
      </c>
    </row>
    <row r="86" spans="1:3" x14ac:dyDescent="0.25">
      <c r="C86" t="s">
        <v>430</v>
      </c>
    </row>
    <row r="87" spans="1:3" x14ac:dyDescent="0.25">
      <c r="A87" s="4">
        <v>42508</v>
      </c>
      <c r="B87" s="2">
        <v>12</v>
      </c>
      <c r="C87" t="s">
        <v>623</v>
      </c>
    </row>
    <row r="88" spans="1:3" x14ac:dyDescent="0.25">
      <c r="C88" t="s">
        <v>449</v>
      </c>
    </row>
    <row r="89" spans="1:3" x14ac:dyDescent="0.25">
      <c r="C89" t="s">
        <v>430</v>
      </c>
    </row>
    <row r="90" spans="1:3" x14ac:dyDescent="0.25">
      <c r="A90" s="4">
        <v>42508</v>
      </c>
      <c r="B90" s="2">
        <v>210</v>
      </c>
      <c r="C90" t="s">
        <v>623</v>
      </c>
    </row>
    <row r="91" spans="1:3" x14ac:dyDescent="0.25">
      <c r="C91" t="s">
        <v>449</v>
      </c>
    </row>
    <row r="92" spans="1:3" x14ac:dyDescent="0.25">
      <c r="C92" t="s">
        <v>430</v>
      </c>
    </row>
    <row r="93" spans="1:3" x14ac:dyDescent="0.25">
      <c r="A93" s="4">
        <v>42510</v>
      </c>
      <c r="B93" s="2">
        <v>24.4</v>
      </c>
      <c r="C93" t="s">
        <v>708</v>
      </c>
    </row>
    <row r="94" spans="1:3" x14ac:dyDescent="0.25">
      <c r="C94" t="s">
        <v>467</v>
      </c>
    </row>
    <row r="95" spans="1:3" x14ac:dyDescent="0.25">
      <c r="C95" t="s">
        <v>1255</v>
      </c>
    </row>
    <row r="96" spans="1:3" x14ac:dyDescent="0.25">
      <c r="A96" s="4">
        <v>42521</v>
      </c>
      <c r="B96" s="2">
        <v>16.52</v>
      </c>
      <c r="C96" t="s">
        <v>623</v>
      </c>
    </row>
    <row r="97" spans="1:3" x14ac:dyDescent="0.25">
      <c r="C97" t="s">
        <v>449</v>
      </c>
    </row>
    <row r="98" spans="1:3" x14ac:dyDescent="0.25">
      <c r="C98" t="s">
        <v>430</v>
      </c>
    </row>
    <row r="99" spans="1:3" x14ac:dyDescent="0.25">
      <c r="A99" s="4">
        <v>42571</v>
      </c>
      <c r="B99" s="2">
        <v>826.19</v>
      </c>
      <c r="C99" t="s">
        <v>708</v>
      </c>
    </row>
    <row r="100" spans="1:3" x14ac:dyDescent="0.25">
      <c r="C100" t="s">
        <v>467</v>
      </c>
    </row>
    <row r="101" spans="1:3" x14ac:dyDescent="0.25">
      <c r="C101" t="s">
        <v>1356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189</v>
      </c>
    </row>
    <row r="5" spans="1:3" x14ac:dyDescent="0.25">
      <c r="A5" s="4" t="s">
        <v>1</v>
      </c>
      <c r="B5" s="2">
        <f>'Total Orgs'!B44</f>
        <v>600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600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s="53" customFormat="1" ht="31.5" x14ac:dyDescent="0.25">
      <c r="A11" s="25">
        <v>42438</v>
      </c>
      <c r="B11" s="26">
        <v>390</v>
      </c>
      <c r="C11" s="27" t="s">
        <v>1018</v>
      </c>
    </row>
    <row r="12" spans="1:3" x14ac:dyDescent="0.25">
      <c r="C12" t="s">
        <v>1019</v>
      </c>
    </row>
    <row r="13" spans="1:3" x14ac:dyDescent="0.25">
      <c r="C13" t="s">
        <v>470</v>
      </c>
    </row>
    <row r="14" spans="1:3" x14ac:dyDescent="0.25">
      <c r="C14" t="s">
        <v>1020</v>
      </c>
    </row>
    <row r="15" spans="1:3" x14ac:dyDescent="0.25">
      <c r="C15" t="s">
        <v>1205</v>
      </c>
    </row>
    <row r="16" spans="1:3" x14ac:dyDescent="0.25">
      <c r="A16" s="4">
        <v>42467</v>
      </c>
      <c r="B16" s="2">
        <v>46</v>
      </c>
      <c r="C16" t="s">
        <v>428</v>
      </c>
    </row>
    <row r="17" spans="1:3" x14ac:dyDescent="0.25">
      <c r="C17" t="s">
        <v>1101</v>
      </c>
    </row>
    <row r="18" spans="1:3" x14ac:dyDescent="0.25">
      <c r="C18" t="s">
        <v>510</v>
      </c>
    </row>
    <row r="19" spans="1:3" x14ac:dyDescent="0.25">
      <c r="A19" s="4">
        <v>42586</v>
      </c>
      <c r="B19" s="2">
        <v>164</v>
      </c>
      <c r="C19" t="s">
        <v>644</v>
      </c>
    </row>
    <row r="20" spans="1:3" x14ac:dyDescent="0.25">
      <c r="C20" t="s">
        <v>467</v>
      </c>
    </row>
    <row r="21" spans="1:3" s="53" customFormat="1" x14ac:dyDescent="0.25">
      <c r="A21" s="25"/>
      <c r="B21" s="26"/>
      <c r="C21" s="27" t="s">
        <v>1380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2.37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361</v>
      </c>
    </row>
    <row r="5" spans="1:3" x14ac:dyDescent="0.25">
      <c r="A5" s="4" t="s">
        <v>1</v>
      </c>
      <c r="B5" s="2">
        <f>'Total Orgs'!B45</f>
        <v>100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33.33</v>
      </c>
      <c r="C7" t="s">
        <v>761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66.67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40"/>
  <sheetViews>
    <sheetView workbookViewId="0"/>
  </sheetViews>
  <sheetFormatPr defaultRowHeight="15.75" x14ac:dyDescent="0.25"/>
  <cols>
    <col min="1" max="1" width="17" customWidth="1"/>
    <col min="2" max="2" width="14.625" customWidth="1"/>
    <col min="3" max="3" width="28.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362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Orgs'!B46</f>
        <v>750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/>
    </row>
    <row r="8" spans="1:3" x14ac:dyDescent="0.25">
      <c r="A8" s="4" t="s">
        <v>3</v>
      </c>
      <c r="B8" s="2">
        <f>SUM(B12:B102)</f>
        <v>750</v>
      </c>
    </row>
    <row r="9" spans="1:3" x14ac:dyDescent="0.25">
      <c r="A9" s="4" t="s">
        <v>4</v>
      </c>
      <c r="B9" s="2">
        <f>SUM(B5+B6+B7-B8)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0">
        <v>42438</v>
      </c>
      <c r="B12">
        <v>261.42</v>
      </c>
      <c r="C12" t="s">
        <v>1025</v>
      </c>
    </row>
    <row r="13" spans="1:3" x14ac:dyDescent="0.25">
      <c r="A13" s="80"/>
      <c r="C13" t="s">
        <v>1026</v>
      </c>
    </row>
    <row r="14" spans="1:3" x14ac:dyDescent="0.25">
      <c r="A14" s="80"/>
      <c r="C14" t="s">
        <v>1027</v>
      </c>
    </row>
    <row r="15" spans="1:3" s="53" customFormat="1" ht="47.25" x14ac:dyDescent="0.25">
      <c r="A15" s="119">
        <v>42536</v>
      </c>
      <c r="B15" s="53">
        <v>-261.42</v>
      </c>
      <c r="C15" s="120" t="s">
        <v>1305</v>
      </c>
    </row>
    <row r="16" spans="1:3" x14ac:dyDescent="0.25">
      <c r="A16" s="80">
        <v>42474</v>
      </c>
      <c r="B16">
        <v>488.7</v>
      </c>
      <c r="C16" t="s">
        <v>1124</v>
      </c>
    </row>
    <row r="17" spans="1:3" x14ac:dyDescent="0.25">
      <c r="A17" s="80"/>
      <c r="C17" t="s">
        <v>1026</v>
      </c>
    </row>
    <row r="18" spans="1:3" x14ac:dyDescent="0.25">
      <c r="A18" s="80"/>
      <c r="C18" t="s">
        <v>1125</v>
      </c>
    </row>
    <row r="19" spans="1:3" x14ac:dyDescent="0.25">
      <c r="A19" s="80">
        <v>42591</v>
      </c>
      <c r="B19">
        <v>261.3</v>
      </c>
      <c r="C19" t="s">
        <v>680</v>
      </c>
    </row>
    <row r="20" spans="1:3" x14ac:dyDescent="0.25">
      <c r="A20" s="80"/>
      <c r="C20" t="s">
        <v>1026</v>
      </c>
    </row>
    <row r="21" spans="1:3" x14ac:dyDescent="0.25">
      <c r="A21" s="80"/>
      <c r="C21" t="s">
        <v>1401</v>
      </c>
    </row>
    <row r="22" spans="1:3" x14ac:dyDescent="0.25">
      <c r="A22" s="80"/>
    </row>
    <row r="23" spans="1:3" x14ac:dyDescent="0.25">
      <c r="A23" s="80"/>
    </row>
    <row r="24" spans="1:3" x14ac:dyDescent="0.25">
      <c r="A24" s="80"/>
    </row>
    <row r="25" spans="1:3" x14ac:dyDescent="0.25">
      <c r="A25" s="80"/>
    </row>
    <row r="26" spans="1:3" x14ac:dyDescent="0.25">
      <c r="A26" s="80"/>
    </row>
    <row r="27" spans="1:3" x14ac:dyDescent="0.25">
      <c r="A27" s="80"/>
    </row>
    <row r="28" spans="1:3" x14ac:dyDescent="0.25">
      <c r="A28" s="80"/>
    </row>
    <row r="29" spans="1:3" x14ac:dyDescent="0.25">
      <c r="A29" s="80"/>
    </row>
    <row r="30" spans="1:3" x14ac:dyDescent="0.25">
      <c r="A30" s="80"/>
    </row>
    <row r="31" spans="1:3" x14ac:dyDescent="0.25">
      <c r="A31" s="80"/>
    </row>
    <row r="32" spans="1:3" x14ac:dyDescent="0.25">
      <c r="A32" s="80"/>
    </row>
    <row r="33" spans="1:1" x14ac:dyDescent="0.25">
      <c r="A33" s="80"/>
    </row>
    <row r="34" spans="1:1" x14ac:dyDescent="0.25">
      <c r="A34" s="80"/>
    </row>
    <row r="35" spans="1:1" x14ac:dyDescent="0.25">
      <c r="A35" s="80"/>
    </row>
    <row r="36" spans="1:1" x14ac:dyDescent="0.25">
      <c r="A36" s="80"/>
    </row>
    <row r="37" spans="1:1" x14ac:dyDescent="0.25">
      <c r="A37" s="80"/>
    </row>
    <row r="38" spans="1:1" x14ac:dyDescent="0.25">
      <c r="A38" s="80"/>
    </row>
    <row r="39" spans="1:1" x14ac:dyDescent="0.25">
      <c r="A39" s="80"/>
    </row>
    <row r="40" spans="1:1" x14ac:dyDescent="0.25">
      <c r="A40" s="80"/>
    </row>
  </sheetData>
  <hyperlinks>
    <hyperlink ref="A1" location="'Total Orgs'!A1" display="Total Organizations"/>
  </hyperlinks>
  <pageMargins left="0.7" right="0.7" top="0.75" bottom="0.75" header="0.3" footer="0.3"/>
  <pageSetup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118</v>
      </c>
    </row>
    <row r="5" spans="1:3" x14ac:dyDescent="0.25">
      <c r="A5" s="4" t="s">
        <v>1</v>
      </c>
      <c r="B5" s="2">
        <f>'Total Orgs'!B47</f>
        <v>1000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333.3</v>
      </c>
      <c r="C7" t="s">
        <v>762</v>
      </c>
    </row>
    <row r="8" spans="1:3" x14ac:dyDescent="0.25">
      <c r="A8" s="4" t="s">
        <v>3</v>
      </c>
      <c r="B8" s="2">
        <f>SUM(B12:B101)</f>
        <v>503.06</v>
      </c>
    </row>
    <row r="9" spans="1:3" x14ac:dyDescent="0.25">
      <c r="A9" s="4" t="s">
        <v>4</v>
      </c>
      <c r="B9" s="2">
        <f>SUM(B5+B6-B7-B8)</f>
        <v>163.64000000000004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42571</v>
      </c>
      <c r="B12" s="2">
        <v>310.25</v>
      </c>
      <c r="C12" t="s">
        <v>1354</v>
      </c>
    </row>
    <row r="13" spans="1:3" x14ac:dyDescent="0.25">
      <c r="C13" t="s">
        <v>467</v>
      </c>
    </row>
    <row r="14" spans="1:3" x14ac:dyDescent="0.25">
      <c r="C14" t="s">
        <v>1355</v>
      </c>
    </row>
    <row r="15" spans="1:3" x14ac:dyDescent="0.25">
      <c r="A15" s="4">
        <v>42578</v>
      </c>
      <c r="B15" s="2">
        <v>192.81</v>
      </c>
      <c r="C15" t="s">
        <v>1364</v>
      </c>
    </row>
    <row r="16" spans="1:3" x14ac:dyDescent="0.25">
      <c r="C16" t="s">
        <v>467</v>
      </c>
    </row>
    <row r="17" spans="3:3" x14ac:dyDescent="0.25">
      <c r="C17" t="s">
        <v>1365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5"/>
  <sheetViews>
    <sheetView zoomScaleNormal="100" workbookViewId="0"/>
  </sheetViews>
  <sheetFormatPr defaultRowHeight="15.75" x14ac:dyDescent="0.25"/>
  <cols>
    <col min="1" max="1" width="19.125" customWidth="1"/>
    <col min="3" max="3" width="28.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150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Orgs'!B48</f>
        <v>285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>
        <f>B5*0.6666</f>
        <v>189.98099999999999</v>
      </c>
      <c r="C7" t="s">
        <v>1213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95.019000000000005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29</v>
      </c>
    </row>
    <row r="5" spans="1:3" x14ac:dyDescent="0.25">
      <c r="A5" s="4" t="s">
        <v>1</v>
      </c>
      <c r="B5" s="2">
        <f>'Total Orgs'!B49</f>
        <v>1200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399.96</v>
      </c>
      <c r="C7" t="s">
        <v>761</v>
      </c>
    </row>
    <row r="8" spans="1:3" x14ac:dyDescent="0.25">
      <c r="A8" s="4" t="s">
        <v>3</v>
      </c>
      <c r="B8" s="2">
        <f>SUM(B12:B101)</f>
        <v>798.58999999999992</v>
      </c>
    </row>
    <row r="9" spans="1:3" x14ac:dyDescent="0.25">
      <c r="A9" s="4" t="s">
        <v>4</v>
      </c>
      <c r="B9" s="2">
        <f>SUM(B5+B6-B7-B8)</f>
        <v>1.4500000000000455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42494</v>
      </c>
      <c r="B12" s="2">
        <v>174.31</v>
      </c>
      <c r="C12" t="s">
        <v>708</v>
      </c>
    </row>
    <row r="13" spans="1:3" x14ac:dyDescent="0.25">
      <c r="C13" t="s">
        <v>467</v>
      </c>
    </row>
    <row r="14" spans="1:3" x14ac:dyDescent="0.25">
      <c r="C14" t="s">
        <v>1178</v>
      </c>
    </row>
    <row r="15" spans="1:3" x14ac:dyDescent="0.25">
      <c r="A15" s="4">
        <v>42571</v>
      </c>
      <c r="B15" s="2">
        <v>209.09</v>
      </c>
      <c r="C15" t="s">
        <v>511</v>
      </c>
    </row>
    <row r="16" spans="1:3" x14ac:dyDescent="0.25">
      <c r="C16" t="s">
        <v>467</v>
      </c>
    </row>
    <row r="17" spans="1:3" x14ac:dyDescent="0.25">
      <c r="C17" t="s">
        <v>1353</v>
      </c>
    </row>
    <row r="18" spans="1:3" x14ac:dyDescent="0.25">
      <c r="A18" s="4">
        <v>42579</v>
      </c>
      <c r="B18" s="2">
        <v>306</v>
      </c>
      <c r="C18" t="s">
        <v>708</v>
      </c>
    </row>
    <row r="19" spans="1:3" x14ac:dyDescent="0.25">
      <c r="C19" t="s">
        <v>467</v>
      </c>
    </row>
    <row r="20" spans="1:3" x14ac:dyDescent="0.25">
      <c r="C20" t="s">
        <v>1370</v>
      </c>
    </row>
    <row r="21" spans="1:3" x14ac:dyDescent="0.25">
      <c r="A21" s="4">
        <v>42586</v>
      </c>
      <c r="B21" s="2">
        <v>109.19</v>
      </c>
      <c r="C21" t="s">
        <v>511</v>
      </c>
    </row>
    <row r="22" spans="1:3" x14ac:dyDescent="0.25">
      <c r="C22" t="s">
        <v>467</v>
      </c>
    </row>
    <row r="23" spans="1:3" x14ac:dyDescent="0.25">
      <c r="C23" t="s">
        <v>1376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/>
  </sheetViews>
  <sheetFormatPr defaultRowHeight="15.75" x14ac:dyDescent="0.25"/>
  <cols>
    <col min="1" max="1" width="24.5" customWidth="1"/>
    <col min="2" max="2" width="12.375" customWidth="1"/>
    <col min="3" max="3" width="29.87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151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Orgs'!B50</f>
        <v>800</v>
      </c>
    </row>
    <row r="6" spans="1:3" x14ac:dyDescent="0.25">
      <c r="A6" s="4" t="s">
        <v>2</v>
      </c>
      <c r="B6" s="2">
        <v>200</v>
      </c>
    </row>
    <row r="7" spans="1:3" x14ac:dyDescent="0.25">
      <c r="A7" s="4" t="s">
        <v>3</v>
      </c>
      <c r="B7" s="2">
        <f>SUM(B11:B100)</f>
        <v>1000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42299</v>
      </c>
      <c r="B11">
        <v>800</v>
      </c>
      <c r="C11" t="s">
        <v>612</v>
      </c>
    </row>
    <row r="12" spans="1:3" x14ac:dyDescent="0.25">
      <c r="C12" t="s">
        <v>537</v>
      </c>
    </row>
    <row r="13" spans="1:3" x14ac:dyDescent="0.25">
      <c r="C13" t="s">
        <v>613</v>
      </c>
    </row>
    <row r="14" spans="1:3" x14ac:dyDescent="0.25">
      <c r="C14" t="s">
        <v>614</v>
      </c>
    </row>
    <row r="15" spans="1:3" x14ac:dyDescent="0.25">
      <c r="C15" t="s">
        <v>675</v>
      </c>
    </row>
    <row r="16" spans="1:3" x14ac:dyDescent="0.25">
      <c r="A16" s="4">
        <v>42418</v>
      </c>
      <c r="B16">
        <v>200</v>
      </c>
      <c r="C16" t="s">
        <v>909</v>
      </c>
    </row>
    <row r="17" spans="3:3" x14ac:dyDescent="0.25">
      <c r="C17" t="s">
        <v>910</v>
      </c>
    </row>
    <row r="18" spans="3:3" x14ac:dyDescent="0.25">
      <c r="C18" t="s">
        <v>911</v>
      </c>
    </row>
    <row r="19" spans="3:3" x14ac:dyDescent="0.25">
      <c r="C19" t="s">
        <v>912</v>
      </c>
    </row>
    <row r="20" spans="3:3" x14ac:dyDescent="0.25">
      <c r="C20" t="s">
        <v>1041</v>
      </c>
    </row>
  </sheetData>
  <hyperlinks>
    <hyperlink ref="A1" location="'Total Orgs'!A1" display="Total Organizations"/>
  </hyperlinks>
  <pageMargins left="0.7" right="0.7" top="0.75" bottom="0.75" header="0.3" footer="0.3"/>
  <pageSetup paperSize="154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31</v>
      </c>
    </row>
    <row r="5" spans="1:3" x14ac:dyDescent="0.25">
      <c r="A5" s="4" t="s">
        <v>1</v>
      </c>
      <c r="B5" s="2">
        <f>'Total Orgs'!B51</f>
        <v>100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33.33</v>
      </c>
      <c r="C7" t="s">
        <v>761</v>
      </c>
    </row>
    <row r="8" spans="1:3" x14ac:dyDescent="0.25">
      <c r="A8" s="4" t="s">
        <v>3</v>
      </c>
      <c r="B8" s="2">
        <f>SUM(B12:B101)</f>
        <v>66.67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42433</v>
      </c>
      <c r="B12" s="2">
        <v>66.67</v>
      </c>
      <c r="C12" t="s">
        <v>996</v>
      </c>
    </row>
    <row r="13" spans="1:3" x14ac:dyDescent="0.25">
      <c r="C13" t="s">
        <v>460</v>
      </c>
    </row>
    <row r="14" spans="1:3" x14ac:dyDescent="0.25">
      <c r="C14" t="s">
        <v>911</v>
      </c>
    </row>
    <row r="15" spans="1:3" x14ac:dyDescent="0.25">
      <c r="C15" t="s">
        <v>997</v>
      </c>
    </row>
    <row r="16" spans="1:3" x14ac:dyDescent="0.25">
      <c r="C16" t="s">
        <v>1040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32</v>
      </c>
    </row>
    <row r="5" spans="1:3" x14ac:dyDescent="0.25">
      <c r="A5" s="4" t="s">
        <v>1</v>
      </c>
      <c r="B5" s="2">
        <f>'Total Orgs'!B52</f>
        <v>80</v>
      </c>
    </row>
    <row r="6" spans="1:3" x14ac:dyDescent="0.25">
      <c r="A6" s="4" t="s">
        <v>2</v>
      </c>
      <c r="B6" s="2">
        <v>20</v>
      </c>
    </row>
    <row r="7" spans="1:3" x14ac:dyDescent="0.25">
      <c r="A7" s="4" t="s">
        <v>284</v>
      </c>
      <c r="B7" s="2">
        <f>B5*0.6666</f>
        <v>53.327999999999996</v>
      </c>
      <c r="C7" t="s">
        <v>1213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46.672000000000004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14</v>
      </c>
    </row>
    <row r="5" spans="1:3" x14ac:dyDescent="0.25">
      <c r="A5" s="4" t="s">
        <v>1</v>
      </c>
      <c r="B5" s="2">
        <f>'Total Orgs'!B8</f>
        <v>400</v>
      </c>
    </row>
    <row r="6" spans="1:3" x14ac:dyDescent="0.25">
      <c r="A6" s="4" t="s">
        <v>2</v>
      </c>
      <c r="B6" s="2">
        <v>100</v>
      </c>
    </row>
    <row r="7" spans="1:3" x14ac:dyDescent="0.25">
      <c r="A7" s="4" t="s">
        <v>3</v>
      </c>
      <c r="B7" s="2">
        <f>SUM(B11:B100)</f>
        <v>400.66000000000008</v>
      </c>
    </row>
    <row r="8" spans="1:3" x14ac:dyDescent="0.25">
      <c r="A8" s="4" t="s">
        <v>4</v>
      </c>
      <c r="B8" s="2">
        <f>SUM(B5+B6-B7)</f>
        <v>99.339999999999918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s="53" customFormat="1" x14ac:dyDescent="0.25">
      <c r="A11" s="25">
        <v>42411</v>
      </c>
      <c r="B11" s="26">
        <v>400</v>
      </c>
      <c r="C11" s="27" t="s">
        <v>708</v>
      </c>
    </row>
    <row r="12" spans="1:3" x14ac:dyDescent="0.25">
      <c r="C12" t="s">
        <v>467</v>
      </c>
    </row>
    <row r="13" spans="1:3" x14ac:dyDescent="0.25">
      <c r="C13" t="s">
        <v>880</v>
      </c>
    </row>
    <row r="14" spans="1:3" x14ac:dyDescent="0.25">
      <c r="A14" s="4">
        <v>42436</v>
      </c>
      <c r="B14" s="2">
        <v>0.22</v>
      </c>
      <c r="C14" t="s">
        <v>1012</v>
      </c>
    </row>
    <row r="15" spans="1:3" x14ac:dyDescent="0.25">
      <c r="C15" t="s">
        <v>1013</v>
      </c>
    </row>
    <row r="16" spans="1:3" x14ac:dyDescent="0.25">
      <c r="A16" s="4">
        <v>42437</v>
      </c>
      <c r="B16" s="2">
        <v>0.22</v>
      </c>
      <c r="C16" t="s">
        <v>1012</v>
      </c>
    </row>
    <row r="17" spans="1:3" x14ac:dyDescent="0.25">
      <c r="C17" t="s">
        <v>1013</v>
      </c>
    </row>
    <row r="18" spans="1:3" x14ac:dyDescent="0.25">
      <c r="A18" s="4">
        <v>42437</v>
      </c>
      <c r="B18" s="2">
        <v>0.22</v>
      </c>
      <c r="C18" t="s">
        <v>1012</v>
      </c>
    </row>
    <row r="19" spans="1:3" x14ac:dyDescent="0.25">
      <c r="C19" t="s">
        <v>1013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146</v>
      </c>
    </row>
    <row r="5" spans="1:3" x14ac:dyDescent="0.25">
      <c r="A5" s="4" t="s">
        <v>1</v>
      </c>
      <c r="B5" s="2">
        <f>'Total Orgs'!B53</f>
        <v>1000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521.16999999999996</v>
      </c>
    </row>
    <row r="9" spans="1:3" x14ac:dyDescent="0.25">
      <c r="A9" s="4" t="s">
        <v>4</v>
      </c>
      <c r="B9" s="2">
        <f>SUM(B5+B6+B7-B8)</f>
        <v>478.83000000000004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42495</v>
      </c>
      <c r="B12" s="2">
        <v>521.16999999999996</v>
      </c>
      <c r="C12" t="s">
        <v>644</v>
      </c>
    </row>
    <row r="13" spans="1:3" x14ac:dyDescent="0.25">
      <c r="C13" t="s">
        <v>467</v>
      </c>
    </row>
    <row r="14" spans="1:3" x14ac:dyDescent="0.25">
      <c r="C14" t="s">
        <v>1193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363</v>
      </c>
    </row>
    <row r="5" spans="1:3" x14ac:dyDescent="0.25">
      <c r="A5" s="4" t="s">
        <v>1</v>
      </c>
      <c r="B5" s="2">
        <f>'Total Orgs'!B54</f>
        <v>500</v>
      </c>
    </row>
    <row r="6" spans="1:3" x14ac:dyDescent="0.25">
      <c r="A6" s="4" t="s">
        <v>2</v>
      </c>
    </row>
    <row r="7" spans="1:3" x14ac:dyDescent="0.25">
      <c r="A7" s="4" t="s">
        <v>284</v>
      </c>
      <c r="C7" s="22"/>
    </row>
    <row r="8" spans="1:3" x14ac:dyDescent="0.25">
      <c r="A8" s="4" t="s">
        <v>3</v>
      </c>
      <c r="B8" s="2">
        <f>SUM(B12:B101)</f>
        <v>218.98</v>
      </c>
    </row>
    <row r="9" spans="1:3" x14ac:dyDescent="0.25">
      <c r="A9" s="4" t="s">
        <v>4</v>
      </c>
      <c r="B9" s="2">
        <f>SUM(B5+B6+B7-B8)</f>
        <v>281.02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42314</v>
      </c>
      <c r="B12" s="2">
        <v>218.98</v>
      </c>
      <c r="C12" t="s">
        <v>696</v>
      </c>
    </row>
    <row r="13" spans="1:3" x14ac:dyDescent="0.25">
      <c r="C13" t="s">
        <v>467</v>
      </c>
    </row>
    <row r="14" spans="1:3" x14ac:dyDescent="0.25">
      <c r="C14" t="s">
        <v>697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33</v>
      </c>
    </row>
    <row r="5" spans="1:3" x14ac:dyDescent="0.25">
      <c r="A5" s="4" t="s">
        <v>1</v>
      </c>
      <c r="B5" s="2">
        <f>'Total Orgs'!B55</f>
        <v>1650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0</v>
      </c>
    </row>
    <row r="8" spans="1:3" x14ac:dyDescent="0.25">
      <c r="A8" s="4" t="s">
        <v>4</v>
      </c>
      <c r="B8" s="2">
        <f>SUM(B5+B6-B7)</f>
        <v>1650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364</v>
      </c>
    </row>
    <row r="5" spans="1:3" x14ac:dyDescent="0.25">
      <c r="A5" s="4" t="s">
        <v>1</v>
      </c>
      <c r="B5" s="2">
        <f>'Total Orgs'!B56</f>
        <v>500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B5*0.6666</f>
        <v>333.3</v>
      </c>
      <c r="C7" t="s">
        <v>1213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833.3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129</v>
      </c>
    </row>
    <row r="5" spans="1:3" x14ac:dyDescent="0.25">
      <c r="A5" s="4" t="s">
        <v>1</v>
      </c>
      <c r="B5" s="2">
        <f>'Total Orgs'!B57</f>
        <v>900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872.92</v>
      </c>
    </row>
    <row r="9" spans="1:3" x14ac:dyDescent="0.25">
      <c r="A9" s="4" t="s">
        <v>4</v>
      </c>
      <c r="B9" s="2">
        <f>SUM(B5+B6+B7-B8)</f>
        <v>27.080000000000041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42445</v>
      </c>
      <c r="B12" s="2">
        <v>419.38</v>
      </c>
      <c r="C12" t="s">
        <v>1043</v>
      </c>
    </row>
    <row r="13" spans="1:3" x14ac:dyDescent="0.25">
      <c r="C13" t="s">
        <v>467</v>
      </c>
    </row>
    <row r="14" spans="1:3" x14ac:dyDescent="0.25">
      <c r="C14" t="s">
        <v>1044</v>
      </c>
    </row>
    <row r="15" spans="1:3" x14ac:dyDescent="0.25">
      <c r="A15" s="4">
        <v>42591</v>
      </c>
      <c r="B15" s="2">
        <v>99.54</v>
      </c>
      <c r="C15" t="s">
        <v>1394</v>
      </c>
    </row>
    <row r="16" spans="1:3" x14ac:dyDescent="0.25">
      <c r="C16" t="s">
        <v>1331</v>
      </c>
    </row>
    <row r="17" spans="1:3" x14ac:dyDescent="0.25">
      <c r="A17" s="4">
        <v>42592</v>
      </c>
      <c r="B17" s="2">
        <v>354</v>
      </c>
      <c r="C17" t="s">
        <v>1402</v>
      </c>
    </row>
    <row r="18" spans="1:3" x14ac:dyDescent="0.25">
      <c r="C18" t="s">
        <v>1403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3"/>
  <sheetViews>
    <sheetView workbookViewId="0"/>
  </sheetViews>
  <sheetFormatPr defaultColWidth="11" defaultRowHeight="15.75" x14ac:dyDescent="0.25"/>
  <cols>
    <col min="1" max="1" width="22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292</v>
      </c>
    </row>
    <row r="5" spans="1:3" x14ac:dyDescent="0.25">
      <c r="A5" s="4" t="s">
        <v>1</v>
      </c>
      <c r="B5" s="2">
        <f>'Total Orgs'!B58</f>
        <v>400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42299</v>
      </c>
      <c r="B11" s="2">
        <v>400</v>
      </c>
      <c r="C11" t="s">
        <v>620</v>
      </c>
    </row>
    <row r="12" spans="1:3" x14ac:dyDescent="0.25">
      <c r="C12" t="s">
        <v>467</v>
      </c>
    </row>
    <row r="13" spans="1:3" x14ac:dyDescent="0.25">
      <c r="C13" t="s">
        <v>621</v>
      </c>
    </row>
  </sheetData>
  <phoneticPr fontId="6" type="noConversion"/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130</v>
      </c>
    </row>
    <row r="5" spans="1:3" x14ac:dyDescent="0.25">
      <c r="A5" s="4" t="s">
        <v>1</v>
      </c>
      <c r="B5" s="2">
        <f>'Total Orgs'!B59</f>
        <v>4500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4500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42312</v>
      </c>
      <c r="B11" s="2">
        <v>904.83</v>
      </c>
      <c r="C11" t="s">
        <v>673</v>
      </c>
    </row>
    <row r="12" spans="1:3" x14ac:dyDescent="0.25">
      <c r="C12" t="s">
        <v>538</v>
      </c>
    </row>
    <row r="13" spans="1:3" x14ac:dyDescent="0.25">
      <c r="C13" t="s">
        <v>537</v>
      </c>
    </row>
    <row r="14" spans="1:3" x14ac:dyDescent="0.25">
      <c r="C14" t="s">
        <v>674</v>
      </c>
    </row>
    <row r="15" spans="1:3" x14ac:dyDescent="0.25">
      <c r="C15" t="s">
        <v>740</v>
      </c>
    </row>
    <row r="16" spans="1:3" x14ac:dyDescent="0.25">
      <c r="A16" s="4">
        <v>42419</v>
      </c>
      <c r="B16" s="2">
        <v>941.26</v>
      </c>
      <c r="C16" t="s">
        <v>708</v>
      </c>
    </row>
    <row r="17" spans="1:3" x14ac:dyDescent="0.25">
      <c r="C17" t="s">
        <v>467</v>
      </c>
    </row>
    <row r="18" spans="1:3" x14ac:dyDescent="0.25">
      <c r="C18" t="s">
        <v>923</v>
      </c>
    </row>
    <row r="19" spans="1:3" x14ac:dyDescent="0.25">
      <c r="A19" s="4">
        <v>42472</v>
      </c>
      <c r="B19" s="2">
        <v>1185</v>
      </c>
      <c r="C19" t="s">
        <v>1107</v>
      </c>
    </row>
    <row r="20" spans="1:3" x14ac:dyDescent="0.25">
      <c r="C20" t="s">
        <v>467</v>
      </c>
    </row>
    <row r="21" spans="1:3" x14ac:dyDescent="0.25">
      <c r="C21" t="s">
        <v>1108</v>
      </c>
    </row>
    <row r="22" spans="1:3" x14ac:dyDescent="0.25">
      <c r="A22" s="4">
        <v>42510</v>
      </c>
      <c r="B22" s="2">
        <v>1468.91</v>
      </c>
      <c r="C22" t="s">
        <v>1249</v>
      </c>
    </row>
    <row r="23" spans="1:3" x14ac:dyDescent="0.25">
      <c r="C23" t="s">
        <v>467</v>
      </c>
    </row>
    <row r="24" spans="1:3" x14ac:dyDescent="0.25">
      <c r="C24" t="s">
        <v>1250</v>
      </c>
    </row>
    <row r="25" spans="1:3" s="53" customFormat="1" ht="47.25" x14ac:dyDescent="0.25">
      <c r="A25" s="25">
        <v>42907</v>
      </c>
      <c r="B25" s="26">
        <v>-941.26</v>
      </c>
      <c r="C25" s="27" t="s">
        <v>1470</v>
      </c>
    </row>
    <row r="26" spans="1:3" x14ac:dyDescent="0.25">
      <c r="A26" s="4">
        <v>42907</v>
      </c>
      <c r="B26" s="2">
        <v>941.26</v>
      </c>
      <c r="C26" t="s">
        <v>1471</v>
      </c>
    </row>
    <row r="27" spans="1:3" x14ac:dyDescent="0.25">
      <c r="C27" t="s">
        <v>467</v>
      </c>
    </row>
    <row r="28" spans="1:3" x14ac:dyDescent="0.25">
      <c r="C28" t="s">
        <v>1472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132</v>
      </c>
    </row>
    <row r="5" spans="1:3" x14ac:dyDescent="0.25">
      <c r="A5" s="4" t="s">
        <v>1</v>
      </c>
      <c r="B5" s="2">
        <f>'Total Orgs'!B60</f>
        <v>1000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170.23000000000002</v>
      </c>
    </row>
    <row r="8" spans="1:3" x14ac:dyDescent="0.25">
      <c r="A8" s="4" t="s">
        <v>4</v>
      </c>
      <c r="B8" s="2">
        <f>SUM(B5+B6-B7)</f>
        <v>829.77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42354</v>
      </c>
      <c r="B11" s="2">
        <v>95.23</v>
      </c>
      <c r="C11" t="s">
        <v>821</v>
      </c>
    </row>
    <row r="12" spans="1:3" x14ac:dyDescent="0.25">
      <c r="C12" t="s">
        <v>467</v>
      </c>
    </row>
    <row r="13" spans="1:3" x14ac:dyDescent="0.25">
      <c r="C13" t="s">
        <v>822</v>
      </c>
    </row>
    <row r="14" spans="1:3" x14ac:dyDescent="0.25">
      <c r="A14" s="4">
        <v>42423</v>
      </c>
      <c r="B14" s="2">
        <v>75</v>
      </c>
      <c r="C14" t="s">
        <v>931</v>
      </c>
    </row>
    <row r="15" spans="1:3" x14ac:dyDescent="0.25">
      <c r="C15" t="s">
        <v>932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RowHeight="15.75" x14ac:dyDescent="0.25"/>
  <cols>
    <col min="1" max="1" width="27.625" customWidth="1"/>
    <col min="3" max="3" width="35.7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280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Orgs'!B61</f>
        <v>300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284</v>
      </c>
      <c r="B7" s="2">
        <f>B5*0.6666</f>
        <v>199.98</v>
      </c>
      <c r="C7" t="s">
        <v>1213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100.02000000000001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3"/>
  <sheetViews>
    <sheetView workbookViewId="0"/>
  </sheetViews>
  <sheetFormatPr defaultRowHeight="15.75" x14ac:dyDescent="0.25"/>
  <cols>
    <col min="1" max="1" width="18.62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365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Orgs'!B62</f>
        <v>200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195</v>
      </c>
    </row>
    <row r="8" spans="1:3" x14ac:dyDescent="0.25">
      <c r="A8" s="4" t="s">
        <v>4</v>
      </c>
      <c r="B8" s="2">
        <f>SUM(B5+B6-B7)</f>
        <v>5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42507</v>
      </c>
      <c r="B11">
        <v>195</v>
      </c>
      <c r="C11" t="s">
        <v>1221</v>
      </c>
    </row>
    <row r="12" spans="1:3" x14ac:dyDescent="0.25">
      <c r="C12" t="s">
        <v>467</v>
      </c>
    </row>
    <row r="13" spans="1:3" x14ac:dyDescent="0.25">
      <c r="C13" t="s">
        <v>1222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349</v>
      </c>
    </row>
    <row r="5" spans="1:3" x14ac:dyDescent="0.25">
      <c r="A5" s="4" t="s">
        <v>1</v>
      </c>
      <c r="B5" s="2">
        <f>'Total Orgs'!B9</f>
        <v>180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SUM(B11:B102)</f>
        <v>180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16">
        <v>42482</v>
      </c>
      <c r="B11" s="17">
        <v>180</v>
      </c>
      <c r="C11" s="18" t="s">
        <v>757</v>
      </c>
    </row>
    <row r="12" spans="1:3" x14ac:dyDescent="0.25">
      <c r="A12" s="16"/>
      <c r="B12" s="17"/>
      <c r="C12" s="18" t="s">
        <v>467</v>
      </c>
    </row>
    <row r="13" spans="1:3" x14ac:dyDescent="0.25">
      <c r="A13" s="16"/>
      <c r="B13" s="17"/>
      <c r="C13" s="18" t="s">
        <v>1168</v>
      </c>
    </row>
    <row r="14" spans="1:3" x14ac:dyDescent="0.25">
      <c r="A14" s="16"/>
      <c r="B14" s="17"/>
      <c r="C14" s="18"/>
    </row>
    <row r="15" spans="1:3" x14ac:dyDescent="0.25">
      <c r="A15" s="16"/>
      <c r="B15" s="17"/>
      <c r="C15" s="18"/>
    </row>
    <row r="16" spans="1:3" x14ac:dyDescent="0.25">
      <c r="A16" s="16"/>
      <c r="B16" s="17"/>
      <c r="C16" s="18"/>
    </row>
    <row r="17" spans="3:3" x14ac:dyDescent="0.25">
      <c r="C17" s="18"/>
    </row>
    <row r="18" spans="3:3" x14ac:dyDescent="0.25">
      <c r="C18" s="18"/>
    </row>
    <row r="19" spans="3:3" x14ac:dyDescent="0.25">
      <c r="C19" s="18"/>
    </row>
    <row r="20" spans="3:3" x14ac:dyDescent="0.25">
      <c r="C20" s="18"/>
    </row>
    <row r="21" spans="3:3" x14ac:dyDescent="0.25">
      <c r="C21" s="18"/>
    </row>
    <row r="22" spans="3:3" x14ac:dyDescent="0.25">
      <c r="C22" s="18"/>
    </row>
    <row r="23" spans="3:3" x14ac:dyDescent="0.25">
      <c r="C23" s="18"/>
    </row>
    <row r="24" spans="3:3" x14ac:dyDescent="0.25">
      <c r="C24" s="18"/>
    </row>
    <row r="25" spans="3:3" x14ac:dyDescent="0.25">
      <c r="C25" s="18"/>
    </row>
    <row r="26" spans="3:3" x14ac:dyDescent="0.25">
      <c r="C26" s="18"/>
    </row>
    <row r="27" spans="3:3" x14ac:dyDescent="0.25">
      <c r="C27" s="18"/>
    </row>
    <row r="28" spans="3:3" x14ac:dyDescent="0.25">
      <c r="C28" s="18"/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7"/>
  <sheetViews>
    <sheetView workbookViewId="0">
      <selection activeCell="C23" sqref="C23"/>
    </sheetView>
  </sheetViews>
  <sheetFormatPr defaultRowHeight="15.75" x14ac:dyDescent="0.25"/>
  <cols>
    <col min="1" max="1" width="22.625" customWidth="1"/>
    <col min="3" max="3" width="30.5" customWidth="1"/>
  </cols>
  <sheetData>
    <row r="1" spans="1:5" x14ac:dyDescent="0.25">
      <c r="A1" s="5" t="s">
        <v>0</v>
      </c>
      <c r="B1" s="2"/>
      <c r="C1" s="1" t="str">
        <f>'Total Orgs'!A1</f>
        <v>Budget 2015-2016</v>
      </c>
    </row>
    <row r="2" spans="1:5" x14ac:dyDescent="0.25">
      <c r="A2" s="5"/>
      <c r="B2" s="2"/>
    </row>
    <row r="3" spans="1:5" x14ac:dyDescent="0.25">
      <c r="A3" s="6" t="s">
        <v>293</v>
      </c>
      <c r="B3" s="2"/>
    </row>
    <row r="4" spans="1:5" x14ac:dyDescent="0.25">
      <c r="A4" s="4"/>
      <c r="B4" s="2"/>
    </row>
    <row r="5" spans="1:5" x14ac:dyDescent="0.25">
      <c r="A5" s="4" t="s">
        <v>1</v>
      </c>
      <c r="B5" s="2">
        <f>'Total Orgs'!B63</f>
        <v>600</v>
      </c>
    </row>
    <row r="6" spans="1:5" x14ac:dyDescent="0.25">
      <c r="A6" s="4" t="s">
        <v>2</v>
      </c>
      <c r="B6" s="2"/>
    </row>
    <row r="7" spans="1:5" x14ac:dyDescent="0.25">
      <c r="A7" s="4" t="s">
        <v>284</v>
      </c>
      <c r="B7" s="2"/>
    </row>
    <row r="8" spans="1:5" x14ac:dyDescent="0.25">
      <c r="A8" s="4" t="s">
        <v>3</v>
      </c>
      <c r="B8" s="2">
        <f>SUM(B12:B102)</f>
        <v>0</v>
      </c>
    </row>
    <row r="9" spans="1:5" x14ac:dyDescent="0.25">
      <c r="A9" s="4" t="s">
        <v>4</v>
      </c>
      <c r="B9" s="2">
        <f>SUM(B5+B6+B7-B8)</f>
        <v>600</v>
      </c>
    </row>
    <row r="10" spans="1:5" x14ac:dyDescent="0.25">
      <c r="A10" s="4"/>
      <c r="B10" s="2"/>
    </row>
    <row r="11" spans="1:5" x14ac:dyDescent="0.25">
      <c r="A11" s="7" t="s">
        <v>5</v>
      </c>
      <c r="B11" s="3" t="s">
        <v>6</v>
      </c>
      <c r="C11" s="1" t="s">
        <v>7</v>
      </c>
    </row>
    <row r="12" spans="1:5" x14ac:dyDescent="0.25">
      <c r="A12" s="4"/>
      <c r="D12" s="18"/>
      <c r="E12" s="18"/>
    </row>
    <row r="13" spans="1:5" x14ac:dyDescent="0.25">
      <c r="A13" s="4"/>
    </row>
    <row r="16" spans="1:5" x14ac:dyDescent="0.25">
      <c r="A16" s="4"/>
    </row>
    <row r="17" spans="1:1" x14ac:dyDescent="0.25">
      <c r="A17" s="4"/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35</v>
      </c>
    </row>
    <row r="5" spans="1:3" x14ac:dyDescent="0.25">
      <c r="A5" s="4" t="s">
        <v>1</v>
      </c>
      <c r="B5" s="2">
        <f>'Total Orgs'!B64</f>
        <v>700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658.52</v>
      </c>
    </row>
    <row r="8" spans="1:3" x14ac:dyDescent="0.25">
      <c r="A8" s="4" t="s">
        <v>4</v>
      </c>
      <c r="B8" s="2">
        <f>SUM(B5+B6-B7)</f>
        <v>41.480000000000018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42277</v>
      </c>
      <c r="B11" s="2">
        <v>400</v>
      </c>
      <c r="C11" t="s">
        <v>528</v>
      </c>
    </row>
    <row r="12" spans="1:3" x14ac:dyDescent="0.25">
      <c r="C12" t="s">
        <v>529</v>
      </c>
    </row>
    <row r="13" spans="1:3" x14ac:dyDescent="0.25">
      <c r="C13" t="s">
        <v>530</v>
      </c>
    </row>
    <row r="14" spans="1:3" x14ac:dyDescent="0.25">
      <c r="C14" t="s">
        <v>531</v>
      </c>
    </row>
    <row r="15" spans="1:3" x14ac:dyDescent="0.25">
      <c r="C15" t="s">
        <v>624</v>
      </c>
    </row>
    <row r="16" spans="1:3" x14ac:dyDescent="0.25">
      <c r="A16" s="4">
        <v>42433</v>
      </c>
      <c r="B16" s="2">
        <v>0</v>
      </c>
      <c r="C16" t="s">
        <v>1009</v>
      </c>
    </row>
    <row r="17" spans="1:3" x14ac:dyDescent="0.25">
      <c r="C17" t="s">
        <v>1010</v>
      </c>
    </row>
    <row r="18" spans="1:3" x14ac:dyDescent="0.25">
      <c r="C18" t="s">
        <v>830</v>
      </c>
    </row>
    <row r="19" spans="1:3" x14ac:dyDescent="0.25">
      <c r="C19" t="s">
        <v>1011</v>
      </c>
    </row>
    <row r="20" spans="1:3" x14ac:dyDescent="0.25">
      <c r="C20" t="s">
        <v>1021</v>
      </c>
    </row>
    <row r="21" spans="1:3" x14ac:dyDescent="0.25">
      <c r="A21" s="4">
        <v>42594</v>
      </c>
      <c r="B21" s="2">
        <v>129.52000000000001</v>
      </c>
      <c r="C21" t="s">
        <v>511</v>
      </c>
    </row>
    <row r="22" spans="1:3" x14ac:dyDescent="0.25">
      <c r="C22" t="s">
        <v>467</v>
      </c>
    </row>
    <row r="23" spans="1:3" x14ac:dyDescent="0.25">
      <c r="C23" t="s">
        <v>1414</v>
      </c>
    </row>
    <row r="24" spans="1:3" x14ac:dyDescent="0.25">
      <c r="A24" s="4">
        <v>42594</v>
      </c>
      <c r="B24" s="2">
        <v>129</v>
      </c>
      <c r="C24" t="s">
        <v>1415</v>
      </c>
    </row>
    <row r="25" spans="1:3" x14ac:dyDescent="0.25">
      <c r="C25" t="s">
        <v>467</v>
      </c>
    </row>
    <row r="26" spans="1:3" x14ac:dyDescent="0.25">
      <c r="C26" t="s">
        <v>1416</v>
      </c>
    </row>
  </sheetData>
  <phoneticPr fontId="6" type="noConversion"/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36</v>
      </c>
    </row>
    <row r="5" spans="1:3" x14ac:dyDescent="0.25">
      <c r="A5" s="4" t="s">
        <v>1</v>
      </c>
      <c r="B5" s="2">
        <f>'Total Orgs'!B65</f>
        <v>1200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1198.79</v>
      </c>
    </row>
    <row r="8" spans="1:3" x14ac:dyDescent="0.25">
      <c r="A8" s="4" t="s">
        <v>4</v>
      </c>
      <c r="B8" s="2">
        <f>SUM(B5+B6-B7)</f>
        <v>1.2100000000000364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42313</v>
      </c>
      <c r="B11" s="2">
        <v>452</v>
      </c>
      <c r="C11" t="s">
        <v>680</v>
      </c>
    </row>
    <row r="12" spans="1:3" x14ac:dyDescent="0.25">
      <c r="C12" t="s">
        <v>467</v>
      </c>
    </row>
    <row r="13" spans="1:3" x14ac:dyDescent="0.25">
      <c r="C13" t="s">
        <v>681</v>
      </c>
    </row>
    <row r="14" spans="1:3" x14ac:dyDescent="0.25">
      <c r="A14" s="4">
        <v>42591</v>
      </c>
      <c r="B14" s="2">
        <v>407.1</v>
      </c>
      <c r="C14" t="s">
        <v>1398</v>
      </c>
    </row>
    <row r="15" spans="1:3" x14ac:dyDescent="0.25">
      <c r="C15" t="s">
        <v>467</v>
      </c>
    </row>
    <row r="16" spans="1:3" x14ac:dyDescent="0.25">
      <c r="C16" t="s">
        <v>1399</v>
      </c>
    </row>
    <row r="17" spans="1:3" x14ac:dyDescent="0.25">
      <c r="A17" s="4">
        <v>42594</v>
      </c>
      <c r="B17" s="2">
        <v>339.69</v>
      </c>
      <c r="C17" t="s">
        <v>511</v>
      </c>
    </row>
    <row r="18" spans="1:3" x14ac:dyDescent="0.25">
      <c r="C18" t="s">
        <v>467</v>
      </c>
    </row>
    <row r="19" spans="1:3" x14ac:dyDescent="0.25">
      <c r="C19" t="s">
        <v>1417</v>
      </c>
    </row>
    <row r="20" spans="1:3" x14ac:dyDescent="0.25">
      <c r="A20" s="4">
        <v>42909</v>
      </c>
      <c r="B20" s="2">
        <v>-407.1</v>
      </c>
      <c r="C20" t="s">
        <v>1483</v>
      </c>
    </row>
    <row r="21" spans="1:3" x14ac:dyDescent="0.25">
      <c r="A21" s="4">
        <v>42909</v>
      </c>
      <c r="B21" s="2">
        <v>407.1</v>
      </c>
      <c r="C21" t="s">
        <v>1484</v>
      </c>
    </row>
    <row r="22" spans="1:3" x14ac:dyDescent="0.25">
      <c r="C22" t="s">
        <v>467</v>
      </c>
    </row>
    <row r="23" spans="1:3" x14ac:dyDescent="0.25">
      <c r="C23" t="s">
        <v>1485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366</v>
      </c>
    </row>
    <row r="5" spans="1:3" x14ac:dyDescent="0.25">
      <c r="A5" s="4" t="s">
        <v>1</v>
      </c>
      <c r="B5" s="2">
        <f>'Total Orgs'!B66</f>
        <v>350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350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37</v>
      </c>
    </row>
    <row r="5" spans="1:3" x14ac:dyDescent="0.25">
      <c r="A5" s="4" t="s">
        <v>1</v>
      </c>
      <c r="B5" s="2">
        <f>'Total Orgs'!B67</f>
        <v>7200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SUM(B11:B101)</f>
        <v>7200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42264</v>
      </c>
      <c r="B11" s="2">
        <v>4396.26</v>
      </c>
      <c r="C11" t="s">
        <v>469</v>
      </c>
    </row>
    <row r="12" spans="1:3" x14ac:dyDescent="0.25">
      <c r="C12" t="s">
        <v>470</v>
      </c>
    </row>
    <row r="13" spans="1:3" x14ac:dyDescent="0.25">
      <c r="C13" t="s">
        <v>471</v>
      </c>
    </row>
    <row r="14" spans="1:3" x14ac:dyDescent="0.25">
      <c r="C14" t="s">
        <v>472</v>
      </c>
    </row>
    <row r="15" spans="1:3" x14ac:dyDescent="0.25">
      <c r="C15" t="s">
        <v>624</v>
      </c>
    </row>
    <row r="16" spans="1:3" x14ac:dyDescent="0.25">
      <c r="A16" s="4">
        <v>42277</v>
      </c>
      <c r="B16" s="2">
        <v>1599.84</v>
      </c>
      <c r="C16" t="s">
        <v>469</v>
      </c>
    </row>
    <row r="17" spans="1:3" x14ac:dyDescent="0.25">
      <c r="C17" t="s">
        <v>514</v>
      </c>
    </row>
    <row r="18" spans="1:3" x14ac:dyDescent="0.25">
      <c r="C18" t="s">
        <v>540</v>
      </c>
    </row>
    <row r="19" spans="1:3" x14ac:dyDescent="0.25">
      <c r="C19" t="s">
        <v>541</v>
      </c>
    </row>
    <row r="20" spans="1:3" x14ac:dyDescent="0.25">
      <c r="A20" s="4">
        <v>42594</v>
      </c>
      <c r="B20" s="2">
        <v>123.5</v>
      </c>
      <c r="C20" t="s">
        <v>1421</v>
      </c>
    </row>
    <row r="21" spans="1:3" x14ac:dyDescent="0.25">
      <c r="C21" t="s">
        <v>467</v>
      </c>
    </row>
    <row r="22" spans="1:3" x14ac:dyDescent="0.25">
      <c r="C22" t="s">
        <v>1422</v>
      </c>
    </row>
    <row r="23" spans="1:3" x14ac:dyDescent="0.25">
      <c r="A23" s="4">
        <v>42594</v>
      </c>
      <c r="B23" s="2">
        <v>1080.4000000000001</v>
      </c>
      <c r="C23" t="s">
        <v>1438</v>
      </c>
    </row>
    <row r="24" spans="1:3" x14ac:dyDescent="0.25">
      <c r="C24" t="s">
        <v>467</v>
      </c>
    </row>
    <row r="25" spans="1:3" x14ac:dyDescent="0.25">
      <c r="C25" t="s">
        <v>1439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38</v>
      </c>
    </row>
    <row r="5" spans="1:3" x14ac:dyDescent="0.25">
      <c r="A5" s="4" t="s">
        <v>1</v>
      </c>
      <c r="B5" s="2">
        <f>'Total Orgs'!B68</f>
        <v>456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SUM(B11:B102)</f>
        <v>0</v>
      </c>
    </row>
    <row r="8" spans="1:3" x14ac:dyDescent="0.25">
      <c r="A8" s="4" t="s">
        <v>4</v>
      </c>
      <c r="B8" s="2">
        <f>SUM(B5+B6-B7)</f>
        <v>456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39</v>
      </c>
    </row>
    <row r="5" spans="1:3" x14ac:dyDescent="0.25">
      <c r="A5" s="4" t="s">
        <v>1</v>
      </c>
      <c r="B5" s="2">
        <f>'Total Orgs'!B69</f>
        <v>4500</v>
      </c>
    </row>
    <row r="6" spans="1:3" x14ac:dyDescent="0.25">
      <c r="A6" s="4" t="s">
        <v>2</v>
      </c>
      <c r="B6" s="2">
        <v>1125</v>
      </c>
    </row>
    <row r="7" spans="1:3" x14ac:dyDescent="0.25">
      <c r="A7" s="4" t="s">
        <v>3</v>
      </c>
      <c r="B7" s="2">
        <f>SUM(B11:B101)</f>
        <v>5625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42284</v>
      </c>
      <c r="B11" s="2">
        <v>139</v>
      </c>
      <c r="C11" t="s">
        <v>428</v>
      </c>
    </row>
    <row r="12" spans="1:3" x14ac:dyDescent="0.25">
      <c r="C12" t="s">
        <v>509</v>
      </c>
    </row>
    <row r="13" spans="1:3" x14ac:dyDescent="0.25">
      <c r="C13" t="s">
        <v>510</v>
      </c>
    </row>
    <row r="14" spans="1:3" x14ac:dyDescent="0.25">
      <c r="A14" s="4">
        <v>42285</v>
      </c>
      <c r="B14" s="2">
        <v>647.5</v>
      </c>
      <c r="C14" t="s">
        <v>558</v>
      </c>
    </row>
    <row r="15" spans="1:3" x14ac:dyDescent="0.25">
      <c r="C15" t="s">
        <v>559</v>
      </c>
    </row>
    <row r="16" spans="1:3" x14ac:dyDescent="0.25">
      <c r="C16" t="s">
        <v>560</v>
      </c>
    </row>
    <row r="17" spans="1:3" x14ac:dyDescent="0.25">
      <c r="A17" s="4">
        <v>42291</v>
      </c>
      <c r="B17" s="2">
        <v>75</v>
      </c>
      <c r="C17" t="s">
        <v>428</v>
      </c>
    </row>
    <row r="18" spans="1:3" x14ac:dyDescent="0.25">
      <c r="C18" t="s">
        <v>509</v>
      </c>
    </row>
    <row r="19" spans="1:3" x14ac:dyDescent="0.25">
      <c r="C19" t="s">
        <v>510</v>
      </c>
    </row>
    <row r="20" spans="1:3" x14ac:dyDescent="0.25">
      <c r="A20" s="4">
        <v>42293</v>
      </c>
      <c r="B20" s="2">
        <v>2200</v>
      </c>
      <c r="C20" t="s">
        <v>479</v>
      </c>
    </row>
    <row r="21" spans="1:3" x14ac:dyDescent="0.25">
      <c r="C21" t="s">
        <v>559</v>
      </c>
    </row>
    <row r="22" spans="1:3" x14ac:dyDescent="0.25">
      <c r="C22" t="s">
        <v>587</v>
      </c>
    </row>
    <row r="23" spans="1:3" x14ac:dyDescent="0.25">
      <c r="A23" s="4">
        <v>42320</v>
      </c>
      <c r="B23" s="2">
        <v>135</v>
      </c>
      <c r="C23" t="s">
        <v>428</v>
      </c>
    </row>
    <row r="24" spans="1:3" x14ac:dyDescent="0.25">
      <c r="C24" t="s">
        <v>509</v>
      </c>
    </row>
    <row r="25" spans="1:3" x14ac:dyDescent="0.25">
      <c r="C25" t="s">
        <v>510</v>
      </c>
    </row>
    <row r="26" spans="1:3" x14ac:dyDescent="0.25">
      <c r="A26" s="4">
        <v>42417</v>
      </c>
      <c r="B26" s="2">
        <v>110</v>
      </c>
      <c r="C26" t="s">
        <v>428</v>
      </c>
    </row>
    <row r="27" spans="1:3" x14ac:dyDescent="0.25">
      <c r="C27" t="s">
        <v>509</v>
      </c>
    </row>
    <row r="28" spans="1:3" x14ac:dyDescent="0.25">
      <c r="C28" t="s">
        <v>510</v>
      </c>
    </row>
    <row r="29" spans="1:3" x14ac:dyDescent="0.25">
      <c r="A29" s="4">
        <v>42437</v>
      </c>
      <c r="B29" s="2">
        <v>40</v>
      </c>
      <c r="C29" t="s">
        <v>428</v>
      </c>
    </row>
    <row r="30" spans="1:3" x14ac:dyDescent="0.25">
      <c r="C30" t="s">
        <v>509</v>
      </c>
    </row>
    <row r="31" spans="1:3" x14ac:dyDescent="0.25">
      <c r="C31" t="s">
        <v>510</v>
      </c>
    </row>
    <row r="32" spans="1:3" x14ac:dyDescent="0.25">
      <c r="A32" s="4">
        <v>42458</v>
      </c>
      <c r="B32" s="2">
        <v>12.5</v>
      </c>
      <c r="C32" t="s">
        <v>428</v>
      </c>
    </row>
    <row r="33" spans="1:3" x14ac:dyDescent="0.25">
      <c r="C33" t="s">
        <v>509</v>
      </c>
    </row>
    <row r="34" spans="1:3" x14ac:dyDescent="0.25">
      <c r="C34" t="s">
        <v>510</v>
      </c>
    </row>
    <row r="35" spans="1:3" x14ac:dyDescent="0.25">
      <c r="A35" s="4">
        <v>42464</v>
      </c>
      <c r="B35" s="2">
        <v>18</v>
      </c>
      <c r="C35" t="s">
        <v>428</v>
      </c>
    </row>
    <row r="36" spans="1:3" x14ac:dyDescent="0.25">
      <c r="C36" t="s">
        <v>509</v>
      </c>
    </row>
    <row r="37" spans="1:3" x14ac:dyDescent="0.25">
      <c r="C37" t="s">
        <v>510</v>
      </c>
    </row>
    <row r="38" spans="1:3" x14ac:dyDescent="0.25">
      <c r="A38" s="4">
        <v>42478</v>
      </c>
      <c r="B38" s="2">
        <v>2248</v>
      </c>
      <c r="C38" t="s">
        <v>1134</v>
      </c>
    </row>
    <row r="39" spans="1:3" x14ac:dyDescent="0.25">
      <c r="C39" t="s">
        <v>1135</v>
      </c>
    </row>
    <row r="40" spans="1:3" x14ac:dyDescent="0.25">
      <c r="C40" t="s">
        <v>1136</v>
      </c>
    </row>
    <row r="41" spans="1:3" x14ac:dyDescent="0.25">
      <c r="C41" t="s">
        <v>1137</v>
      </c>
    </row>
    <row r="42" spans="1:3" x14ac:dyDescent="0.25">
      <c r="C42" t="s">
        <v>1294</v>
      </c>
    </row>
    <row r="44" spans="1:3" s="53" customFormat="1" x14ac:dyDescent="0.25">
      <c r="A44" s="25"/>
      <c r="B44" s="26"/>
      <c r="C44" s="27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133</v>
      </c>
    </row>
    <row r="5" spans="1:3" x14ac:dyDescent="0.25">
      <c r="A5" s="4" t="s">
        <v>1</v>
      </c>
      <c r="B5" s="2">
        <f>'Total Orgs'!B70</f>
        <v>4000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4000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42579</v>
      </c>
      <c r="B12" s="2">
        <v>4000</v>
      </c>
      <c r="C12" t="s">
        <v>1367</v>
      </c>
    </row>
    <row r="13" spans="1:3" x14ac:dyDescent="0.25">
      <c r="C13" t="s">
        <v>467</v>
      </c>
    </row>
    <row r="14" spans="1:3" x14ac:dyDescent="0.25">
      <c r="C14" t="s">
        <v>1368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40</v>
      </c>
    </row>
    <row r="5" spans="1:3" x14ac:dyDescent="0.25">
      <c r="A5" s="4" t="s">
        <v>1</v>
      </c>
      <c r="B5" s="2">
        <f>'Total Orgs'!B71</f>
        <v>2000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313.5</v>
      </c>
    </row>
    <row r="8" spans="1:3" x14ac:dyDescent="0.25">
      <c r="A8" s="4" t="s">
        <v>4</v>
      </c>
      <c r="B8" s="2">
        <f>SUM(B5+B6-B7)</f>
        <v>1686.5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42446</v>
      </c>
      <c r="B11" s="2">
        <v>67.5</v>
      </c>
      <c r="C11" t="s">
        <v>648</v>
      </c>
    </row>
    <row r="12" spans="1:3" x14ac:dyDescent="0.25">
      <c r="C12" t="s">
        <v>430</v>
      </c>
    </row>
    <row r="13" spans="1:3" x14ac:dyDescent="0.25">
      <c r="A13" s="4">
        <v>42451</v>
      </c>
      <c r="B13" s="2">
        <v>246</v>
      </c>
      <c r="C13" t="s">
        <v>747</v>
      </c>
    </row>
    <row r="14" spans="1:3" x14ac:dyDescent="0.25">
      <c r="C14" t="s">
        <v>1068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368</v>
      </c>
    </row>
    <row r="5" spans="1:3" x14ac:dyDescent="0.25">
      <c r="A5" s="4" t="s">
        <v>1</v>
      </c>
      <c r="B5" s="2">
        <f>'Total Orgs'!B72</f>
        <v>60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B5*0.6666</f>
        <v>39.995999999999995</v>
      </c>
      <c r="C7" t="s">
        <v>1213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20.004000000000005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15</v>
      </c>
    </row>
    <row r="5" spans="1:3" x14ac:dyDescent="0.25">
      <c r="A5" s="4" t="s">
        <v>1</v>
      </c>
      <c r="B5" s="2">
        <f>'Total Orgs'!B10</f>
        <v>800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SUM(B11:B103)</f>
        <v>798.87</v>
      </c>
    </row>
    <row r="8" spans="1:3" x14ac:dyDescent="0.25">
      <c r="A8" s="4" t="s">
        <v>4</v>
      </c>
      <c r="B8" s="2">
        <f>SUM(B5+B6-B7)</f>
        <v>1.1299999999999955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16">
        <v>42445</v>
      </c>
      <c r="B11" s="17">
        <v>382.99</v>
      </c>
      <c r="C11" s="18" t="s">
        <v>1049</v>
      </c>
    </row>
    <row r="12" spans="1:3" x14ac:dyDescent="0.25">
      <c r="A12" s="16"/>
      <c r="B12" s="17"/>
      <c r="C12" s="18" t="s">
        <v>1050</v>
      </c>
    </row>
    <row r="13" spans="1:3" x14ac:dyDescent="0.25">
      <c r="A13" s="16"/>
      <c r="B13" s="17"/>
      <c r="C13" s="18" t="s">
        <v>834</v>
      </c>
    </row>
    <row r="14" spans="1:3" x14ac:dyDescent="0.25">
      <c r="A14" s="16"/>
      <c r="B14" s="17"/>
      <c r="C14" s="18" t="s">
        <v>1206</v>
      </c>
    </row>
    <row r="15" spans="1:3" x14ac:dyDescent="0.25">
      <c r="A15" s="16"/>
      <c r="B15" s="17"/>
      <c r="C15" s="18" t="s">
        <v>1207</v>
      </c>
    </row>
    <row r="16" spans="1:3" x14ac:dyDescent="0.25">
      <c r="A16" s="16">
        <v>42475</v>
      </c>
      <c r="B16" s="17">
        <v>74</v>
      </c>
      <c r="C16" s="18" t="s">
        <v>648</v>
      </c>
    </row>
    <row r="17" spans="1:3" x14ac:dyDescent="0.25">
      <c r="A17" s="16"/>
      <c r="B17" s="17"/>
      <c r="C17" s="18" t="s">
        <v>527</v>
      </c>
    </row>
    <row r="18" spans="1:3" x14ac:dyDescent="0.25">
      <c r="C18" s="18" t="s">
        <v>430</v>
      </c>
    </row>
    <row r="19" spans="1:3" x14ac:dyDescent="0.25">
      <c r="A19" s="4">
        <v>42507</v>
      </c>
      <c r="B19" s="2">
        <v>28.28</v>
      </c>
      <c r="C19" s="18" t="s">
        <v>511</v>
      </c>
    </row>
    <row r="20" spans="1:3" x14ac:dyDescent="0.25">
      <c r="C20" s="18" t="s">
        <v>1026</v>
      </c>
    </row>
    <row r="21" spans="1:3" x14ac:dyDescent="0.25">
      <c r="C21" s="18" t="s">
        <v>1216</v>
      </c>
    </row>
    <row r="22" spans="1:3" x14ac:dyDescent="0.25">
      <c r="A22" s="4">
        <v>42586</v>
      </c>
      <c r="B22" s="2">
        <v>205.6</v>
      </c>
      <c r="C22" s="18" t="s">
        <v>1377</v>
      </c>
    </row>
    <row r="23" spans="1:3" x14ac:dyDescent="0.25">
      <c r="C23" s="18" t="s">
        <v>1026</v>
      </c>
    </row>
    <row r="24" spans="1:3" x14ac:dyDescent="0.25">
      <c r="C24" s="18" t="s">
        <v>1378</v>
      </c>
    </row>
    <row r="25" spans="1:3" x14ac:dyDescent="0.25">
      <c r="A25" s="4">
        <v>42591</v>
      </c>
      <c r="B25" s="2">
        <v>108</v>
      </c>
      <c r="C25" s="18" t="s">
        <v>648</v>
      </c>
    </row>
    <row r="26" spans="1:3" x14ac:dyDescent="0.25">
      <c r="C26" s="18" t="s">
        <v>430</v>
      </c>
    </row>
    <row r="27" spans="1:3" x14ac:dyDescent="0.25">
      <c r="C27" s="18"/>
    </row>
    <row r="28" spans="1:3" x14ac:dyDescent="0.25">
      <c r="C28" s="18"/>
    </row>
    <row r="29" spans="1:3" x14ac:dyDescent="0.25">
      <c r="C29" s="18"/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367</v>
      </c>
    </row>
    <row r="5" spans="1:3" x14ac:dyDescent="0.25">
      <c r="A5" s="4" t="s">
        <v>1</v>
      </c>
      <c r="B5" s="2">
        <f>'Total Orgs'!B73</f>
        <v>300</v>
      </c>
    </row>
    <row r="6" spans="1:3" x14ac:dyDescent="0.25">
      <c r="A6" s="4" t="s">
        <v>2</v>
      </c>
    </row>
    <row r="7" spans="1:3" x14ac:dyDescent="0.25">
      <c r="A7" s="4" t="s">
        <v>284</v>
      </c>
      <c r="C7" s="2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>
      <selection activeCell="C7" sqref="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41</v>
      </c>
    </row>
    <row r="5" spans="1:3" x14ac:dyDescent="0.25">
      <c r="A5" s="4" t="s">
        <v>1</v>
      </c>
      <c r="B5" s="2">
        <f>'Total Orgs'!B74</f>
        <v>800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2015-2016</v>
      </c>
    </row>
    <row r="2" spans="1:7" x14ac:dyDescent="0.25">
      <c r="A2" s="5"/>
    </row>
    <row r="3" spans="1:7" x14ac:dyDescent="0.25">
      <c r="A3" s="6" t="s">
        <v>109</v>
      </c>
    </row>
    <row r="5" spans="1:7" x14ac:dyDescent="0.25">
      <c r="A5" s="4" t="s">
        <v>1</v>
      </c>
      <c r="B5" s="2">
        <f>'Total Orgs'!B75</f>
        <v>250</v>
      </c>
    </row>
    <row r="6" spans="1:7" x14ac:dyDescent="0.25">
      <c r="A6" s="4" t="s">
        <v>2</v>
      </c>
    </row>
    <row r="7" spans="1:7" x14ac:dyDescent="0.25">
      <c r="A7" s="4" t="s">
        <v>3</v>
      </c>
      <c r="B7" s="2">
        <f>SUM(B11:B100)</f>
        <v>149.47999999999999</v>
      </c>
    </row>
    <row r="8" spans="1:7" x14ac:dyDescent="0.25">
      <c r="A8" s="4" t="s">
        <v>4</v>
      </c>
      <c r="B8" s="2">
        <f>SUM(B5+B6-B7)</f>
        <v>100.52000000000001</v>
      </c>
    </row>
    <row r="10" spans="1:7" s="1" customFormat="1" x14ac:dyDescent="0.25">
      <c r="A10" s="7" t="s">
        <v>5</v>
      </c>
      <c r="B10" s="3" t="s">
        <v>6</v>
      </c>
      <c r="C10" s="1" t="s">
        <v>7</v>
      </c>
    </row>
    <row r="11" spans="1:7" s="53" customFormat="1" ht="47.25" customHeight="1" x14ac:dyDescent="0.25">
      <c r="A11" s="25">
        <v>42285</v>
      </c>
      <c r="B11" s="26">
        <v>128</v>
      </c>
      <c r="C11" s="53" t="s">
        <v>565</v>
      </c>
      <c r="D11" s="128" t="s">
        <v>668</v>
      </c>
      <c r="E11" s="128"/>
      <c r="F11" s="128"/>
      <c r="G11" s="128"/>
    </row>
    <row r="12" spans="1:7" x14ac:dyDescent="0.25">
      <c r="C12" t="s">
        <v>566</v>
      </c>
    </row>
    <row r="13" spans="1:7" x14ac:dyDescent="0.25">
      <c r="C13" t="s">
        <v>567</v>
      </c>
    </row>
    <row r="14" spans="1:7" x14ac:dyDescent="0.25">
      <c r="C14" t="s">
        <v>568</v>
      </c>
    </row>
    <row r="15" spans="1:7" x14ac:dyDescent="0.25">
      <c r="C15" t="s">
        <v>569</v>
      </c>
    </row>
    <row r="16" spans="1:7" x14ac:dyDescent="0.25">
      <c r="C16" t="s">
        <v>667</v>
      </c>
    </row>
    <row r="17" spans="1:3" x14ac:dyDescent="0.25">
      <c r="A17" s="4">
        <v>42328</v>
      </c>
      <c r="B17" s="2">
        <v>21.48</v>
      </c>
      <c r="C17" t="s">
        <v>678</v>
      </c>
    </row>
    <row r="18" spans="1:3" x14ac:dyDescent="0.25">
      <c r="C18" t="s">
        <v>467</v>
      </c>
    </row>
    <row r="19" spans="1:3" x14ac:dyDescent="0.25">
      <c r="C19" t="s">
        <v>744</v>
      </c>
    </row>
  </sheetData>
  <mergeCells count="1">
    <mergeCell ref="D11:G11"/>
  </mergeCells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134</v>
      </c>
    </row>
    <row r="5" spans="1:3" x14ac:dyDescent="0.25">
      <c r="A5" s="4" t="s">
        <v>1</v>
      </c>
      <c r="B5" s="2">
        <f>'Total Orgs'!B76</f>
        <v>400</v>
      </c>
    </row>
    <row r="6" spans="1:3" x14ac:dyDescent="0.25">
      <c r="A6" s="4" t="s">
        <v>2</v>
      </c>
    </row>
    <row r="7" spans="1:3" x14ac:dyDescent="0.25">
      <c r="A7" s="4" t="s">
        <v>284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4" spans="1:3" x14ac:dyDescent="0.25">
      <c r="C14" s="4"/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369</v>
      </c>
    </row>
    <row r="5" spans="1:3" x14ac:dyDescent="0.25">
      <c r="A5" s="4" t="s">
        <v>1</v>
      </c>
      <c r="B5" s="2">
        <f>'Total Orgs'!B77</f>
        <v>150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B5*0.6666</f>
        <v>99.99</v>
      </c>
      <c r="C7" t="s">
        <v>1213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50.010000000000005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4" spans="1:3" x14ac:dyDescent="0.25">
      <c r="C14" s="4"/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370</v>
      </c>
    </row>
    <row r="5" spans="1:3" x14ac:dyDescent="0.25">
      <c r="A5" s="4" t="s">
        <v>1</v>
      </c>
      <c r="B5" s="2">
        <f>'Total Orgs'!B78</f>
        <v>500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B5*0.6666</f>
        <v>333.3</v>
      </c>
      <c r="C7" t="s">
        <v>1213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166.7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4" spans="1:3" x14ac:dyDescent="0.25">
      <c r="C14" s="4"/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119</v>
      </c>
    </row>
    <row r="5" spans="1:3" x14ac:dyDescent="0.25">
      <c r="A5" s="4" t="s">
        <v>1</v>
      </c>
      <c r="B5" s="2">
        <f>'Total Orgs'!B79</f>
        <v>1750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1665.54</v>
      </c>
    </row>
    <row r="8" spans="1:3" x14ac:dyDescent="0.25">
      <c r="A8" s="4" t="s">
        <v>4</v>
      </c>
      <c r="B8" s="2">
        <f>SUM(B5+B6-B7)</f>
        <v>84.460000000000036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42482</v>
      </c>
      <c r="B11" s="2">
        <v>370.5</v>
      </c>
      <c r="C11" t="s">
        <v>1170</v>
      </c>
    </row>
    <row r="12" spans="1:3" x14ac:dyDescent="0.25">
      <c r="C12" t="s">
        <v>467</v>
      </c>
    </row>
    <row r="13" spans="1:3" x14ac:dyDescent="0.25">
      <c r="C13" t="s">
        <v>1171</v>
      </c>
    </row>
    <row r="14" spans="1:3" x14ac:dyDescent="0.25">
      <c r="A14" s="4">
        <v>42509</v>
      </c>
      <c r="B14" s="2">
        <v>573.41999999999996</v>
      </c>
      <c r="C14" t="s">
        <v>1229</v>
      </c>
    </row>
    <row r="15" spans="1:3" x14ac:dyDescent="0.25">
      <c r="C15" t="s">
        <v>1230</v>
      </c>
    </row>
    <row r="16" spans="1:3" x14ac:dyDescent="0.25">
      <c r="C16" t="s">
        <v>470</v>
      </c>
    </row>
    <row r="17" spans="1:3" x14ac:dyDescent="0.25">
      <c r="C17" t="s">
        <v>1236</v>
      </c>
    </row>
    <row r="18" spans="1:3" x14ac:dyDescent="0.25">
      <c r="C18" t="s">
        <v>1341</v>
      </c>
    </row>
    <row r="19" spans="1:3" x14ac:dyDescent="0.25">
      <c r="A19" s="4">
        <v>42509</v>
      </c>
      <c r="B19" s="2">
        <v>363.12</v>
      </c>
      <c r="C19" t="s">
        <v>1237</v>
      </c>
    </row>
    <row r="20" spans="1:3" x14ac:dyDescent="0.25">
      <c r="C20" t="s">
        <v>1238</v>
      </c>
    </row>
    <row r="21" spans="1:3" x14ac:dyDescent="0.25">
      <c r="C21" t="s">
        <v>1239</v>
      </c>
    </row>
    <row r="22" spans="1:3" x14ac:dyDescent="0.25">
      <c r="C22" t="s">
        <v>1240</v>
      </c>
    </row>
    <row r="23" spans="1:3" x14ac:dyDescent="0.25">
      <c r="C23" t="s">
        <v>1374</v>
      </c>
    </row>
    <row r="24" spans="1:3" x14ac:dyDescent="0.25">
      <c r="A24" s="4">
        <v>42592</v>
      </c>
      <c r="B24" s="2">
        <v>358.5</v>
      </c>
      <c r="C24" t="s">
        <v>1402</v>
      </c>
    </row>
    <row r="25" spans="1:3" x14ac:dyDescent="0.25">
      <c r="C25" t="s">
        <v>1403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43</v>
      </c>
    </row>
    <row r="5" spans="1:3" x14ac:dyDescent="0.25">
      <c r="A5" s="4" t="s">
        <v>1</v>
      </c>
      <c r="B5" s="2">
        <f>'Total Orgs'!B80</f>
        <v>300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99.99</v>
      </c>
      <c r="C7" t="s">
        <v>763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200.01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120</v>
      </c>
    </row>
    <row r="5" spans="1:3" x14ac:dyDescent="0.25">
      <c r="A5" s="4" t="s">
        <v>1</v>
      </c>
      <c r="B5" s="2">
        <f>'Total Orgs'!B81</f>
        <v>2100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1009.5</v>
      </c>
    </row>
    <row r="8" spans="1:3" x14ac:dyDescent="0.25">
      <c r="A8" s="4" t="s">
        <v>4</v>
      </c>
      <c r="B8" s="2">
        <f>SUM(B5+B6-B7)</f>
        <v>1090.5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42419</v>
      </c>
      <c r="B11" s="2">
        <v>762.5</v>
      </c>
      <c r="C11" t="s">
        <v>678</v>
      </c>
    </row>
    <row r="12" spans="1:3" x14ac:dyDescent="0.25">
      <c r="C12" t="s">
        <v>467</v>
      </c>
    </row>
    <row r="13" spans="1:3" x14ac:dyDescent="0.25">
      <c r="C13" t="s">
        <v>925</v>
      </c>
    </row>
    <row r="14" spans="1:3" x14ac:dyDescent="0.25">
      <c r="A14" s="4">
        <v>42507</v>
      </c>
      <c r="B14" s="2">
        <v>247</v>
      </c>
      <c r="C14" t="s">
        <v>678</v>
      </c>
    </row>
    <row r="15" spans="1:3" x14ac:dyDescent="0.25">
      <c r="C15" t="s">
        <v>467</v>
      </c>
    </row>
    <row r="16" spans="1:3" x14ac:dyDescent="0.25">
      <c r="C16" t="s">
        <v>1219</v>
      </c>
    </row>
    <row r="17" spans="1:3" x14ac:dyDescent="0.25">
      <c r="A17" s="4">
        <v>42908</v>
      </c>
      <c r="B17" s="2">
        <v>-247</v>
      </c>
      <c r="C17" t="s">
        <v>1480</v>
      </c>
    </row>
    <row r="18" spans="1:3" x14ac:dyDescent="0.25">
      <c r="A18" s="4">
        <v>42908</v>
      </c>
      <c r="B18" s="2">
        <v>247</v>
      </c>
      <c r="C18" t="s">
        <v>1481</v>
      </c>
    </row>
    <row r="19" spans="1:3" x14ac:dyDescent="0.25">
      <c r="C19" t="s">
        <v>467</v>
      </c>
    </row>
    <row r="20" spans="1:3" x14ac:dyDescent="0.25">
      <c r="C20" t="s">
        <v>1482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4"/>
  <sheetViews>
    <sheetView workbookViewId="0">
      <selection activeCell="F32" sqref="F32"/>
    </sheetView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170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Orgs'!B82</f>
        <v>200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200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/>
    </row>
    <row r="14" spans="1:3" x14ac:dyDescent="0.25">
      <c r="A14" s="4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8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16</v>
      </c>
    </row>
    <row r="5" spans="1:3" x14ac:dyDescent="0.25">
      <c r="A5" s="4" t="s">
        <v>1</v>
      </c>
      <c r="B5" s="2">
        <f>'Total Orgs'!B11</f>
        <v>7500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SUM(B11:B309)</f>
        <v>7531.2899999999991</v>
      </c>
    </row>
    <row r="8" spans="1:3" x14ac:dyDescent="0.25">
      <c r="A8" s="4" t="s">
        <v>4</v>
      </c>
      <c r="B8" s="2">
        <f>SUM(B5+B6-B7)</f>
        <v>-31.289999999999054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42257</v>
      </c>
      <c r="B11" s="2">
        <v>46.25</v>
      </c>
      <c r="C11" t="s">
        <v>428</v>
      </c>
    </row>
    <row r="12" spans="1:3" x14ac:dyDescent="0.25">
      <c r="C12" t="s">
        <v>429</v>
      </c>
    </row>
    <row r="13" spans="1:3" x14ac:dyDescent="0.25">
      <c r="C13" t="s">
        <v>430</v>
      </c>
    </row>
    <row r="14" spans="1:3" x14ac:dyDescent="0.25">
      <c r="A14" s="4">
        <v>42257</v>
      </c>
      <c r="B14" s="2">
        <v>6.6</v>
      </c>
      <c r="C14" t="s">
        <v>428</v>
      </c>
    </row>
    <row r="15" spans="1:3" x14ac:dyDescent="0.25">
      <c r="C15" t="s">
        <v>429</v>
      </c>
    </row>
    <row r="16" spans="1:3" x14ac:dyDescent="0.25">
      <c r="C16" t="s">
        <v>430</v>
      </c>
    </row>
    <row r="17" spans="1:3" x14ac:dyDescent="0.25">
      <c r="A17" s="4">
        <v>42257</v>
      </c>
      <c r="B17" s="2">
        <v>46.25</v>
      </c>
      <c r="C17" t="s">
        <v>428</v>
      </c>
    </row>
    <row r="18" spans="1:3" x14ac:dyDescent="0.25">
      <c r="C18" t="s">
        <v>429</v>
      </c>
    </row>
    <row r="19" spans="1:3" x14ac:dyDescent="0.25">
      <c r="C19" t="s">
        <v>430</v>
      </c>
    </row>
    <row r="20" spans="1:3" x14ac:dyDescent="0.25">
      <c r="A20" s="4">
        <v>42257</v>
      </c>
      <c r="B20" s="2">
        <v>93.5</v>
      </c>
      <c r="C20" t="s">
        <v>428</v>
      </c>
    </row>
    <row r="21" spans="1:3" x14ac:dyDescent="0.25">
      <c r="C21" t="s">
        <v>429</v>
      </c>
    </row>
    <row r="22" spans="1:3" x14ac:dyDescent="0.25">
      <c r="C22" t="s">
        <v>430</v>
      </c>
    </row>
    <row r="23" spans="1:3" x14ac:dyDescent="0.25">
      <c r="A23" s="4">
        <v>42257</v>
      </c>
      <c r="B23" s="2">
        <v>8.6</v>
      </c>
      <c r="C23" t="s">
        <v>428</v>
      </c>
    </row>
    <row r="24" spans="1:3" x14ac:dyDescent="0.25">
      <c r="C24" t="s">
        <v>429</v>
      </c>
    </row>
    <row r="25" spans="1:3" x14ac:dyDescent="0.25">
      <c r="C25" t="s">
        <v>430</v>
      </c>
    </row>
    <row r="26" spans="1:3" x14ac:dyDescent="0.25">
      <c r="A26" s="4">
        <v>42263</v>
      </c>
      <c r="B26" s="2">
        <v>47.25</v>
      </c>
      <c r="C26" t="s">
        <v>428</v>
      </c>
    </row>
    <row r="27" spans="1:3" x14ac:dyDescent="0.25">
      <c r="C27" t="s">
        <v>429</v>
      </c>
    </row>
    <row r="28" spans="1:3" x14ac:dyDescent="0.25">
      <c r="C28" t="s">
        <v>430</v>
      </c>
    </row>
    <row r="29" spans="1:3" x14ac:dyDescent="0.25">
      <c r="A29" s="4">
        <v>42263</v>
      </c>
      <c r="B29" s="2">
        <v>70.3</v>
      </c>
      <c r="C29" t="s">
        <v>428</v>
      </c>
    </row>
    <row r="30" spans="1:3" x14ac:dyDescent="0.25">
      <c r="C30" t="s">
        <v>429</v>
      </c>
    </row>
    <row r="31" spans="1:3" x14ac:dyDescent="0.25">
      <c r="C31" t="s">
        <v>430</v>
      </c>
    </row>
    <row r="32" spans="1:3" s="18" customFormat="1" x14ac:dyDescent="0.25">
      <c r="A32" s="4">
        <v>42263</v>
      </c>
      <c r="B32" s="2">
        <v>6.6</v>
      </c>
      <c r="C32" t="s">
        <v>428</v>
      </c>
    </row>
    <row r="33" spans="1:3" s="18" customFormat="1" x14ac:dyDescent="0.25">
      <c r="A33" s="4"/>
      <c r="B33" s="2"/>
      <c r="C33" t="s">
        <v>429</v>
      </c>
    </row>
    <row r="34" spans="1:3" s="18" customFormat="1" x14ac:dyDescent="0.25">
      <c r="A34" s="4"/>
      <c r="B34" s="2"/>
      <c r="C34" t="s">
        <v>430</v>
      </c>
    </row>
    <row r="35" spans="1:3" s="18" customFormat="1" x14ac:dyDescent="0.25">
      <c r="A35" s="4">
        <v>42277</v>
      </c>
      <c r="B35" s="2">
        <v>10</v>
      </c>
      <c r="C35" t="s">
        <v>428</v>
      </c>
    </row>
    <row r="36" spans="1:3" s="18" customFormat="1" x14ac:dyDescent="0.25">
      <c r="A36" s="4"/>
      <c r="B36" s="2"/>
      <c r="C36" t="s">
        <v>429</v>
      </c>
    </row>
    <row r="37" spans="1:3" s="18" customFormat="1" x14ac:dyDescent="0.25">
      <c r="A37" s="4"/>
      <c r="B37" s="2"/>
      <c r="C37" t="s">
        <v>430</v>
      </c>
    </row>
    <row r="38" spans="1:3" s="18" customFormat="1" x14ac:dyDescent="0.25">
      <c r="A38" s="4">
        <v>42277</v>
      </c>
      <c r="B38" s="2">
        <v>11</v>
      </c>
      <c r="C38" t="s">
        <v>428</v>
      </c>
    </row>
    <row r="39" spans="1:3" s="18" customFormat="1" x14ac:dyDescent="0.25">
      <c r="A39" s="4"/>
      <c r="B39" s="2"/>
      <c r="C39" t="s">
        <v>429</v>
      </c>
    </row>
    <row r="40" spans="1:3" s="18" customFormat="1" x14ac:dyDescent="0.25">
      <c r="A40" s="4"/>
      <c r="B40" s="2"/>
      <c r="C40" t="s">
        <v>430</v>
      </c>
    </row>
    <row r="41" spans="1:3" x14ac:dyDescent="0.25">
      <c r="A41" s="4">
        <v>42277</v>
      </c>
      <c r="B41" s="2">
        <v>146.4</v>
      </c>
      <c r="C41" t="s">
        <v>428</v>
      </c>
    </row>
    <row r="42" spans="1:3" x14ac:dyDescent="0.25">
      <c r="C42" t="s">
        <v>429</v>
      </c>
    </row>
    <row r="43" spans="1:3" x14ac:dyDescent="0.25">
      <c r="C43" t="s">
        <v>430</v>
      </c>
    </row>
    <row r="44" spans="1:3" x14ac:dyDescent="0.25">
      <c r="A44" s="4">
        <v>42277</v>
      </c>
      <c r="B44" s="2">
        <v>11</v>
      </c>
      <c r="C44" t="s">
        <v>428</v>
      </c>
    </row>
    <row r="45" spans="1:3" x14ac:dyDescent="0.25">
      <c r="C45" t="s">
        <v>429</v>
      </c>
    </row>
    <row r="46" spans="1:3" x14ac:dyDescent="0.25">
      <c r="C46" t="s">
        <v>430</v>
      </c>
    </row>
    <row r="47" spans="1:3" x14ac:dyDescent="0.25">
      <c r="A47" s="4">
        <v>42291</v>
      </c>
      <c r="B47" s="2">
        <v>11</v>
      </c>
      <c r="C47" t="s">
        <v>428</v>
      </c>
    </row>
    <row r="48" spans="1:3" x14ac:dyDescent="0.25">
      <c r="C48" t="s">
        <v>429</v>
      </c>
    </row>
    <row r="49" spans="1:3" x14ac:dyDescent="0.25">
      <c r="C49" t="s">
        <v>430</v>
      </c>
    </row>
    <row r="50" spans="1:3" x14ac:dyDescent="0.25">
      <c r="A50" s="4">
        <v>42291</v>
      </c>
      <c r="B50" s="2">
        <v>11</v>
      </c>
      <c r="C50" t="s">
        <v>428</v>
      </c>
    </row>
    <row r="51" spans="1:3" x14ac:dyDescent="0.25">
      <c r="C51" t="s">
        <v>429</v>
      </c>
    </row>
    <row r="52" spans="1:3" x14ac:dyDescent="0.25">
      <c r="C52" t="s">
        <v>430</v>
      </c>
    </row>
    <row r="53" spans="1:3" x14ac:dyDescent="0.25">
      <c r="A53" s="4">
        <v>42291</v>
      </c>
      <c r="B53" s="2">
        <v>4.92</v>
      </c>
      <c r="C53" t="s">
        <v>428</v>
      </c>
    </row>
    <row r="54" spans="1:3" x14ac:dyDescent="0.25">
      <c r="C54" t="s">
        <v>429</v>
      </c>
    </row>
    <row r="55" spans="1:3" x14ac:dyDescent="0.25">
      <c r="C55" t="s">
        <v>430</v>
      </c>
    </row>
    <row r="56" spans="1:3" x14ac:dyDescent="0.25">
      <c r="A56" s="4">
        <v>42291</v>
      </c>
      <c r="B56" s="2">
        <v>25.5</v>
      </c>
      <c r="C56" t="s">
        <v>428</v>
      </c>
    </row>
    <row r="57" spans="1:3" x14ac:dyDescent="0.25">
      <c r="C57" t="s">
        <v>429</v>
      </c>
    </row>
    <row r="58" spans="1:3" x14ac:dyDescent="0.25">
      <c r="C58" t="s">
        <v>430</v>
      </c>
    </row>
    <row r="59" spans="1:3" x14ac:dyDescent="0.25">
      <c r="A59" s="4">
        <v>42306</v>
      </c>
      <c r="B59" s="2">
        <v>11</v>
      </c>
      <c r="C59" t="s">
        <v>428</v>
      </c>
    </row>
    <row r="60" spans="1:3" x14ac:dyDescent="0.25">
      <c r="C60" t="s">
        <v>429</v>
      </c>
    </row>
    <row r="61" spans="1:3" x14ac:dyDescent="0.25">
      <c r="C61" t="s">
        <v>430</v>
      </c>
    </row>
    <row r="62" spans="1:3" x14ac:dyDescent="0.25">
      <c r="A62" s="4">
        <v>42306</v>
      </c>
      <c r="B62" s="2">
        <v>12.95</v>
      </c>
      <c r="C62" t="s">
        <v>428</v>
      </c>
    </row>
    <row r="63" spans="1:3" x14ac:dyDescent="0.25">
      <c r="C63" t="s">
        <v>429</v>
      </c>
    </row>
    <row r="64" spans="1:3" x14ac:dyDescent="0.25">
      <c r="C64" t="s">
        <v>430</v>
      </c>
    </row>
    <row r="65" spans="1:3" x14ac:dyDescent="0.25">
      <c r="A65" s="4">
        <v>42306</v>
      </c>
      <c r="B65" s="2">
        <v>11</v>
      </c>
      <c r="C65" t="s">
        <v>428</v>
      </c>
    </row>
    <row r="66" spans="1:3" x14ac:dyDescent="0.25">
      <c r="C66" t="s">
        <v>429</v>
      </c>
    </row>
    <row r="67" spans="1:3" x14ac:dyDescent="0.25">
      <c r="C67" t="s">
        <v>430</v>
      </c>
    </row>
    <row r="68" spans="1:3" x14ac:dyDescent="0.25">
      <c r="A68" s="4">
        <v>42306</v>
      </c>
      <c r="B68" s="2">
        <v>1.5</v>
      </c>
      <c r="C68" t="s">
        <v>428</v>
      </c>
    </row>
    <row r="69" spans="1:3" x14ac:dyDescent="0.25">
      <c r="C69" t="s">
        <v>429</v>
      </c>
    </row>
    <row r="70" spans="1:3" x14ac:dyDescent="0.25">
      <c r="C70" t="s">
        <v>430</v>
      </c>
    </row>
    <row r="71" spans="1:3" x14ac:dyDescent="0.25">
      <c r="A71" s="4">
        <v>42306</v>
      </c>
      <c r="B71" s="2">
        <v>7.55</v>
      </c>
      <c r="C71" t="s">
        <v>428</v>
      </c>
    </row>
    <row r="72" spans="1:3" x14ac:dyDescent="0.25">
      <c r="C72" t="s">
        <v>429</v>
      </c>
    </row>
    <row r="73" spans="1:3" x14ac:dyDescent="0.25">
      <c r="C73" t="s">
        <v>430</v>
      </c>
    </row>
    <row r="74" spans="1:3" x14ac:dyDescent="0.25">
      <c r="A74" s="16">
        <v>42311</v>
      </c>
      <c r="B74" s="17">
        <v>1320.99</v>
      </c>
      <c r="C74" t="s">
        <v>664</v>
      </c>
    </row>
    <row r="75" spans="1:3" x14ac:dyDescent="0.25">
      <c r="A75" s="16"/>
      <c r="B75" s="17"/>
      <c r="C75" t="s">
        <v>665</v>
      </c>
    </row>
    <row r="76" spans="1:3" x14ac:dyDescent="0.25">
      <c r="A76" s="16"/>
      <c r="B76" s="17"/>
      <c r="C76" t="s">
        <v>520</v>
      </c>
    </row>
    <row r="77" spans="1:3" x14ac:dyDescent="0.25">
      <c r="A77" s="16"/>
      <c r="B77" s="17"/>
      <c r="C77" t="s">
        <v>666</v>
      </c>
    </row>
    <row r="78" spans="1:3" x14ac:dyDescent="0.25">
      <c r="A78" s="16"/>
      <c r="B78" s="17"/>
      <c r="C78" t="s">
        <v>759</v>
      </c>
    </row>
    <row r="79" spans="1:3" x14ac:dyDescent="0.25">
      <c r="A79" s="4">
        <v>42319</v>
      </c>
      <c r="B79" s="2">
        <v>11</v>
      </c>
      <c r="C79" t="s">
        <v>428</v>
      </c>
    </row>
    <row r="80" spans="1:3" x14ac:dyDescent="0.25">
      <c r="C80" t="s">
        <v>429</v>
      </c>
    </row>
    <row r="81" spans="1:3" x14ac:dyDescent="0.25">
      <c r="C81" t="s">
        <v>430</v>
      </c>
    </row>
    <row r="82" spans="1:3" x14ac:dyDescent="0.25">
      <c r="A82" s="4">
        <v>42319</v>
      </c>
      <c r="B82" s="2">
        <v>7</v>
      </c>
      <c r="C82" t="s">
        <v>428</v>
      </c>
    </row>
    <row r="83" spans="1:3" x14ac:dyDescent="0.25">
      <c r="C83" t="s">
        <v>429</v>
      </c>
    </row>
    <row r="84" spans="1:3" x14ac:dyDescent="0.25">
      <c r="C84" t="s">
        <v>430</v>
      </c>
    </row>
    <row r="85" spans="1:3" x14ac:dyDescent="0.25">
      <c r="A85" s="4">
        <v>42320</v>
      </c>
      <c r="B85" s="2">
        <v>875</v>
      </c>
      <c r="C85" s="18" t="s">
        <v>708</v>
      </c>
    </row>
    <row r="86" spans="1:3" x14ac:dyDescent="0.25">
      <c r="C86" s="18" t="s">
        <v>467</v>
      </c>
    </row>
    <row r="87" spans="1:3" x14ac:dyDescent="0.25">
      <c r="C87" s="18" t="s">
        <v>722</v>
      </c>
    </row>
    <row r="88" spans="1:3" x14ac:dyDescent="0.25">
      <c r="A88" s="4">
        <v>42339</v>
      </c>
      <c r="B88" s="2">
        <v>9</v>
      </c>
      <c r="C88" t="s">
        <v>428</v>
      </c>
    </row>
    <row r="89" spans="1:3" x14ac:dyDescent="0.25">
      <c r="C89" t="s">
        <v>429</v>
      </c>
    </row>
    <row r="90" spans="1:3" x14ac:dyDescent="0.25">
      <c r="C90" t="s">
        <v>430</v>
      </c>
    </row>
    <row r="91" spans="1:3" x14ac:dyDescent="0.25">
      <c r="A91" s="16">
        <v>42339</v>
      </c>
      <c r="B91" s="17">
        <v>8.4</v>
      </c>
      <c r="C91" t="s">
        <v>428</v>
      </c>
    </row>
    <row r="92" spans="1:3" x14ac:dyDescent="0.25">
      <c r="A92" s="16"/>
      <c r="B92" s="17"/>
      <c r="C92" t="s">
        <v>429</v>
      </c>
    </row>
    <row r="93" spans="1:3" x14ac:dyDescent="0.25">
      <c r="A93" s="16"/>
      <c r="B93" s="17"/>
      <c r="C93" t="s">
        <v>430</v>
      </c>
    </row>
    <row r="94" spans="1:3" x14ac:dyDescent="0.25">
      <c r="A94" s="16">
        <v>42380</v>
      </c>
      <c r="B94" s="17">
        <v>1550.29</v>
      </c>
      <c r="C94" t="s">
        <v>833</v>
      </c>
    </row>
    <row r="95" spans="1:3" x14ac:dyDescent="0.25">
      <c r="A95" s="16"/>
      <c r="B95" s="17"/>
      <c r="C95" t="s">
        <v>834</v>
      </c>
    </row>
    <row r="96" spans="1:3" x14ac:dyDescent="0.25">
      <c r="A96" s="16"/>
      <c r="B96" s="17"/>
      <c r="C96" t="s">
        <v>835</v>
      </c>
    </row>
    <row r="97" spans="1:3" x14ac:dyDescent="0.25">
      <c r="A97" s="16"/>
      <c r="B97" s="17"/>
      <c r="C97" t="s">
        <v>836</v>
      </c>
    </row>
    <row r="98" spans="1:3" x14ac:dyDescent="0.25">
      <c r="A98" s="16"/>
      <c r="B98" s="17"/>
      <c r="C98" t="s">
        <v>870</v>
      </c>
    </row>
    <row r="99" spans="1:3" x14ac:dyDescent="0.25">
      <c r="A99" s="16">
        <v>42402</v>
      </c>
      <c r="B99" s="17">
        <v>6.72</v>
      </c>
      <c r="C99" t="s">
        <v>428</v>
      </c>
    </row>
    <row r="100" spans="1:3" x14ac:dyDescent="0.25">
      <c r="A100" s="16"/>
      <c r="B100" s="17"/>
      <c r="C100" t="s">
        <v>429</v>
      </c>
    </row>
    <row r="101" spans="1:3" x14ac:dyDescent="0.25">
      <c r="A101" s="16"/>
      <c r="B101" s="17"/>
      <c r="C101" t="s">
        <v>430</v>
      </c>
    </row>
    <row r="102" spans="1:3" x14ac:dyDescent="0.25">
      <c r="A102" s="16">
        <v>42402</v>
      </c>
      <c r="B102" s="17">
        <v>6.35</v>
      </c>
      <c r="C102" t="s">
        <v>428</v>
      </c>
    </row>
    <row r="103" spans="1:3" x14ac:dyDescent="0.25">
      <c r="A103" s="16"/>
      <c r="B103" s="17"/>
      <c r="C103" t="s">
        <v>429</v>
      </c>
    </row>
    <row r="104" spans="1:3" x14ac:dyDescent="0.25">
      <c r="A104" s="16"/>
      <c r="B104" s="17"/>
      <c r="C104" t="s">
        <v>430</v>
      </c>
    </row>
    <row r="105" spans="1:3" x14ac:dyDescent="0.25">
      <c r="A105" s="16">
        <v>42402</v>
      </c>
      <c r="B105" s="17">
        <v>7.8</v>
      </c>
      <c r="C105" t="s">
        <v>428</v>
      </c>
    </row>
    <row r="106" spans="1:3" x14ac:dyDescent="0.25">
      <c r="A106" s="16"/>
      <c r="B106" s="17"/>
      <c r="C106" t="s">
        <v>429</v>
      </c>
    </row>
    <row r="107" spans="1:3" x14ac:dyDescent="0.25">
      <c r="A107" s="16"/>
      <c r="B107" s="17"/>
      <c r="C107" t="s">
        <v>430</v>
      </c>
    </row>
    <row r="108" spans="1:3" x14ac:dyDescent="0.25">
      <c r="A108" s="16">
        <v>42410</v>
      </c>
      <c r="B108" s="17">
        <v>206.08</v>
      </c>
      <c r="C108" t="s">
        <v>875</v>
      </c>
    </row>
    <row r="109" spans="1:3" x14ac:dyDescent="0.25">
      <c r="A109" s="16"/>
      <c r="B109" s="17"/>
      <c r="C109" t="s">
        <v>467</v>
      </c>
    </row>
    <row r="110" spans="1:3" x14ac:dyDescent="0.25">
      <c r="A110" s="16"/>
      <c r="B110" s="17"/>
      <c r="C110" t="s">
        <v>876</v>
      </c>
    </row>
    <row r="111" spans="1:3" x14ac:dyDescent="0.25">
      <c r="A111" s="4">
        <v>42412</v>
      </c>
      <c r="B111" s="2">
        <v>10.49</v>
      </c>
      <c r="C111" t="s">
        <v>428</v>
      </c>
    </row>
    <row r="112" spans="1:3" x14ac:dyDescent="0.25">
      <c r="C112" t="s">
        <v>429</v>
      </c>
    </row>
    <row r="113" spans="1:3" x14ac:dyDescent="0.25">
      <c r="C113" t="s">
        <v>430</v>
      </c>
    </row>
    <row r="114" spans="1:3" x14ac:dyDescent="0.25">
      <c r="A114" s="4">
        <v>42412</v>
      </c>
      <c r="B114" s="2">
        <v>8</v>
      </c>
      <c r="C114" t="s">
        <v>428</v>
      </c>
    </row>
    <row r="115" spans="1:3" x14ac:dyDescent="0.25">
      <c r="C115" t="s">
        <v>429</v>
      </c>
    </row>
    <row r="116" spans="1:3" x14ac:dyDescent="0.25">
      <c r="C116" t="s">
        <v>430</v>
      </c>
    </row>
    <row r="117" spans="1:3" x14ac:dyDescent="0.25">
      <c r="A117" s="4">
        <v>42412</v>
      </c>
      <c r="B117" s="2">
        <v>9.33</v>
      </c>
      <c r="C117" t="s">
        <v>428</v>
      </c>
    </row>
    <row r="118" spans="1:3" x14ac:dyDescent="0.25">
      <c r="C118" t="s">
        <v>429</v>
      </c>
    </row>
    <row r="119" spans="1:3" x14ac:dyDescent="0.25">
      <c r="C119" t="s">
        <v>430</v>
      </c>
    </row>
    <row r="120" spans="1:3" x14ac:dyDescent="0.25">
      <c r="A120" s="4">
        <v>42412</v>
      </c>
      <c r="B120" s="2">
        <v>7.8</v>
      </c>
      <c r="C120" t="s">
        <v>428</v>
      </c>
    </row>
    <row r="121" spans="1:3" x14ac:dyDescent="0.25">
      <c r="C121" t="s">
        <v>429</v>
      </c>
    </row>
    <row r="122" spans="1:3" x14ac:dyDescent="0.25">
      <c r="C122" t="s">
        <v>430</v>
      </c>
    </row>
    <row r="123" spans="1:3" x14ac:dyDescent="0.25">
      <c r="A123" s="4">
        <v>42412</v>
      </c>
      <c r="B123" s="2">
        <v>10.36</v>
      </c>
      <c r="C123" t="s">
        <v>428</v>
      </c>
    </row>
    <row r="124" spans="1:3" x14ac:dyDescent="0.25">
      <c r="C124" t="s">
        <v>429</v>
      </c>
    </row>
    <row r="125" spans="1:3" x14ac:dyDescent="0.25">
      <c r="C125" t="s">
        <v>430</v>
      </c>
    </row>
    <row r="126" spans="1:3" x14ac:dyDescent="0.25">
      <c r="A126" s="4">
        <v>42412</v>
      </c>
      <c r="B126" s="2">
        <v>9</v>
      </c>
      <c r="C126" t="s">
        <v>428</v>
      </c>
    </row>
    <row r="127" spans="1:3" x14ac:dyDescent="0.25">
      <c r="C127" t="s">
        <v>429</v>
      </c>
    </row>
    <row r="128" spans="1:3" x14ac:dyDescent="0.25">
      <c r="C128" t="s">
        <v>430</v>
      </c>
    </row>
    <row r="129" spans="1:3" x14ac:dyDescent="0.25">
      <c r="A129" s="4">
        <v>42412</v>
      </c>
      <c r="B129" s="2">
        <v>12.5</v>
      </c>
      <c r="C129" t="s">
        <v>428</v>
      </c>
    </row>
    <row r="130" spans="1:3" x14ac:dyDescent="0.25">
      <c r="C130" t="s">
        <v>429</v>
      </c>
    </row>
    <row r="131" spans="1:3" x14ac:dyDescent="0.25">
      <c r="C131" t="s">
        <v>430</v>
      </c>
    </row>
    <row r="132" spans="1:3" x14ac:dyDescent="0.25">
      <c r="A132" s="16">
        <v>42423</v>
      </c>
      <c r="B132" s="17">
        <v>128.66</v>
      </c>
      <c r="C132" t="s">
        <v>428</v>
      </c>
    </row>
    <row r="133" spans="1:3" x14ac:dyDescent="0.25">
      <c r="A133" s="16"/>
      <c r="B133" s="17"/>
      <c r="C133" t="s">
        <v>429</v>
      </c>
    </row>
    <row r="134" spans="1:3" x14ac:dyDescent="0.25">
      <c r="A134" s="16"/>
      <c r="B134" s="17"/>
      <c r="C134" t="s">
        <v>430</v>
      </c>
    </row>
    <row r="135" spans="1:3" x14ac:dyDescent="0.25">
      <c r="A135" s="16">
        <v>42423</v>
      </c>
      <c r="B135" s="17">
        <v>9.33</v>
      </c>
      <c r="C135" t="s">
        <v>428</v>
      </c>
    </row>
    <row r="136" spans="1:3" x14ac:dyDescent="0.25">
      <c r="A136" s="16"/>
      <c r="B136" s="17"/>
      <c r="C136" t="s">
        <v>429</v>
      </c>
    </row>
    <row r="137" spans="1:3" x14ac:dyDescent="0.25">
      <c r="A137" s="16"/>
      <c r="B137" s="17"/>
      <c r="C137" t="s">
        <v>430</v>
      </c>
    </row>
    <row r="138" spans="1:3" x14ac:dyDescent="0.25">
      <c r="A138" s="16">
        <v>42426</v>
      </c>
      <c r="B138" s="17">
        <v>19.8</v>
      </c>
      <c r="C138" t="s">
        <v>428</v>
      </c>
    </row>
    <row r="139" spans="1:3" x14ac:dyDescent="0.25">
      <c r="A139" s="16"/>
      <c r="B139" s="17"/>
      <c r="C139" t="s">
        <v>429</v>
      </c>
    </row>
    <row r="140" spans="1:3" x14ac:dyDescent="0.25">
      <c r="A140" s="16"/>
      <c r="B140" s="17"/>
      <c r="C140" t="s">
        <v>430</v>
      </c>
    </row>
    <row r="141" spans="1:3" x14ac:dyDescent="0.25">
      <c r="A141" s="16">
        <v>42446</v>
      </c>
      <c r="B141" s="17">
        <v>9.4</v>
      </c>
      <c r="C141" t="s">
        <v>428</v>
      </c>
    </row>
    <row r="142" spans="1:3" x14ac:dyDescent="0.25">
      <c r="A142" s="16"/>
      <c r="B142" s="17"/>
      <c r="C142" t="s">
        <v>429</v>
      </c>
    </row>
    <row r="143" spans="1:3" x14ac:dyDescent="0.25">
      <c r="A143" s="16"/>
      <c r="B143" s="17"/>
      <c r="C143" t="s">
        <v>430</v>
      </c>
    </row>
    <row r="144" spans="1:3" x14ac:dyDescent="0.25">
      <c r="A144" s="16">
        <v>42446</v>
      </c>
      <c r="B144" s="17">
        <v>5.76</v>
      </c>
      <c r="C144" t="s">
        <v>428</v>
      </c>
    </row>
    <row r="145" spans="1:3" x14ac:dyDescent="0.25">
      <c r="A145" s="16"/>
      <c r="B145" s="17"/>
      <c r="C145" t="s">
        <v>429</v>
      </c>
    </row>
    <row r="146" spans="1:3" x14ac:dyDescent="0.25">
      <c r="A146" s="16"/>
      <c r="B146" s="17"/>
      <c r="C146" t="s">
        <v>430</v>
      </c>
    </row>
    <row r="147" spans="1:3" x14ac:dyDescent="0.25">
      <c r="A147" s="16">
        <v>42446</v>
      </c>
      <c r="B147" s="17">
        <v>25.02</v>
      </c>
      <c r="C147" t="s">
        <v>428</v>
      </c>
    </row>
    <row r="148" spans="1:3" x14ac:dyDescent="0.25">
      <c r="A148" s="16"/>
      <c r="B148" s="17"/>
      <c r="C148" t="s">
        <v>429</v>
      </c>
    </row>
    <row r="149" spans="1:3" x14ac:dyDescent="0.25">
      <c r="A149" s="16"/>
      <c r="B149" s="17"/>
      <c r="C149" t="s">
        <v>430</v>
      </c>
    </row>
    <row r="150" spans="1:3" x14ac:dyDescent="0.25">
      <c r="A150" s="16">
        <v>42467</v>
      </c>
      <c r="B150" s="17">
        <v>9.4</v>
      </c>
      <c r="C150" t="s">
        <v>428</v>
      </c>
    </row>
    <row r="151" spans="1:3" x14ac:dyDescent="0.25">
      <c r="A151" s="16"/>
      <c r="B151" s="17"/>
      <c r="C151" t="s">
        <v>429</v>
      </c>
    </row>
    <row r="152" spans="1:3" x14ac:dyDescent="0.25">
      <c r="A152" s="16"/>
      <c r="B152" s="17"/>
      <c r="C152" t="s">
        <v>430</v>
      </c>
    </row>
    <row r="153" spans="1:3" x14ac:dyDescent="0.25">
      <c r="A153" s="4">
        <v>42467</v>
      </c>
      <c r="B153" s="2">
        <v>9.4</v>
      </c>
      <c r="C153" t="s">
        <v>428</v>
      </c>
    </row>
    <row r="154" spans="1:3" x14ac:dyDescent="0.25">
      <c r="C154" t="s">
        <v>429</v>
      </c>
    </row>
    <row r="155" spans="1:3" x14ac:dyDescent="0.25">
      <c r="C155" t="s">
        <v>430</v>
      </c>
    </row>
    <row r="156" spans="1:3" x14ac:dyDescent="0.25">
      <c r="A156" s="4">
        <v>42475</v>
      </c>
      <c r="B156" s="2">
        <v>40.049999999999997</v>
      </c>
      <c r="C156" t="s">
        <v>428</v>
      </c>
    </row>
    <row r="157" spans="1:3" x14ac:dyDescent="0.25">
      <c r="C157" t="s">
        <v>429</v>
      </c>
    </row>
    <row r="158" spans="1:3" x14ac:dyDescent="0.25">
      <c r="C158" t="s">
        <v>430</v>
      </c>
    </row>
    <row r="159" spans="1:3" x14ac:dyDescent="0.25">
      <c r="A159" s="4">
        <v>42475</v>
      </c>
      <c r="B159" s="2">
        <v>9.4</v>
      </c>
      <c r="C159" t="s">
        <v>428</v>
      </c>
    </row>
    <row r="160" spans="1:3" x14ac:dyDescent="0.25">
      <c r="C160" t="s">
        <v>429</v>
      </c>
    </row>
    <row r="161" spans="1:3" x14ac:dyDescent="0.25">
      <c r="C161" t="s">
        <v>430</v>
      </c>
    </row>
    <row r="162" spans="1:3" x14ac:dyDescent="0.25">
      <c r="A162" s="4">
        <v>42482</v>
      </c>
      <c r="B162" s="2">
        <v>17.649999999999999</v>
      </c>
      <c r="C162" t="s">
        <v>428</v>
      </c>
    </row>
    <row r="163" spans="1:3" x14ac:dyDescent="0.25">
      <c r="C163" t="s">
        <v>429</v>
      </c>
    </row>
    <row r="164" spans="1:3" x14ac:dyDescent="0.25">
      <c r="C164" t="s">
        <v>430</v>
      </c>
    </row>
    <row r="165" spans="1:3" x14ac:dyDescent="0.25">
      <c r="A165" s="4">
        <v>42488</v>
      </c>
      <c r="B165" s="2">
        <v>9.4</v>
      </c>
      <c r="C165" t="s">
        <v>428</v>
      </c>
    </row>
    <row r="166" spans="1:3" x14ac:dyDescent="0.25">
      <c r="C166" t="s">
        <v>429</v>
      </c>
    </row>
    <row r="167" spans="1:3" x14ac:dyDescent="0.25">
      <c r="C167" t="s">
        <v>430</v>
      </c>
    </row>
    <row r="168" spans="1:3" x14ac:dyDescent="0.25">
      <c r="A168" s="4">
        <v>42508</v>
      </c>
      <c r="B168" s="2">
        <v>9.4</v>
      </c>
      <c r="C168" t="s">
        <v>428</v>
      </c>
    </row>
    <row r="169" spans="1:3" x14ac:dyDescent="0.25">
      <c r="C169" t="s">
        <v>429</v>
      </c>
    </row>
    <row r="170" spans="1:3" x14ac:dyDescent="0.25">
      <c r="C170" t="s">
        <v>430</v>
      </c>
    </row>
    <row r="171" spans="1:3" x14ac:dyDescent="0.25">
      <c r="A171" s="4">
        <v>42508</v>
      </c>
      <c r="B171" s="2">
        <v>3.27</v>
      </c>
      <c r="C171" t="s">
        <v>428</v>
      </c>
    </row>
    <row r="172" spans="1:3" x14ac:dyDescent="0.25">
      <c r="C172" t="s">
        <v>429</v>
      </c>
    </row>
    <row r="173" spans="1:3" x14ac:dyDescent="0.25">
      <c r="C173" t="s">
        <v>430</v>
      </c>
    </row>
    <row r="174" spans="1:3" x14ac:dyDescent="0.25">
      <c r="A174" s="4">
        <v>42508</v>
      </c>
      <c r="B174" s="2">
        <v>11.9</v>
      </c>
      <c r="C174" t="s">
        <v>428</v>
      </c>
    </row>
    <row r="175" spans="1:3" x14ac:dyDescent="0.25">
      <c r="C175" t="s">
        <v>429</v>
      </c>
    </row>
    <row r="176" spans="1:3" x14ac:dyDescent="0.25">
      <c r="C176" t="s">
        <v>430</v>
      </c>
    </row>
    <row r="177" spans="1:3" x14ac:dyDescent="0.25">
      <c r="A177" s="4">
        <v>42508</v>
      </c>
      <c r="B177" s="2">
        <v>29.6</v>
      </c>
      <c r="C177" t="s">
        <v>428</v>
      </c>
    </row>
    <row r="178" spans="1:3" x14ac:dyDescent="0.25">
      <c r="C178" t="s">
        <v>429</v>
      </c>
    </row>
    <row r="179" spans="1:3" x14ac:dyDescent="0.25">
      <c r="C179" t="s">
        <v>430</v>
      </c>
    </row>
    <row r="180" spans="1:3" x14ac:dyDescent="0.25">
      <c r="A180" s="4">
        <v>42508</v>
      </c>
      <c r="B180" s="2">
        <v>13.42</v>
      </c>
      <c r="C180" t="s">
        <v>428</v>
      </c>
    </row>
    <row r="181" spans="1:3" x14ac:dyDescent="0.25">
      <c r="C181" t="s">
        <v>429</v>
      </c>
    </row>
    <row r="182" spans="1:3" x14ac:dyDescent="0.25">
      <c r="C182" t="s">
        <v>430</v>
      </c>
    </row>
    <row r="183" spans="1:3" x14ac:dyDescent="0.25">
      <c r="A183" s="4">
        <v>42579</v>
      </c>
      <c r="B183" s="2">
        <v>2253.4</v>
      </c>
      <c r="C183" t="s">
        <v>1049</v>
      </c>
    </row>
    <row r="184" spans="1:3" x14ac:dyDescent="0.25">
      <c r="C184" t="s">
        <v>830</v>
      </c>
    </row>
    <row r="185" spans="1:3" x14ac:dyDescent="0.25">
      <c r="C185" t="s">
        <v>1371</v>
      </c>
    </row>
    <row r="186" spans="1:3" x14ac:dyDescent="0.25">
      <c r="C186" t="s">
        <v>1372</v>
      </c>
    </row>
    <row r="187" spans="1:3" x14ac:dyDescent="0.25">
      <c r="A187" s="4">
        <v>42606</v>
      </c>
      <c r="C187" t="s">
        <v>1462</v>
      </c>
    </row>
    <row r="188" spans="1:3" x14ac:dyDescent="0.25">
      <c r="A188" s="4">
        <v>42591</v>
      </c>
      <c r="B188" s="2">
        <v>240.75</v>
      </c>
      <c r="C188" t="s">
        <v>428</v>
      </c>
    </row>
    <row r="189" spans="1:3" x14ac:dyDescent="0.25">
      <c r="C189" t="s">
        <v>430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8"/>
  <sheetViews>
    <sheetView workbookViewId="0"/>
  </sheetViews>
  <sheetFormatPr defaultRowHeight="15.75" x14ac:dyDescent="0.25"/>
  <cols>
    <col min="1" max="1" width="26.5" style="80" customWidth="1"/>
    <col min="2" max="2" width="9" style="2"/>
    <col min="3" max="3" width="35.5" customWidth="1"/>
  </cols>
  <sheetData>
    <row r="1" spans="1:3" x14ac:dyDescent="0.25">
      <c r="A1" s="88" t="s">
        <v>0</v>
      </c>
      <c r="C1" s="1" t="str">
        <f>'Total Orgs'!A1</f>
        <v>Budget 2015-2016</v>
      </c>
    </row>
    <row r="2" spans="1:3" x14ac:dyDescent="0.25">
      <c r="A2" s="88"/>
    </row>
    <row r="3" spans="1:3" x14ac:dyDescent="0.25">
      <c r="A3" s="89" t="s">
        <v>373</v>
      </c>
    </row>
    <row r="5" spans="1:3" x14ac:dyDescent="0.25">
      <c r="A5" s="80" t="s">
        <v>1</v>
      </c>
      <c r="B5" s="2">
        <f>'Total Orgs'!B83</f>
        <v>500</v>
      </c>
    </row>
    <row r="6" spans="1:3" x14ac:dyDescent="0.25">
      <c r="A6" s="80" t="s">
        <v>2</v>
      </c>
    </row>
    <row r="7" spans="1:3" x14ac:dyDescent="0.25">
      <c r="A7" s="80" t="s">
        <v>3</v>
      </c>
      <c r="B7" s="2">
        <f>SUM(B11:B100)</f>
        <v>269.53000000000003</v>
      </c>
    </row>
    <row r="8" spans="1:3" x14ac:dyDescent="0.25">
      <c r="A8" s="80" t="s">
        <v>4</v>
      </c>
      <c r="B8" s="2">
        <f>SUM(B5+B6-B7)</f>
        <v>230.46999999999997</v>
      </c>
    </row>
    <row r="10" spans="1:3" x14ac:dyDescent="0.25">
      <c r="A10" s="90" t="s">
        <v>5</v>
      </c>
      <c r="B10" s="3" t="s">
        <v>6</v>
      </c>
      <c r="C10" s="1" t="s">
        <v>7</v>
      </c>
    </row>
    <row r="11" spans="1:3" x14ac:dyDescent="0.25">
      <c r="A11" s="80">
        <v>42306</v>
      </c>
      <c r="B11" s="2">
        <v>37</v>
      </c>
      <c r="C11" t="s">
        <v>648</v>
      </c>
    </row>
    <row r="12" spans="1:3" x14ac:dyDescent="0.25">
      <c r="C12" t="s">
        <v>646</v>
      </c>
    </row>
    <row r="13" spans="1:3" x14ac:dyDescent="0.25">
      <c r="C13" t="s">
        <v>649</v>
      </c>
    </row>
    <row r="14" spans="1:3" x14ac:dyDescent="0.25">
      <c r="A14" s="80">
        <v>42306</v>
      </c>
      <c r="B14" s="2">
        <v>3</v>
      </c>
      <c r="C14" t="s">
        <v>648</v>
      </c>
    </row>
    <row r="15" spans="1:3" x14ac:dyDescent="0.25">
      <c r="C15" t="s">
        <v>646</v>
      </c>
    </row>
    <row r="16" spans="1:3" x14ac:dyDescent="0.25">
      <c r="C16" t="s">
        <v>649</v>
      </c>
    </row>
    <row r="17" spans="1:3" x14ac:dyDescent="0.25">
      <c r="A17" s="80">
        <v>42339</v>
      </c>
      <c r="B17" s="2">
        <v>151.88</v>
      </c>
      <c r="C17" t="s">
        <v>755</v>
      </c>
    </row>
    <row r="18" spans="1:3" x14ac:dyDescent="0.25">
      <c r="C18" t="s">
        <v>467</v>
      </c>
    </row>
    <row r="19" spans="1:3" x14ac:dyDescent="0.25">
      <c r="C19" t="s">
        <v>756</v>
      </c>
    </row>
    <row r="20" spans="1:3" x14ac:dyDescent="0.25">
      <c r="A20" s="80">
        <v>42475</v>
      </c>
      <c r="B20" s="2">
        <v>30.75</v>
      </c>
      <c r="C20" t="s">
        <v>648</v>
      </c>
    </row>
    <row r="21" spans="1:3" x14ac:dyDescent="0.25">
      <c r="C21" t="s">
        <v>646</v>
      </c>
    </row>
    <row r="22" spans="1:3" x14ac:dyDescent="0.25">
      <c r="C22" t="s">
        <v>649</v>
      </c>
    </row>
    <row r="23" spans="1:3" x14ac:dyDescent="0.25">
      <c r="A23" s="80">
        <v>42482</v>
      </c>
      <c r="B23" s="2">
        <v>43.3</v>
      </c>
      <c r="C23" t="s">
        <v>648</v>
      </c>
    </row>
    <row r="24" spans="1:3" x14ac:dyDescent="0.25">
      <c r="C24" t="s">
        <v>646</v>
      </c>
    </row>
    <row r="25" spans="1:3" x14ac:dyDescent="0.25">
      <c r="C25" t="s">
        <v>649</v>
      </c>
    </row>
    <row r="26" spans="1:3" x14ac:dyDescent="0.25">
      <c r="A26" s="80">
        <v>42482</v>
      </c>
      <c r="B26" s="2">
        <v>3.6</v>
      </c>
      <c r="C26" t="s">
        <v>648</v>
      </c>
    </row>
    <row r="27" spans="1:3" x14ac:dyDescent="0.25">
      <c r="C27" t="s">
        <v>646</v>
      </c>
    </row>
    <row r="28" spans="1:3" x14ac:dyDescent="0.25">
      <c r="C28" t="s">
        <v>649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6"/>
  <sheetViews>
    <sheetView workbookViewId="0"/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372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Orgs'!B84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SUM(B11:B100)</f>
        <v>500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42293</v>
      </c>
      <c r="B11">
        <v>473.52</v>
      </c>
      <c r="C11" t="s">
        <v>590</v>
      </c>
    </row>
    <row r="12" spans="1:3" x14ac:dyDescent="0.25">
      <c r="C12" t="s">
        <v>467</v>
      </c>
    </row>
    <row r="13" spans="1:3" x14ac:dyDescent="0.25">
      <c r="C13" t="s">
        <v>591</v>
      </c>
    </row>
    <row r="14" spans="1:3" x14ac:dyDescent="0.25">
      <c r="A14" s="4">
        <v>42376</v>
      </c>
      <c r="B14">
        <v>26.48</v>
      </c>
      <c r="C14" t="s">
        <v>511</v>
      </c>
    </row>
    <row r="15" spans="1:3" x14ac:dyDescent="0.25">
      <c r="C15" t="s">
        <v>467</v>
      </c>
    </row>
    <row r="16" spans="1:3" x14ac:dyDescent="0.25">
      <c r="C16" t="s">
        <v>832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46</v>
      </c>
    </row>
    <row r="5" spans="1:3" x14ac:dyDescent="0.25">
      <c r="A5" s="4" t="s">
        <v>1</v>
      </c>
      <c r="B5" s="2">
        <f>'Total Orgs'!B85</f>
        <v>380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0</v>
      </c>
    </row>
    <row r="8" spans="1:3" x14ac:dyDescent="0.25">
      <c r="A8" s="4" t="s">
        <v>4</v>
      </c>
      <c r="B8" s="2">
        <f>SUM(B5+B6-B7)</f>
        <v>380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45</v>
      </c>
    </row>
    <row r="5" spans="1:3" x14ac:dyDescent="0.25">
      <c r="A5" s="4" t="s">
        <v>1</v>
      </c>
      <c r="B5" s="2">
        <f>'Total Orgs'!B86</f>
        <v>900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SUM(B11:B103)</f>
        <v>897.81</v>
      </c>
    </row>
    <row r="8" spans="1:3" x14ac:dyDescent="0.25">
      <c r="A8" s="4" t="s">
        <v>4</v>
      </c>
      <c r="B8" s="2">
        <f>SUM(B5+B6-B7)</f>
        <v>2.1900000000000546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16">
        <v>42474</v>
      </c>
      <c r="B11" s="17">
        <v>425</v>
      </c>
      <c r="C11" s="18" t="s">
        <v>1122</v>
      </c>
    </row>
    <row r="12" spans="1:3" x14ac:dyDescent="0.25">
      <c r="A12" s="18"/>
      <c r="B12" s="17"/>
      <c r="C12" s="18" t="s">
        <v>1123</v>
      </c>
    </row>
    <row r="13" spans="1:3" x14ac:dyDescent="0.25">
      <c r="A13" s="117">
        <v>42474</v>
      </c>
      <c r="B13" s="17">
        <v>340</v>
      </c>
      <c r="C13" s="18" t="s">
        <v>1124</v>
      </c>
    </row>
    <row r="14" spans="1:3" x14ac:dyDescent="0.25">
      <c r="A14" s="16"/>
      <c r="B14" s="17"/>
      <c r="C14" s="18" t="s">
        <v>467</v>
      </c>
    </row>
    <row r="15" spans="1:3" x14ac:dyDescent="0.25">
      <c r="A15" s="16"/>
      <c r="B15" s="17"/>
      <c r="C15" s="18" t="s">
        <v>1126</v>
      </c>
    </row>
    <row r="16" spans="1:3" x14ac:dyDescent="0.25">
      <c r="A16" s="16">
        <v>42594</v>
      </c>
      <c r="B16" s="17">
        <v>132.81</v>
      </c>
      <c r="C16" s="18" t="s">
        <v>1124</v>
      </c>
    </row>
    <row r="17" spans="1:3" x14ac:dyDescent="0.25">
      <c r="A17" s="16"/>
      <c r="B17" s="17"/>
      <c r="C17" s="18" t="s">
        <v>467</v>
      </c>
    </row>
    <row r="18" spans="1:3" x14ac:dyDescent="0.25">
      <c r="A18" s="16"/>
      <c r="B18" s="17"/>
      <c r="C18" s="18" t="s">
        <v>1404</v>
      </c>
    </row>
    <row r="19" spans="1:3" x14ac:dyDescent="0.25">
      <c r="A19" s="16"/>
      <c r="B19" s="17"/>
      <c r="C19" s="18"/>
    </row>
    <row r="20" spans="1:3" x14ac:dyDescent="0.25">
      <c r="A20" s="16"/>
      <c r="B20" s="17"/>
      <c r="C20" s="18"/>
    </row>
    <row r="21" spans="1:3" x14ac:dyDescent="0.25">
      <c r="A21" s="16"/>
      <c r="B21" s="17"/>
      <c r="C21" s="18"/>
    </row>
    <row r="22" spans="1:3" x14ac:dyDescent="0.25">
      <c r="A22" s="16"/>
      <c r="B22" s="17"/>
      <c r="C22" s="18"/>
    </row>
    <row r="23" spans="1:3" x14ac:dyDescent="0.25">
      <c r="A23" s="16"/>
      <c r="B23" s="17"/>
      <c r="C23" s="18"/>
    </row>
    <row r="24" spans="1:3" x14ac:dyDescent="0.25">
      <c r="A24" s="16"/>
      <c r="B24" s="17"/>
      <c r="C24" s="18"/>
    </row>
    <row r="25" spans="1:3" x14ac:dyDescent="0.25">
      <c r="A25" s="16"/>
      <c r="B25" s="17"/>
      <c r="C25" s="18"/>
    </row>
    <row r="26" spans="1:3" x14ac:dyDescent="0.25">
      <c r="A26" s="16"/>
      <c r="B26" s="17"/>
      <c r="C26" s="18"/>
    </row>
    <row r="27" spans="1:3" x14ac:dyDescent="0.25">
      <c r="A27" s="16"/>
      <c r="B27" s="17"/>
      <c r="C27" s="18"/>
    </row>
    <row r="28" spans="1:3" x14ac:dyDescent="0.25">
      <c r="A28" s="16"/>
      <c r="B28" s="17"/>
      <c r="C28" s="18"/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30"/>
  <sheetViews>
    <sheetView workbookViewId="0"/>
  </sheetViews>
  <sheetFormatPr defaultRowHeight="15.75" x14ac:dyDescent="0.25"/>
  <cols>
    <col min="1" max="1" width="17.75" customWidth="1"/>
    <col min="2" max="2" width="9" style="2"/>
    <col min="3" max="3" width="31.8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153</v>
      </c>
    </row>
    <row r="4" spans="1:3" x14ac:dyDescent="0.25">
      <c r="A4" s="4"/>
    </row>
    <row r="5" spans="1:3" x14ac:dyDescent="0.25">
      <c r="A5" s="4" t="s">
        <v>1</v>
      </c>
      <c r="B5" s="2">
        <f>'Total Orgs'!B87</f>
        <v>1800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27.4</v>
      </c>
    </row>
    <row r="8" spans="1:3" x14ac:dyDescent="0.25">
      <c r="A8" s="4" t="s">
        <v>4</v>
      </c>
      <c r="B8" s="2">
        <f>SUM(B5+B6-B7)</f>
        <v>1772.6</v>
      </c>
    </row>
    <row r="9" spans="1:3" x14ac:dyDescent="0.25">
      <c r="A9" s="4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42319</v>
      </c>
      <c r="B11" s="2">
        <v>9</v>
      </c>
      <c r="C11" t="s">
        <v>713</v>
      </c>
    </row>
    <row r="12" spans="1:3" x14ac:dyDescent="0.25">
      <c r="C12" t="s">
        <v>430</v>
      </c>
    </row>
    <row r="13" spans="1:3" x14ac:dyDescent="0.25">
      <c r="A13" s="4">
        <v>42339</v>
      </c>
      <c r="B13" s="2">
        <v>8.4</v>
      </c>
      <c r="C13" t="s">
        <v>713</v>
      </c>
    </row>
    <row r="14" spans="1:3" x14ac:dyDescent="0.25">
      <c r="A14" s="4"/>
      <c r="C14" t="s">
        <v>430</v>
      </c>
    </row>
    <row r="15" spans="1:3" x14ac:dyDescent="0.25">
      <c r="A15" s="4">
        <v>42467</v>
      </c>
      <c r="B15" s="2">
        <v>10</v>
      </c>
      <c r="C15" t="s">
        <v>713</v>
      </c>
    </row>
    <row r="16" spans="1:3" x14ac:dyDescent="0.25">
      <c r="A16" s="4"/>
      <c r="C16" t="s">
        <v>430</v>
      </c>
    </row>
    <row r="17" spans="1:3" x14ac:dyDescent="0.25">
      <c r="A17" s="4"/>
    </row>
    <row r="18" spans="1:3" x14ac:dyDescent="0.25">
      <c r="C18" s="59"/>
    </row>
    <row r="19" spans="1:3" x14ac:dyDescent="0.25">
      <c r="C19" s="59"/>
    </row>
    <row r="20" spans="1:3" x14ac:dyDescent="0.25">
      <c r="A20" s="4"/>
    </row>
    <row r="21" spans="1:3" x14ac:dyDescent="0.25">
      <c r="C21" s="59"/>
    </row>
    <row r="22" spans="1:3" x14ac:dyDescent="0.25">
      <c r="C22" s="59"/>
    </row>
    <row r="23" spans="1:3" x14ac:dyDescent="0.25">
      <c r="A23" s="4"/>
    </row>
    <row r="24" spans="1:3" x14ac:dyDescent="0.25">
      <c r="C24" s="59"/>
    </row>
    <row r="25" spans="1:3" x14ac:dyDescent="0.25">
      <c r="C25" s="59"/>
    </row>
    <row r="26" spans="1:3" x14ac:dyDescent="0.25">
      <c r="A26" s="67"/>
      <c r="C26" s="59"/>
    </row>
    <row r="27" spans="1:3" x14ac:dyDescent="0.25">
      <c r="A27" s="4"/>
      <c r="C27" s="59"/>
    </row>
    <row r="28" spans="1:3" x14ac:dyDescent="0.25">
      <c r="C28" s="59"/>
    </row>
    <row r="30" spans="1:3" x14ac:dyDescent="0.25">
      <c r="A30" s="4"/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6"/>
  <sheetViews>
    <sheetView workbookViewId="0"/>
  </sheetViews>
  <sheetFormatPr defaultRowHeight="15.75" x14ac:dyDescent="0.25"/>
  <cols>
    <col min="1" max="1" width="20.875" customWidth="1"/>
    <col min="3" max="3" width="31.2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171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Orgs'!B88</f>
        <v>250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SUM(B11:B102)</f>
        <v>250</v>
      </c>
    </row>
    <row r="8" spans="1:3" x14ac:dyDescent="0.25">
      <c r="A8" s="4" t="s">
        <v>4</v>
      </c>
      <c r="B8" s="2">
        <f>SUM(B5+B6-B7)</f>
        <v>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67">
        <v>42494</v>
      </c>
      <c r="B11">
        <v>166</v>
      </c>
      <c r="C11" t="s">
        <v>1179</v>
      </c>
    </row>
    <row r="12" spans="1:3" x14ac:dyDescent="0.25">
      <c r="C12" t="s">
        <v>467</v>
      </c>
    </row>
    <row r="13" spans="1:3" x14ac:dyDescent="0.25">
      <c r="C13" t="s">
        <v>1180</v>
      </c>
    </row>
    <row r="14" spans="1:3" x14ac:dyDescent="0.25">
      <c r="A14" s="67">
        <v>42528</v>
      </c>
      <c r="B14">
        <v>84</v>
      </c>
      <c r="C14" t="s">
        <v>1179</v>
      </c>
    </row>
    <row r="15" spans="1:3" x14ac:dyDescent="0.25">
      <c r="C15" t="s">
        <v>467</v>
      </c>
    </row>
    <row r="16" spans="1:3" x14ac:dyDescent="0.25">
      <c r="C16" t="s">
        <v>1295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4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111</v>
      </c>
    </row>
    <row r="5" spans="1:3" x14ac:dyDescent="0.25">
      <c r="A5" s="4" t="s">
        <v>1</v>
      </c>
      <c r="B5" s="2">
        <f>'Total Orgs'!B89</f>
        <v>3500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SUM(B11:B109)</f>
        <v>3458.93</v>
      </c>
    </row>
    <row r="8" spans="1:3" x14ac:dyDescent="0.25">
      <c r="A8" s="4" t="s">
        <v>4</v>
      </c>
      <c r="B8" s="2">
        <f>SUM(B5+B6-B7)</f>
        <v>41.070000000000164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42262</v>
      </c>
      <c r="B11" s="2">
        <v>321.85000000000002</v>
      </c>
      <c r="C11" t="s">
        <v>458</v>
      </c>
    </row>
    <row r="12" spans="1:3" x14ac:dyDescent="0.25">
      <c r="C12" t="s">
        <v>459</v>
      </c>
    </row>
    <row r="13" spans="1:3" x14ac:dyDescent="0.25">
      <c r="C13" t="s">
        <v>460</v>
      </c>
    </row>
    <row r="14" spans="1:3" x14ac:dyDescent="0.25">
      <c r="C14" t="s">
        <v>461</v>
      </c>
    </row>
    <row r="15" spans="1:3" x14ac:dyDescent="0.25">
      <c r="C15" t="s">
        <v>619</v>
      </c>
    </row>
    <row r="16" spans="1:3" x14ac:dyDescent="0.25">
      <c r="A16" s="4">
        <v>42305</v>
      </c>
      <c r="B16" s="2">
        <v>129.5</v>
      </c>
      <c r="C16" t="s">
        <v>641</v>
      </c>
    </row>
    <row r="17" spans="1:3" x14ac:dyDescent="0.25">
      <c r="C17" t="s">
        <v>467</v>
      </c>
    </row>
    <row r="18" spans="1:3" x14ac:dyDescent="0.25">
      <c r="C18" t="s">
        <v>642</v>
      </c>
    </row>
    <row r="19" spans="1:3" x14ac:dyDescent="0.25">
      <c r="A19" s="4">
        <v>42402</v>
      </c>
      <c r="B19" s="2">
        <v>679.22</v>
      </c>
      <c r="C19" t="s">
        <v>854</v>
      </c>
    </row>
    <row r="20" spans="1:3" x14ac:dyDescent="0.25">
      <c r="C20" t="s">
        <v>855</v>
      </c>
    </row>
    <row r="21" spans="1:3" x14ac:dyDescent="0.25">
      <c r="C21" t="s">
        <v>460</v>
      </c>
    </row>
    <row r="22" spans="1:3" x14ac:dyDescent="0.25">
      <c r="C22" t="s">
        <v>856</v>
      </c>
    </row>
    <row r="23" spans="1:3" x14ac:dyDescent="0.25">
      <c r="C23" t="s">
        <v>1022</v>
      </c>
    </row>
    <row r="24" spans="1:3" s="53" customFormat="1" ht="31.5" x14ac:dyDescent="0.25">
      <c r="A24" s="25">
        <v>42418</v>
      </c>
      <c r="B24" s="26">
        <v>479.96</v>
      </c>
      <c r="C24" s="27" t="s">
        <v>894</v>
      </c>
    </row>
    <row r="25" spans="1:3" x14ac:dyDescent="0.25">
      <c r="C25" t="s">
        <v>895</v>
      </c>
    </row>
    <row r="26" spans="1:3" x14ac:dyDescent="0.25">
      <c r="C26" t="s">
        <v>858</v>
      </c>
    </row>
    <row r="27" spans="1:3" x14ac:dyDescent="0.25">
      <c r="C27" t="s">
        <v>896</v>
      </c>
    </row>
    <row r="28" spans="1:3" x14ac:dyDescent="0.25">
      <c r="C28" t="s">
        <v>1022</v>
      </c>
    </row>
    <row r="29" spans="1:3" x14ac:dyDescent="0.25">
      <c r="A29" s="4">
        <v>42433</v>
      </c>
      <c r="B29" s="2">
        <v>393.38</v>
      </c>
      <c r="C29" t="s">
        <v>1006</v>
      </c>
    </row>
    <row r="30" spans="1:3" x14ac:dyDescent="0.25">
      <c r="C30" t="s">
        <v>1007</v>
      </c>
    </row>
    <row r="31" spans="1:3" x14ac:dyDescent="0.25">
      <c r="C31" t="s">
        <v>460</v>
      </c>
    </row>
    <row r="32" spans="1:3" x14ac:dyDescent="0.25">
      <c r="C32" s="18" t="s">
        <v>1008</v>
      </c>
    </row>
    <row r="33" spans="1:3" x14ac:dyDescent="0.25">
      <c r="C33" s="18" t="s">
        <v>1164</v>
      </c>
    </row>
    <row r="34" spans="1:3" x14ac:dyDescent="0.25">
      <c r="A34" s="4">
        <v>42495</v>
      </c>
      <c r="B34" s="17">
        <v>523.33000000000004</v>
      </c>
      <c r="C34" s="18" t="s">
        <v>1196</v>
      </c>
    </row>
    <row r="35" spans="1:3" x14ac:dyDescent="0.25">
      <c r="C35" s="18" t="s">
        <v>467</v>
      </c>
    </row>
    <row r="36" spans="1:3" x14ac:dyDescent="0.25">
      <c r="C36" s="18" t="s">
        <v>1197</v>
      </c>
    </row>
    <row r="37" spans="1:3" x14ac:dyDescent="0.25">
      <c r="A37" s="4">
        <v>42524</v>
      </c>
      <c r="B37" s="2">
        <v>469.58</v>
      </c>
      <c r="C37" s="18" t="s">
        <v>1287</v>
      </c>
    </row>
    <row r="38" spans="1:3" x14ac:dyDescent="0.25">
      <c r="C38" s="18" t="s">
        <v>530</v>
      </c>
    </row>
    <row r="39" spans="1:3" x14ac:dyDescent="0.25">
      <c r="C39" s="18" t="s">
        <v>1288</v>
      </c>
    </row>
    <row r="40" spans="1:3" x14ac:dyDescent="0.25">
      <c r="C40" s="18" t="s">
        <v>1289</v>
      </c>
    </row>
    <row r="41" spans="1:3" x14ac:dyDescent="0.25">
      <c r="C41" s="18" t="s">
        <v>1309</v>
      </c>
    </row>
    <row r="42" spans="1:3" x14ac:dyDescent="0.25">
      <c r="A42" s="4">
        <v>42571</v>
      </c>
      <c r="B42" s="2">
        <v>313.18</v>
      </c>
      <c r="C42" s="18" t="s">
        <v>1351</v>
      </c>
    </row>
    <row r="43" spans="1:3" x14ac:dyDescent="0.25">
      <c r="C43" s="18" t="s">
        <v>467</v>
      </c>
    </row>
    <row r="44" spans="1:3" x14ac:dyDescent="0.25">
      <c r="C44" s="18" t="s">
        <v>1352</v>
      </c>
    </row>
    <row r="45" spans="1:3" x14ac:dyDescent="0.25">
      <c r="A45" s="4">
        <v>42594</v>
      </c>
      <c r="B45" s="2">
        <v>148.93</v>
      </c>
      <c r="C45" s="18" t="s">
        <v>1351</v>
      </c>
    </row>
    <row r="46" spans="1:3" x14ac:dyDescent="0.25">
      <c r="C46" s="18" t="s">
        <v>467</v>
      </c>
    </row>
    <row r="47" spans="1:3" x14ac:dyDescent="0.25">
      <c r="C47" s="18" t="s">
        <v>1435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RowHeight="15.75" x14ac:dyDescent="0.25"/>
  <cols>
    <col min="1" max="1" width="15" customWidth="1"/>
    <col min="3" max="3" width="23.7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172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Orgs'!B90</f>
        <v>60</v>
      </c>
    </row>
    <row r="6" spans="1:3" x14ac:dyDescent="0.25">
      <c r="A6" s="4" t="s">
        <v>2</v>
      </c>
      <c r="B6" s="2"/>
    </row>
    <row r="7" spans="1:3" x14ac:dyDescent="0.25">
      <c r="A7" s="4" t="s">
        <v>3</v>
      </c>
      <c r="B7" s="2">
        <f>SUM(B11:B106)</f>
        <v>0</v>
      </c>
    </row>
    <row r="8" spans="1:3" x14ac:dyDescent="0.25">
      <c r="A8" s="4" t="s">
        <v>4</v>
      </c>
      <c r="B8" s="2">
        <f>SUM(B5+B6-B7)</f>
        <v>60</v>
      </c>
    </row>
    <row r="9" spans="1:3" x14ac:dyDescent="0.25">
      <c r="A9" s="4"/>
      <c r="B9" s="2"/>
    </row>
    <row r="10" spans="1:3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48</v>
      </c>
    </row>
    <row r="5" spans="1:3" x14ac:dyDescent="0.25">
      <c r="A5" s="4" t="s">
        <v>1</v>
      </c>
      <c r="B5" s="2">
        <f>'Total Orgs'!B91</f>
        <v>9200</v>
      </c>
    </row>
    <row r="6" spans="1:3" x14ac:dyDescent="0.25">
      <c r="A6" s="4" t="s">
        <v>2</v>
      </c>
      <c r="B6" s="2">
        <v>2300</v>
      </c>
    </row>
    <row r="7" spans="1:3" x14ac:dyDescent="0.25">
      <c r="A7" s="4" t="s">
        <v>3</v>
      </c>
      <c r="B7" s="2">
        <f>SUM(B11:B100)</f>
        <v>9271.59</v>
      </c>
    </row>
    <row r="8" spans="1:3" x14ac:dyDescent="0.25">
      <c r="A8" s="4" t="s">
        <v>4</v>
      </c>
      <c r="B8" s="2">
        <f>SUM(B5+B6-B7)</f>
        <v>2228.41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42314</v>
      </c>
      <c r="B11" s="2">
        <v>446.49</v>
      </c>
      <c r="C11" t="s">
        <v>708</v>
      </c>
    </row>
    <row r="12" spans="1:3" x14ac:dyDescent="0.25">
      <c r="C12" t="s">
        <v>467</v>
      </c>
    </row>
    <row r="13" spans="1:3" x14ac:dyDescent="0.25">
      <c r="C13" t="s">
        <v>712</v>
      </c>
    </row>
    <row r="14" spans="1:3" x14ac:dyDescent="0.25">
      <c r="A14" s="4">
        <v>42426</v>
      </c>
      <c r="B14" s="2">
        <v>6275</v>
      </c>
      <c r="C14" t="s">
        <v>965</v>
      </c>
    </row>
    <row r="15" spans="1:3" x14ac:dyDescent="0.25">
      <c r="C15" t="s">
        <v>467</v>
      </c>
    </row>
    <row r="16" spans="1:3" x14ac:dyDescent="0.25">
      <c r="C16" t="s">
        <v>966</v>
      </c>
    </row>
    <row r="17" spans="1:3" s="53" customFormat="1" x14ac:dyDescent="0.25">
      <c r="A17" s="25">
        <v>42432</v>
      </c>
      <c r="B17" s="26">
        <v>2364.11</v>
      </c>
      <c r="C17" s="27" t="s">
        <v>976</v>
      </c>
    </row>
    <row r="18" spans="1:3" x14ac:dyDescent="0.25">
      <c r="C18" t="s">
        <v>977</v>
      </c>
    </row>
    <row r="19" spans="1:3" x14ac:dyDescent="0.25">
      <c r="C19" t="s">
        <v>978</v>
      </c>
    </row>
    <row r="20" spans="1:3" x14ac:dyDescent="0.25">
      <c r="C20" t="s">
        <v>979</v>
      </c>
    </row>
    <row r="21" spans="1:3" x14ac:dyDescent="0.25">
      <c r="C21" t="s">
        <v>1099</v>
      </c>
    </row>
    <row r="22" spans="1:3" x14ac:dyDescent="0.25">
      <c r="A22" s="4">
        <v>42482</v>
      </c>
      <c r="B22" s="2">
        <v>185.99</v>
      </c>
      <c r="C22" t="s">
        <v>1173</v>
      </c>
    </row>
    <row r="23" spans="1:3" x14ac:dyDescent="0.25">
      <c r="C23" t="s">
        <v>467</v>
      </c>
    </row>
    <row r="24" spans="1:3" x14ac:dyDescent="0.25">
      <c r="C24" t="s">
        <v>1174</v>
      </c>
    </row>
    <row r="25" spans="1:3" x14ac:dyDescent="0.25">
      <c r="A25" s="4">
        <v>42537</v>
      </c>
      <c r="C25" t="s">
        <v>757</v>
      </c>
    </row>
    <row r="26" spans="1:3" x14ac:dyDescent="0.25">
      <c r="C26" t="s">
        <v>467</v>
      </c>
    </row>
    <row r="27" spans="1:3" x14ac:dyDescent="0.25">
      <c r="C27" t="s">
        <v>1313</v>
      </c>
    </row>
    <row r="28" spans="1:3" x14ac:dyDescent="0.25">
      <c r="A28" s="4">
        <v>42538</v>
      </c>
      <c r="C28" t="s">
        <v>1322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374</v>
      </c>
    </row>
    <row r="5" spans="1:3" x14ac:dyDescent="0.25">
      <c r="A5" s="4" t="s">
        <v>1</v>
      </c>
      <c r="B5" s="2">
        <f>'Total Orgs'!B127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42293</v>
      </c>
      <c r="B11" s="2">
        <v>221.25</v>
      </c>
      <c r="C11" t="s">
        <v>588</v>
      </c>
    </row>
    <row r="12" spans="1:3" x14ac:dyDescent="0.25">
      <c r="C12" t="s">
        <v>467</v>
      </c>
    </row>
    <row r="13" spans="1:3" x14ac:dyDescent="0.25">
      <c r="C13" t="s">
        <v>589</v>
      </c>
    </row>
    <row r="14" spans="1:3" x14ac:dyDescent="0.25">
      <c r="A14" s="4">
        <v>42313</v>
      </c>
      <c r="B14" s="2">
        <v>14.55</v>
      </c>
      <c r="C14" t="s">
        <v>678</v>
      </c>
    </row>
    <row r="15" spans="1:3" x14ac:dyDescent="0.25">
      <c r="C15" t="s">
        <v>467</v>
      </c>
    </row>
    <row r="16" spans="1:3" x14ac:dyDescent="0.25">
      <c r="C16" t="s">
        <v>679</v>
      </c>
    </row>
    <row r="17" spans="1:3" x14ac:dyDescent="0.25">
      <c r="A17" s="4">
        <v>42425</v>
      </c>
      <c r="B17" s="2">
        <v>264.2</v>
      </c>
      <c r="C17" t="s">
        <v>948</v>
      </c>
    </row>
    <row r="18" spans="1:3" x14ac:dyDescent="0.25">
      <c r="C18" t="s">
        <v>949</v>
      </c>
    </row>
    <row r="19" spans="1:3" x14ac:dyDescent="0.25">
      <c r="C19" t="s">
        <v>530</v>
      </c>
    </row>
    <row r="20" spans="1:3" x14ac:dyDescent="0.25">
      <c r="C20" t="s">
        <v>950</v>
      </c>
    </row>
    <row r="21" spans="1:3" x14ac:dyDescent="0.25">
      <c r="C21" t="s">
        <v>1088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17</v>
      </c>
    </row>
    <row r="5" spans="1:3" x14ac:dyDescent="0.25">
      <c r="A5" s="4" t="s">
        <v>1</v>
      </c>
      <c r="B5" s="2">
        <f>'Total Orgs'!B12</f>
        <v>152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B5*0.6666</f>
        <v>101.3232</v>
      </c>
      <c r="C7" t="s">
        <v>1213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50.6768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49</v>
      </c>
    </row>
    <row r="5" spans="1:3" x14ac:dyDescent="0.25">
      <c r="A5" s="4" t="s">
        <v>1</v>
      </c>
      <c r="B5" s="2">
        <f>'Total Orgs'!B92</f>
        <v>400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B5*0.6666</f>
        <v>266.64</v>
      </c>
      <c r="C7" t="s">
        <v>1214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133.36000000000001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50</v>
      </c>
    </row>
    <row r="5" spans="1:3" x14ac:dyDescent="0.25">
      <c r="A5" s="4" t="s">
        <v>1</v>
      </c>
      <c r="B5" s="2">
        <f>'Total Orgs'!B93</f>
        <v>2200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733.26</v>
      </c>
      <c r="C7" t="s">
        <v>761</v>
      </c>
    </row>
    <row r="8" spans="1:3" x14ac:dyDescent="0.25">
      <c r="A8" s="4" t="s">
        <v>3</v>
      </c>
      <c r="B8" s="2">
        <f>SUM(B12:B101)</f>
        <v>1466.74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42478</v>
      </c>
      <c r="B12" s="2">
        <v>1466.74</v>
      </c>
      <c r="C12" t="s">
        <v>1128</v>
      </c>
    </row>
    <row r="13" spans="1:3" x14ac:dyDescent="0.25">
      <c r="C13" t="s">
        <v>1129</v>
      </c>
    </row>
    <row r="14" spans="1:3" x14ac:dyDescent="0.25">
      <c r="C14" t="s">
        <v>460</v>
      </c>
    </row>
    <row r="15" spans="1:3" x14ac:dyDescent="0.25">
      <c r="C15" t="s">
        <v>1130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3"/>
  <sheetViews>
    <sheetView workbookViewId="0"/>
  </sheetViews>
  <sheetFormatPr defaultRowHeight="15.75" x14ac:dyDescent="0.25"/>
  <cols>
    <col min="1" max="1" width="17.75" customWidth="1"/>
    <col min="2" max="2" width="9" style="2"/>
    <col min="3" max="3" width="30.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156</v>
      </c>
    </row>
    <row r="4" spans="1:3" x14ac:dyDescent="0.25">
      <c r="A4" s="4"/>
    </row>
    <row r="5" spans="1:3" x14ac:dyDescent="0.25">
      <c r="A5" s="4" t="s">
        <v>1</v>
      </c>
      <c r="B5" s="2">
        <f>'Total Orgs'!B94</f>
        <v>400</v>
      </c>
    </row>
    <row r="6" spans="1:3" x14ac:dyDescent="0.25">
      <c r="A6" s="4" t="s">
        <v>2</v>
      </c>
    </row>
    <row r="7" spans="1:3" x14ac:dyDescent="0.25">
      <c r="A7" s="4" t="s">
        <v>284</v>
      </c>
      <c r="B7" s="2">
        <f>B5*0.3333</f>
        <v>133.32</v>
      </c>
      <c r="C7" t="s">
        <v>761</v>
      </c>
    </row>
    <row r="8" spans="1:3" x14ac:dyDescent="0.25">
      <c r="A8" s="4" t="s">
        <v>3</v>
      </c>
      <c r="B8" s="2">
        <f>SUM(B12:B101)</f>
        <v>266.68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42411</v>
      </c>
      <c r="B12" s="2">
        <v>266.68</v>
      </c>
      <c r="C12" t="s">
        <v>882</v>
      </c>
    </row>
    <row r="13" spans="1:3" x14ac:dyDescent="0.25">
      <c r="C13" t="s">
        <v>883</v>
      </c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1310</v>
      </c>
    </row>
    <row r="5" spans="1:3" x14ac:dyDescent="0.25">
      <c r="A5" s="4" t="s">
        <v>1</v>
      </c>
      <c r="B5" s="2">
        <f>'Total Orgs'!B95</f>
        <v>1300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1293.3800000000001</v>
      </c>
    </row>
    <row r="8" spans="1:3" x14ac:dyDescent="0.25">
      <c r="A8" s="4" t="s">
        <v>4</v>
      </c>
      <c r="B8" s="2">
        <f>SUM(B5+B6-B7)</f>
        <v>6.6199999999998909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42537</v>
      </c>
      <c r="B11" s="2">
        <v>797.88</v>
      </c>
      <c r="C11" t="s">
        <v>1314</v>
      </c>
    </row>
    <row r="12" spans="1:3" x14ac:dyDescent="0.25">
      <c r="C12" t="s">
        <v>1315</v>
      </c>
    </row>
    <row r="13" spans="1:3" x14ac:dyDescent="0.25">
      <c r="C13" t="s">
        <v>1316</v>
      </c>
    </row>
    <row r="14" spans="1:3" x14ac:dyDescent="0.25">
      <c r="C14" t="s">
        <v>1317</v>
      </c>
    </row>
    <row r="15" spans="1:3" x14ac:dyDescent="0.25">
      <c r="C15" t="s">
        <v>1345</v>
      </c>
    </row>
    <row r="16" spans="1:3" x14ac:dyDescent="0.25">
      <c r="A16" s="4">
        <v>42586</v>
      </c>
      <c r="B16" s="2">
        <v>495.5</v>
      </c>
      <c r="C16" t="s">
        <v>1381</v>
      </c>
    </row>
    <row r="17" spans="3:3" x14ac:dyDescent="0.25">
      <c r="C17" t="s">
        <v>546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51</v>
      </c>
    </row>
    <row r="5" spans="1:3" x14ac:dyDescent="0.25">
      <c r="A5" s="4" t="s">
        <v>1</v>
      </c>
      <c r="B5" s="2">
        <f>'Total Orgs'!B96</f>
        <v>950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SUM(B11:B100)</f>
        <v>767.46</v>
      </c>
    </row>
    <row r="8" spans="1:3" x14ac:dyDescent="0.25">
      <c r="A8" s="4" t="s">
        <v>4</v>
      </c>
      <c r="B8" s="2">
        <f>SUM(B5+B6-B7)</f>
        <v>182.53999999999996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42328</v>
      </c>
      <c r="B11" s="2">
        <v>314.79000000000002</v>
      </c>
      <c r="C11" t="s">
        <v>708</v>
      </c>
    </row>
    <row r="12" spans="1:3" x14ac:dyDescent="0.25">
      <c r="C12" t="s">
        <v>467</v>
      </c>
    </row>
    <row r="13" spans="1:3" x14ac:dyDescent="0.25">
      <c r="C13" t="s">
        <v>746</v>
      </c>
    </row>
    <row r="14" spans="1:3" x14ac:dyDescent="0.25">
      <c r="A14" s="4">
        <v>42332</v>
      </c>
      <c r="B14" s="2">
        <v>14</v>
      </c>
      <c r="C14" t="s">
        <v>751</v>
      </c>
    </row>
    <row r="15" spans="1:3" x14ac:dyDescent="0.25">
      <c r="C15" t="s">
        <v>752</v>
      </c>
    </row>
    <row r="16" spans="1:3" x14ac:dyDescent="0.25">
      <c r="A16" s="4">
        <v>42437</v>
      </c>
      <c r="B16" s="2">
        <v>34</v>
      </c>
      <c r="C16" t="s">
        <v>751</v>
      </c>
    </row>
    <row r="17" spans="1:3" x14ac:dyDescent="0.25">
      <c r="C17" t="s">
        <v>752</v>
      </c>
    </row>
    <row r="18" spans="1:3" x14ac:dyDescent="0.25">
      <c r="A18" s="4">
        <v>42454</v>
      </c>
      <c r="B18" s="2">
        <v>127</v>
      </c>
      <c r="C18" t="s">
        <v>751</v>
      </c>
    </row>
    <row r="19" spans="1:3" x14ac:dyDescent="0.25">
      <c r="C19" t="s">
        <v>752</v>
      </c>
    </row>
    <row r="20" spans="1:3" x14ac:dyDescent="0.25">
      <c r="A20" s="4">
        <v>42511</v>
      </c>
      <c r="B20" s="2">
        <v>277.67</v>
      </c>
      <c r="C20" t="s">
        <v>708</v>
      </c>
    </row>
    <row r="21" spans="1:3" x14ac:dyDescent="0.25">
      <c r="C21" t="s">
        <v>467</v>
      </c>
    </row>
    <row r="22" spans="1:3" x14ac:dyDescent="0.25">
      <c r="C22" t="s">
        <v>1254</v>
      </c>
    </row>
    <row r="23" spans="1:3" x14ac:dyDescent="0.25">
      <c r="A23" s="4">
        <v>42908</v>
      </c>
      <c r="B23" s="2">
        <v>-314.79000000000002</v>
      </c>
      <c r="C23" t="s">
        <v>1477</v>
      </c>
    </row>
    <row r="24" spans="1:3" x14ac:dyDescent="0.25">
      <c r="A24" s="4">
        <v>42908</v>
      </c>
      <c r="B24" s="2">
        <v>314.79000000000002</v>
      </c>
      <c r="C24" t="s">
        <v>1478</v>
      </c>
    </row>
    <row r="25" spans="1:3" x14ac:dyDescent="0.25">
      <c r="C25" t="s">
        <v>467</v>
      </c>
    </row>
    <row r="26" spans="1:3" x14ac:dyDescent="0.25">
      <c r="C26" t="s">
        <v>1479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1"/>
  <sheetViews>
    <sheetView workbookViewId="0"/>
  </sheetViews>
  <sheetFormatPr defaultRowHeight="15.75" x14ac:dyDescent="0.25"/>
  <cols>
    <col min="1" max="1" width="17.25" customWidth="1"/>
    <col min="3" max="3" width="13.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375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Orgs'!B98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500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3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52</v>
      </c>
    </row>
    <row r="5" spans="1:3" x14ac:dyDescent="0.25">
      <c r="A5" s="4" t="s">
        <v>1</v>
      </c>
      <c r="B5" s="2">
        <f>'Total Orgs'!B99</f>
        <v>7500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SUM(B11:B102)</f>
        <v>7495.24</v>
      </c>
    </row>
    <row r="8" spans="1:3" x14ac:dyDescent="0.25">
      <c r="A8" s="4" t="s">
        <v>4</v>
      </c>
      <c r="B8" s="2">
        <f>SUM(B5+B6-B7)</f>
        <v>4.7600000000002183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42264</v>
      </c>
      <c r="B11" s="2">
        <v>900</v>
      </c>
      <c r="C11" t="s">
        <v>466</v>
      </c>
    </row>
    <row r="12" spans="1:3" x14ac:dyDescent="0.25">
      <c r="C12" t="s">
        <v>467</v>
      </c>
    </row>
    <row r="13" spans="1:3" x14ac:dyDescent="0.25">
      <c r="C13" t="s">
        <v>468</v>
      </c>
    </row>
    <row r="14" spans="1:3" x14ac:dyDescent="0.25">
      <c r="A14" s="4">
        <v>42264</v>
      </c>
      <c r="B14" s="2">
        <v>85.19</v>
      </c>
      <c r="C14" t="s">
        <v>477</v>
      </c>
    </row>
    <row r="15" spans="1:3" x14ac:dyDescent="0.25">
      <c r="C15" t="s">
        <v>467</v>
      </c>
    </row>
    <row r="16" spans="1:3" x14ac:dyDescent="0.25">
      <c r="C16" t="s">
        <v>478</v>
      </c>
    </row>
    <row r="17" spans="1:3" x14ac:dyDescent="0.25">
      <c r="A17" s="4">
        <v>42298</v>
      </c>
      <c r="B17" s="2">
        <v>230</v>
      </c>
      <c r="C17" t="s">
        <v>605</v>
      </c>
    </row>
    <row r="18" spans="1:3" x14ac:dyDescent="0.25">
      <c r="C18" t="s">
        <v>467</v>
      </c>
    </row>
    <row r="19" spans="1:3" x14ac:dyDescent="0.25">
      <c r="C19" t="s">
        <v>606</v>
      </c>
    </row>
    <row r="20" spans="1:3" x14ac:dyDescent="0.25">
      <c r="A20" s="4">
        <v>42305</v>
      </c>
      <c r="B20" s="2">
        <v>1500</v>
      </c>
      <c r="C20" t="s">
        <v>626</v>
      </c>
    </row>
    <row r="21" spans="1:3" x14ac:dyDescent="0.25">
      <c r="C21" t="s">
        <v>467</v>
      </c>
    </row>
    <row r="22" spans="1:3" x14ac:dyDescent="0.25">
      <c r="C22" t="s">
        <v>627</v>
      </c>
    </row>
    <row r="23" spans="1:3" x14ac:dyDescent="0.25">
      <c r="A23" s="4">
        <v>42313</v>
      </c>
      <c r="B23" s="2">
        <v>2500</v>
      </c>
      <c r="C23" t="s">
        <v>684</v>
      </c>
    </row>
    <row r="24" spans="1:3" x14ac:dyDescent="0.25">
      <c r="C24" t="s">
        <v>467</v>
      </c>
    </row>
    <row r="25" spans="1:3" x14ac:dyDescent="0.25">
      <c r="C25" t="s">
        <v>685</v>
      </c>
    </row>
    <row r="26" spans="1:3" x14ac:dyDescent="0.25">
      <c r="A26" s="4">
        <v>42375</v>
      </c>
      <c r="B26" s="2">
        <v>425</v>
      </c>
      <c r="C26" t="s">
        <v>826</v>
      </c>
    </row>
    <row r="27" spans="1:3" x14ac:dyDescent="0.25">
      <c r="C27" t="s">
        <v>467</v>
      </c>
    </row>
    <row r="28" spans="1:3" x14ac:dyDescent="0.25">
      <c r="C28" t="s">
        <v>827</v>
      </c>
    </row>
    <row r="29" spans="1:3" x14ac:dyDescent="0.25">
      <c r="A29" s="4">
        <v>42508</v>
      </c>
      <c r="B29" s="2">
        <v>473.2</v>
      </c>
      <c r="C29" t="s">
        <v>1231</v>
      </c>
    </row>
    <row r="30" spans="1:3" x14ac:dyDescent="0.25">
      <c r="C30" t="s">
        <v>1232</v>
      </c>
    </row>
    <row r="31" spans="1:3" x14ac:dyDescent="0.25">
      <c r="C31" t="s">
        <v>1233</v>
      </c>
    </row>
    <row r="32" spans="1:3" x14ac:dyDescent="0.25">
      <c r="C32" t="s">
        <v>1234</v>
      </c>
    </row>
    <row r="33" spans="1:3" x14ac:dyDescent="0.25">
      <c r="C33" t="s">
        <v>1385</v>
      </c>
    </row>
    <row r="34" spans="1:3" x14ac:dyDescent="0.25">
      <c r="A34" s="4">
        <v>42548</v>
      </c>
      <c r="B34" s="2">
        <v>1066.8499999999999</v>
      </c>
      <c r="C34" t="s">
        <v>477</v>
      </c>
    </row>
    <row r="35" spans="1:3" x14ac:dyDescent="0.25">
      <c r="C35" t="s">
        <v>467</v>
      </c>
    </row>
    <row r="36" spans="1:3" x14ac:dyDescent="0.25">
      <c r="C36" t="s">
        <v>1327</v>
      </c>
    </row>
    <row r="37" spans="1:3" x14ac:dyDescent="0.25">
      <c r="A37" s="4">
        <v>42571</v>
      </c>
      <c r="B37" s="2">
        <v>315</v>
      </c>
      <c r="C37" t="s">
        <v>1359</v>
      </c>
    </row>
    <row r="38" spans="1:3" x14ac:dyDescent="0.25">
      <c r="C38" t="s">
        <v>467</v>
      </c>
    </row>
    <row r="39" spans="1:3" x14ac:dyDescent="0.25">
      <c r="C39" t="s">
        <v>1360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53</v>
      </c>
    </row>
    <row r="5" spans="1:3" x14ac:dyDescent="0.25">
      <c r="A5" s="4" t="s">
        <v>1</v>
      </c>
      <c r="B5" s="2">
        <f>'Total Orgs'!B100</f>
        <v>3200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SUM(B11:B101)</f>
        <v>1294.48</v>
      </c>
    </row>
    <row r="8" spans="1:3" x14ac:dyDescent="0.25">
      <c r="A8" s="4" t="s">
        <v>4</v>
      </c>
      <c r="B8" s="2">
        <f>SUM(B5+B6-B7)</f>
        <v>1905.52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42478</v>
      </c>
      <c r="B11" s="2">
        <v>790.05</v>
      </c>
      <c r="C11" t="s">
        <v>1138</v>
      </c>
    </row>
    <row r="12" spans="1:3" x14ac:dyDescent="0.25">
      <c r="C12" t="s">
        <v>1075</v>
      </c>
    </row>
    <row r="13" spans="1:3" x14ac:dyDescent="0.25">
      <c r="C13" t="s">
        <v>1246</v>
      </c>
    </row>
    <row r="14" spans="1:3" x14ac:dyDescent="0.25">
      <c r="C14" t="s">
        <v>1139</v>
      </c>
    </row>
    <row r="15" spans="1:3" x14ac:dyDescent="0.25">
      <c r="C15" t="s">
        <v>1245</v>
      </c>
    </row>
    <row r="16" spans="1:3" x14ac:dyDescent="0.25">
      <c r="A16" s="4">
        <v>42590</v>
      </c>
      <c r="B16" s="2">
        <v>409.2</v>
      </c>
      <c r="C16" t="s">
        <v>1391</v>
      </c>
    </row>
    <row r="17" spans="1:3" x14ac:dyDescent="0.25">
      <c r="C17" t="s">
        <v>467</v>
      </c>
    </row>
    <row r="18" spans="1:3" x14ac:dyDescent="0.25">
      <c r="C18" t="s">
        <v>1392</v>
      </c>
    </row>
    <row r="19" spans="1:3" x14ac:dyDescent="0.25">
      <c r="A19" s="4">
        <v>42591</v>
      </c>
      <c r="B19" s="2">
        <v>95.23</v>
      </c>
      <c r="C19" t="s">
        <v>1395</v>
      </c>
    </row>
    <row r="20" spans="1:3" x14ac:dyDescent="0.25">
      <c r="C20" t="s">
        <v>467</v>
      </c>
    </row>
    <row r="21" spans="1:3" x14ac:dyDescent="0.25">
      <c r="C21" t="s">
        <v>1396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/>
  </sheetViews>
  <sheetFormatPr defaultRowHeight="15.75" x14ac:dyDescent="0.25"/>
  <cols>
    <col min="1" max="1" width="18.5" customWidth="1"/>
    <col min="3" max="3" width="19.375" customWidth="1"/>
  </cols>
  <sheetData>
    <row r="1" spans="1:3" x14ac:dyDescent="0.25">
      <c r="A1" s="5" t="s">
        <v>0</v>
      </c>
      <c r="B1" s="2"/>
      <c r="C1" s="1" t="str">
        <f>'Total Orgs'!A1</f>
        <v>Budget 2015-2016</v>
      </c>
    </row>
    <row r="2" spans="1:3" x14ac:dyDescent="0.25">
      <c r="A2" s="5"/>
      <c r="B2" s="2"/>
    </row>
    <row r="3" spans="1:3" x14ac:dyDescent="0.25">
      <c r="A3" s="6" t="s">
        <v>295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Orgs'!B101</f>
        <v>50</v>
      </c>
    </row>
    <row r="6" spans="1:3" x14ac:dyDescent="0.25">
      <c r="A6" s="4" t="s">
        <v>2</v>
      </c>
      <c r="B6" s="2"/>
    </row>
    <row r="7" spans="1:3" x14ac:dyDescent="0.25">
      <c r="A7" s="4" t="s">
        <v>284</v>
      </c>
      <c r="B7" s="2">
        <f>B5*0.3333</f>
        <v>16.664999999999999</v>
      </c>
      <c r="C7" t="s">
        <v>761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33.335000000000001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3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2015-2016</v>
      </c>
    </row>
    <row r="2" spans="1:3" x14ac:dyDescent="0.25">
      <c r="A2" s="5"/>
    </row>
    <row r="3" spans="1:3" x14ac:dyDescent="0.25">
      <c r="A3" s="6" t="s">
        <v>54</v>
      </c>
    </row>
    <row r="5" spans="1:3" x14ac:dyDescent="0.25">
      <c r="A5" s="4" t="s">
        <v>1</v>
      </c>
      <c r="B5" s="2">
        <f>'Total Orgs'!B102</f>
        <v>12500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3</v>
      </c>
      <c r="B7" s="2">
        <f>SUM(B11:B105)</f>
        <v>12500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42277</v>
      </c>
      <c r="B11" s="2">
        <v>1254.82</v>
      </c>
      <c r="C11" t="s">
        <v>532</v>
      </c>
    </row>
    <row r="12" spans="1:3" x14ac:dyDescent="0.25">
      <c r="C12" t="s">
        <v>533</v>
      </c>
    </row>
    <row r="13" spans="1:3" x14ac:dyDescent="0.25">
      <c r="C13" t="s">
        <v>534</v>
      </c>
    </row>
    <row r="14" spans="1:3" x14ac:dyDescent="0.25">
      <c r="C14" t="s">
        <v>535</v>
      </c>
    </row>
    <row r="15" spans="1:3" x14ac:dyDescent="0.25">
      <c r="C15" t="s">
        <v>676</v>
      </c>
    </row>
    <row r="16" spans="1:3" x14ac:dyDescent="0.25">
      <c r="A16" s="4">
        <v>42296</v>
      </c>
      <c r="B16" s="2">
        <v>9329.75</v>
      </c>
      <c r="C16" t="s">
        <v>592</v>
      </c>
    </row>
    <row r="17" spans="1:3" x14ac:dyDescent="0.25">
      <c r="C17" t="s">
        <v>593</v>
      </c>
    </row>
    <row r="18" spans="1:3" x14ac:dyDescent="0.25">
      <c r="C18" t="s">
        <v>594</v>
      </c>
    </row>
    <row r="19" spans="1:3" x14ac:dyDescent="0.25">
      <c r="C19" t="s">
        <v>595</v>
      </c>
    </row>
    <row r="20" spans="1:3" x14ac:dyDescent="0.25">
      <c r="C20" t="s">
        <v>871</v>
      </c>
    </row>
    <row r="21" spans="1:3" x14ac:dyDescent="0.25">
      <c r="A21" s="4">
        <v>42432</v>
      </c>
      <c r="B21" s="2">
        <v>895.75</v>
      </c>
      <c r="C21" t="s">
        <v>980</v>
      </c>
    </row>
    <row r="22" spans="1:3" x14ac:dyDescent="0.25">
      <c r="C22" t="s">
        <v>981</v>
      </c>
    </row>
    <row r="23" spans="1:3" x14ac:dyDescent="0.25">
      <c r="C23" t="s">
        <v>982</v>
      </c>
    </row>
    <row r="24" spans="1:3" x14ac:dyDescent="0.25">
      <c r="C24" t="s">
        <v>983</v>
      </c>
    </row>
    <row r="25" spans="1:3" x14ac:dyDescent="0.25">
      <c r="C25" t="s">
        <v>1140</v>
      </c>
    </row>
    <row r="26" spans="1:3" x14ac:dyDescent="0.25">
      <c r="A26" s="4">
        <v>42474</v>
      </c>
      <c r="B26" s="2">
        <v>195</v>
      </c>
      <c r="C26" t="s">
        <v>1120</v>
      </c>
    </row>
    <row r="27" spans="1:3" x14ac:dyDescent="0.25">
      <c r="C27" t="s">
        <v>467</v>
      </c>
    </row>
    <row r="28" spans="1:3" x14ac:dyDescent="0.25">
      <c r="C28" t="s">
        <v>1121</v>
      </c>
    </row>
    <row r="29" spans="1:3" x14ac:dyDescent="0.25">
      <c r="A29" s="4">
        <v>42494</v>
      </c>
      <c r="B29" s="2">
        <v>195</v>
      </c>
      <c r="C29" t="s">
        <v>1120</v>
      </c>
    </row>
    <row r="30" spans="1:3" x14ac:dyDescent="0.25">
      <c r="C30" t="s">
        <v>467</v>
      </c>
    </row>
    <row r="31" spans="1:3" x14ac:dyDescent="0.25">
      <c r="C31" t="s">
        <v>1177</v>
      </c>
    </row>
    <row r="32" spans="1:3" x14ac:dyDescent="0.25">
      <c r="A32" s="4">
        <v>42495</v>
      </c>
      <c r="B32" s="2">
        <v>629.67999999999995</v>
      </c>
      <c r="C32" t="s">
        <v>644</v>
      </c>
    </row>
    <row r="33" spans="3:3" x14ac:dyDescent="0.25">
      <c r="C33" t="s">
        <v>467</v>
      </c>
    </row>
    <row r="34" spans="3:3" x14ac:dyDescent="0.25">
      <c r="C34" t="s">
        <v>1195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214</vt:i4>
      </vt:variant>
      <vt:variant>
        <vt:lpstr>Named Ranges</vt:lpstr>
      </vt:variant>
      <vt:variant>
        <vt:i4>2</vt:i4>
      </vt:variant>
    </vt:vector>
  </HeadingPairs>
  <TitlesOfParts>
    <vt:vector size="216" baseType="lpstr">
      <vt:lpstr>Total Orgs</vt:lpstr>
      <vt:lpstr>African</vt:lpstr>
      <vt:lpstr>ACT</vt:lpstr>
      <vt:lpstr>AgEcon</vt:lpstr>
      <vt:lpstr>Agronomy</vt:lpstr>
      <vt:lpstr>AirRaiders</vt:lpstr>
      <vt:lpstr>AKPsi</vt:lpstr>
      <vt:lpstr>APO</vt:lpstr>
      <vt:lpstr>APsiO</vt:lpstr>
      <vt:lpstr>AmateurRadio</vt:lpstr>
      <vt:lpstr>AgAmbassadors</vt:lpstr>
      <vt:lpstr>AADE</vt:lpstr>
      <vt:lpstr>AAFCS</vt:lpstr>
      <vt:lpstr>AAPG</vt:lpstr>
      <vt:lpstr>ACS-SA</vt:lpstr>
      <vt:lpstr>AIAS</vt:lpstr>
      <vt:lpstr>AIChE</vt:lpstr>
      <vt:lpstr>AMWA</vt:lpstr>
      <vt:lpstr>ASCE</vt:lpstr>
      <vt:lpstr>ASID</vt:lpstr>
      <vt:lpstr>ASME</vt:lpstr>
      <vt:lpstr>AFSAQC</vt:lpstr>
      <vt:lpstr>AFSURS</vt:lpstr>
      <vt:lpstr>AnthroSociety</vt:lpstr>
      <vt:lpstr>ArmyROTC</vt:lpstr>
      <vt:lpstr>Arnold Air</vt:lpstr>
      <vt:lpstr>ACM</vt:lpstr>
      <vt:lpstr>Assc.Childhood</vt:lpstr>
      <vt:lpstr>ABSS</vt:lpstr>
      <vt:lpstr>AGA</vt:lpstr>
      <vt:lpstr>AITP</vt:lpstr>
      <vt:lpstr>ALPFA</vt:lpstr>
      <vt:lpstr>ASAS</vt:lpstr>
      <vt:lpstr>ATSO</vt:lpstr>
      <vt:lpstr>BB</vt:lpstr>
      <vt:lpstr>BUC</vt:lpstr>
      <vt:lpstr>BSA</vt:lpstr>
      <vt:lpstr>B&amp;B</vt:lpstr>
      <vt:lpstr>TechCRU</vt:lpstr>
      <vt:lpstr>CSA</vt:lpstr>
      <vt:lpstr>CECT</vt:lpstr>
      <vt:lpstr>CACF</vt:lpstr>
      <vt:lpstr>CE</vt:lpstr>
      <vt:lpstr>ChiRho</vt:lpstr>
      <vt:lpstr>ChiSig</vt:lpstr>
      <vt:lpstr>XTE</vt:lpstr>
      <vt:lpstr>Christians</vt:lpstr>
      <vt:lpstr>Circle K</vt:lpstr>
      <vt:lpstr>CAC</vt:lpstr>
      <vt:lpstr>Collegiate 100</vt:lpstr>
      <vt:lpstr>CEO</vt:lpstr>
      <vt:lpstr>CFFA</vt:lpstr>
      <vt:lpstr>CPP</vt:lpstr>
      <vt:lpstr>Court Jesters</vt:lpstr>
      <vt:lpstr>Dancers wSoul</vt:lpstr>
      <vt:lpstr>DSP</vt:lpstr>
      <vt:lpstr>DBAHJPMS</vt:lpstr>
      <vt:lpstr>Egyptian</vt:lpstr>
      <vt:lpstr>ED</vt:lpstr>
      <vt:lpstr>Eng.Sust.World</vt:lpstr>
      <vt:lpstr>EWB</vt:lpstr>
      <vt:lpstr>HON</vt:lpstr>
      <vt:lpstr>FB</vt:lpstr>
      <vt:lpstr>Finance</vt:lpstr>
      <vt:lpstr>Food Science</vt:lpstr>
      <vt:lpstr>FormulaSAE</vt:lpstr>
      <vt:lpstr>Foundation</vt:lpstr>
      <vt:lpstr>GBP</vt:lpstr>
      <vt:lpstr>GenOne</vt:lpstr>
      <vt:lpstr>Genki</vt:lpstr>
      <vt:lpstr>Geoscience</vt:lpstr>
      <vt:lpstr>German</vt:lpstr>
      <vt:lpstr>GAB</vt:lpstr>
      <vt:lpstr>GHS</vt:lpstr>
      <vt:lpstr>GPM</vt:lpstr>
      <vt:lpstr>Goin' Band</vt:lpstr>
      <vt:lpstr>Golden Key</vt:lpstr>
      <vt:lpstr>GreekWide</vt:lpstr>
      <vt:lpstr>HSA</vt:lpstr>
      <vt:lpstr>HeadsUp</vt:lpstr>
      <vt:lpstr>HOLCommGard</vt:lpstr>
      <vt:lpstr>Hi-Tech</vt:lpstr>
      <vt:lpstr>HSF</vt:lpstr>
      <vt:lpstr>HSS</vt:lpstr>
      <vt:lpstr>HHMISSO</vt:lpstr>
      <vt:lpstr>HSRecruiters</vt:lpstr>
      <vt:lpstr>HuZ</vt:lpstr>
      <vt:lpstr>ISA</vt:lpstr>
      <vt:lpstr>ISSA</vt:lpstr>
      <vt:lpstr>IEEE</vt:lpstr>
      <vt:lpstr>IIE</vt:lpstr>
      <vt:lpstr>IDA</vt:lpstr>
      <vt:lpstr>MBSF</vt:lpstr>
      <vt:lpstr>IIDA</vt:lpstr>
      <vt:lpstr>IotaII</vt:lpstr>
      <vt:lpstr>ITA</vt:lpstr>
      <vt:lpstr>KPsi</vt:lpstr>
      <vt:lpstr>Kappa Nu</vt:lpstr>
      <vt:lpstr>KRCC</vt:lpstr>
      <vt:lpstr>KOA</vt:lpstr>
      <vt:lpstr>Korean</vt:lpstr>
      <vt:lpstr>LamAlpha</vt:lpstr>
      <vt:lpstr>LULAC</vt:lpstr>
      <vt:lpstr>Livestock</vt:lpstr>
      <vt:lpstr>LSF</vt:lpstr>
      <vt:lpstr>Math</vt:lpstr>
      <vt:lpstr>Eval</vt:lpstr>
      <vt:lpstr>Meat</vt:lpstr>
      <vt:lpstr>MSA</vt:lpstr>
      <vt:lpstr>MDGB</vt:lpstr>
      <vt:lpstr>MOG</vt:lpstr>
      <vt:lpstr>MTSO</vt:lpstr>
      <vt:lpstr>Metals</vt:lpstr>
      <vt:lpstr>MAPM</vt:lpstr>
      <vt:lpstr>MortarBoard</vt:lpstr>
      <vt:lpstr>MSBA</vt:lpstr>
      <vt:lpstr>MuslimSA</vt:lpstr>
      <vt:lpstr>NAACP</vt:lpstr>
      <vt:lpstr>NSTA-SC</vt:lpstr>
      <vt:lpstr>NSBE</vt:lpstr>
      <vt:lpstr>NSCS</vt:lpstr>
      <vt:lpstr>Navigators</vt:lpstr>
      <vt:lpstr>NSA</vt:lpstr>
      <vt:lpstr>Persian</vt:lpstr>
      <vt:lpstr>PFPA</vt:lpstr>
      <vt:lpstr>PAD</vt:lpstr>
      <vt:lpstr>PUO</vt:lpstr>
      <vt:lpstr>PASO</vt:lpstr>
      <vt:lpstr>PTS</vt:lpstr>
      <vt:lpstr>Pre-Dental</vt:lpstr>
      <vt:lpstr>Pre-Medical</vt:lpstr>
      <vt:lpstr>Pre-Phys</vt:lpstr>
      <vt:lpstr>RaiderSpecial</vt:lpstr>
      <vt:lpstr>DM</vt:lpstr>
      <vt:lpstr>RanchHorse</vt:lpstr>
      <vt:lpstr>RWFC</vt:lpstr>
      <vt:lpstr>RawlsCOBA</vt:lpstr>
      <vt:lpstr>REO</vt:lpstr>
      <vt:lpstr>RoboRaiders</vt:lpstr>
      <vt:lpstr>SFDT</vt:lpstr>
      <vt:lpstr>SDP</vt:lpstr>
      <vt:lpstr>SIE</vt:lpstr>
      <vt:lpstr>SilentRaiders</vt:lpstr>
      <vt:lpstr>SkyRaiders</vt:lpstr>
      <vt:lpstr>SACNAS</vt:lpstr>
      <vt:lpstr>SCB</vt:lpstr>
      <vt:lpstr>SEP</vt:lpstr>
      <vt:lpstr>SHPE</vt:lpstr>
      <vt:lpstr>SPE</vt:lpstr>
      <vt:lpstr>SPWLA</vt:lpstr>
      <vt:lpstr>SWE</vt:lpstr>
      <vt:lpstr>Soils</vt:lpstr>
      <vt:lpstr>SCRT</vt:lpstr>
      <vt:lpstr>SASA</vt:lpstr>
      <vt:lpstr>Spanish</vt:lpstr>
      <vt:lpstr>SLSA</vt:lpstr>
      <vt:lpstr>SAND</vt:lpstr>
      <vt:lpstr>AgCouncil</vt:lpstr>
      <vt:lpstr>SASLA</vt:lpstr>
      <vt:lpstr>SAMFT</vt:lpstr>
      <vt:lpstr>SGC</vt:lpstr>
      <vt:lpstr>SSWFP</vt:lpstr>
      <vt:lpstr>SAPA</vt:lpstr>
      <vt:lpstr>ChineseSA</vt:lpstr>
      <vt:lpstr>TBS</vt:lpstr>
      <vt:lpstr>TSD</vt:lpstr>
      <vt:lpstr>TAF</vt:lpstr>
      <vt:lpstr>TAHS</vt:lpstr>
      <vt:lpstr>TBDT</vt:lpstr>
      <vt:lpstr>TBVC</vt:lpstr>
      <vt:lpstr>TechClassic</vt:lpstr>
      <vt:lpstr>TechClay</vt:lpstr>
      <vt:lpstr>TCFR</vt:lpstr>
      <vt:lpstr>TCurrencyTS</vt:lpstr>
      <vt:lpstr>TET</vt:lpstr>
      <vt:lpstr>TFC</vt:lpstr>
      <vt:lpstr>French</vt:lpstr>
      <vt:lpstr>Habitat</vt:lpstr>
      <vt:lpstr>Horse</vt:lpstr>
      <vt:lpstr>TIME</vt:lpstr>
      <vt:lpstr>TMA</vt:lpstr>
      <vt:lpstr>Photo</vt:lpstr>
      <vt:lpstr>TechPolo</vt:lpstr>
      <vt:lpstr>Pre-Pharm</vt:lpstr>
      <vt:lpstr>Pre-Vet</vt:lpstr>
      <vt:lpstr>TechPR</vt:lpstr>
      <vt:lpstr>TRA</vt:lpstr>
      <vt:lpstr>TechRussian</vt:lpstr>
      <vt:lpstr>SkiSnowboard</vt:lpstr>
      <vt:lpstr>TSIS</vt:lpstr>
      <vt:lpstr>Democrats</vt:lpstr>
      <vt:lpstr>Supply</vt:lpstr>
      <vt:lpstr>TrapSkeet</vt:lpstr>
      <vt:lpstr>Trumpet</vt:lpstr>
      <vt:lpstr>TSPE</vt:lpstr>
      <vt:lpstr>TSTA</vt:lpstr>
      <vt:lpstr>TechGSA</vt:lpstr>
      <vt:lpstr>Kahaani</vt:lpstr>
      <vt:lpstr>Rodeo</vt:lpstr>
      <vt:lpstr>TechHRMS</vt:lpstr>
      <vt:lpstr>TechBiochem</vt:lpstr>
      <vt:lpstr>TurkSO</vt:lpstr>
      <vt:lpstr>UMI</vt:lpstr>
      <vt:lpstr>USITTSC</vt:lpstr>
      <vt:lpstr>UDC</vt:lpstr>
      <vt:lpstr>USGBC</vt:lpstr>
      <vt:lpstr>VOL</vt:lpstr>
      <vt:lpstr>Wesley</vt:lpstr>
      <vt:lpstr>WTTASA</vt:lpstr>
      <vt:lpstr>Women n Business</vt:lpstr>
      <vt:lpstr>WomenServOrg</vt:lpstr>
      <vt:lpstr>Wool</vt:lpstr>
      <vt:lpstr>Misc</vt:lpstr>
      <vt:lpstr>Cont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Taylor, Katherine R</cp:lastModifiedBy>
  <cp:lastPrinted>2016-08-30T15:33:29Z</cp:lastPrinted>
  <dcterms:created xsi:type="dcterms:W3CDTF">2011-07-13T18:00:55Z</dcterms:created>
  <dcterms:modified xsi:type="dcterms:W3CDTF">2017-06-23T17:12:09Z</dcterms:modified>
</cp:coreProperties>
</file>