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texastechuniversity-my.sharepoint.com/personal/maggie_corrigan_ttu_edu/Documents/Education/ShortCourse Handouts/Excel Formulas/"/>
    </mc:Choice>
  </mc:AlternateContent>
  <xr:revisionPtr revIDLastSave="0" documentId="13_ncr:1_{EB8872A9-A4E2-434E-9D0A-B705CC276EF5}" xr6:coauthVersionLast="47" xr6:coauthVersionMax="47" xr10:uidLastSave="{00000000-0000-0000-0000-000000000000}"/>
  <bookViews>
    <workbookView xWindow="28680" yWindow="-120" windowWidth="29040" windowHeight="15720" tabRatio="838" firstSheet="11" activeTab="11" xr2:uid="{20AAEB18-4B3C-4A15-B286-C260014AB5E1}"/>
  </bookViews>
  <sheets>
    <sheet name="1. String Practice" sheetId="10" r:id="rId1"/>
    <sheet name="1. String Solution" sheetId="9" r:id="rId2"/>
    <sheet name="2. Date Practice" sheetId="8" r:id="rId3"/>
    <sheet name="2. Date Solution" sheetId="7" r:id="rId4"/>
    <sheet name="3. Math Practice" sheetId="4" r:id="rId5"/>
    <sheet name="3. Math Solution" sheetId="3" r:id="rId6"/>
    <sheet name="4. Logic Practice" sheetId="6" r:id="rId7"/>
    <sheet name="4. Logic Solution" sheetId="5" r:id="rId8"/>
    <sheet name="4. Logic Practice (2)" sheetId="14" r:id="rId9"/>
    <sheet name="4. Logic Solution (2)" sheetId="15" r:id="rId10"/>
    <sheet name="5. XLookUp Practice" sheetId="2" r:id="rId11"/>
    <sheet name="5. XLookUp Solution" sheetId="1" r:id="rId12"/>
    <sheet name="5. XLookUp Practice (2)" sheetId="16" r:id="rId13"/>
    <sheet name="5. XLookUp Solution (2)" sheetId="1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7" l="1"/>
  <c r="H9" i="17"/>
  <c r="H10" i="17"/>
  <c r="H11" i="17"/>
  <c r="H12" i="17"/>
  <c r="H13" i="17"/>
  <c r="H14" i="17"/>
  <c r="H15" i="17"/>
  <c r="H16" i="17"/>
  <c r="H17" i="17"/>
  <c r="H18" i="17"/>
  <c r="H19" i="17"/>
  <c r="H20" i="17"/>
  <c r="H21" i="17"/>
  <c r="H22" i="17"/>
  <c r="H23" i="17"/>
  <c r="H24" i="17"/>
  <c r="H25" i="17"/>
  <c r="H26" i="17"/>
  <c r="H7" i="17"/>
  <c r="G8" i="17"/>
  <c r="G9" i="17"/>
  <c r="G10" i="17"/>
  <c r="G11" i="17"/>
  <c r="G12" i="17"/>
  <c r="G13" i="17"/>
  <c r="G14" i="17"/>
  <c r="G15" i="17"/>
  <c r="G16" i="17"/>
  <c r="G17" i="17"/>
  <c r="G18" i="17"/>
  <c r="G19" i="17"/>
  <c r="G20" i="17"/>
  <c r="G21" i="17"/>
  <c r="G22" i="17"/>
  <c r="G23" i="17"/>
  <c r="G24" i="17"/>
  <c r="G25" i="17"/>
  <c r="G26" i="17"/>
  <c r="G7" i="17"/>
  <c r="F8" i="17"/>
  <c r="F9" i="17"/>
  <c r="F10" i="17"/>
  <c r="F11" i="17"/>
  <c r="F12" i="17"/>
  <c r="F13" i="17"/>
  <c r="F14" i="17"/>
  <c r="F15" i="17"/>
  <c r="F16" i="17"/>
  <c r="F17" i="17"/>
  <c r="F18" i="17"/>
  <c r="F19" i="17"/>
  <c r="F20" i="17"/>
  <c r="F21" i="17"/>
  <c r="F22" i="17"/>
  <c r="F23" i="17"/>
  <c r="F24" i="17"/>
  <c r="F25" i="17"/>
  <c r="F26" i="17"/>
  <c r="F7" i="17"/>
  <c r="H7" i="15"/>
  <c r="H8" i="15"/>
  <c r="H9" i="15"/>
  <c r="H10" i="15"/>
  <c r="H11" i="15"/>
  <c r="H12" i="15"/>
  <c r="H13" i="15"/>
  <c r="H14" i="15"/>
  <c r="H15" i="15"/>
  <c r="H16" i="15"/>
  <c r="H17" i="15"/>
  <c r="H18" i="15"/>
  <c r="H19" i="15"/>
  <c r="H20" i="15"/>
  <c r="H21" i="15"/>
  <c r="H22" i="15"/>
  <c r="H23" i="15"/>
  <c r="H24" i="15"/>
  <c r="H25" i="15"/>
  <c r="H6" i="15"/>
  <c r="G7" i="15"/>
  <c r="G8" i="15"/>
  <c r="G9" i="15"/>
  <c r="G10" i="15"/>
  <c r="G11" i="15"/>
  <c r="G12" i="15"/>
  <c r="G13" i="15"/>
  <c r="G14" i="15"/>
  <c r="G15" i="15"/>
  <c r="G16" i="15"/>
  <c r="G17" i="15"/>
  <c r="G18" i="15"/>
  <c r="G19" i="15"/>
  <c r="G20" i="15"/>
  <c r="G21" i="15"/>
  <c r="G22" i="15"/>
  <c r="G23" i="15"/>
  <c r="G24" i="15"/>
  <c r="G25" i="15"/>
  <c r="G6" i="15"/>
  <c r="F7" i="15"/>
  <c r="F8" i="15"/>
  <c r="F9" i="15"/>
  <c r="F10" i="15"/>
  <c r="F11" i="15"/>
  <c r="F12" i="15"/>
  <c r="F13" i="15"/>
  <c r="F14" i="15"/>
  <c r="F15" i="15"/>
  <c r="F16" i="15"/>
  <c r="F17" i="15"/>
  <c r="F18" i="15"/>
  <c r="F19" i="15"/>
  <c r="F20" i="15"/>
  <c r="F21" i="15"/>
  <c r="F22" i="15"/>
  <c r="F23" i="15"/>
  <c r="F24" i="15"/>
  <c r="F25" i="15"/>
  <c r="F6" i="15"/>
  <c r="F6" i="5"/>
  <c r="F7" i="5"/>
  <c r="F8" i="5"/>
  <c r="F9" i="5"/>
  <c r="F10" i="5"/>
  <c r="F11" i="5"/>
  <c r="G11" i="5" s="1"/>
  <c r="F12" i="5"/>
  <c r="F13" i="5"/>
  <c r="F14" i="5"/>
  <c r="F15" i="5"/>
  <c r="F16" i="5"/>
  <c r="F17" i="5"/>
  <c r="F18" i="5"/>
  <c r="F19" i="5"/>
  <c r="F20" i="5"/>
  <c r="F21" i="5"/>
  <c r="F22" i="5"/>
  <c r="F23" i="5"/>
  <c r="F24" i="5"/>
  <c r="F25" i="5"/>
  <c r="G7" i="5"/>
  <c r="G12" i="5"/>
  <c r="H7" i="1"/>
  <c r="G8" i="1"/>
  <c r="G9" i="1"/>
  <c r="G10" i="1"/>
  <c r="G11" i="1"/>
  <c r="G12" i="1"/>
  <c r="G13" i="1"/>
  <c r="G14" i="1"/>
  <c r="G15" i="1"/>
  <c r="G16" i="1"/>
  <c r="G17" i="1"/>
  <c r="G18" i="1"/>
  <c r="G19" i="1"/>
  <c r="G20" i="1"/>
  <c r="G21" i="1"/>
  <c r="G22" i="1"/>
  <c r="G23" i="1"/>
  <c r="G24" i="1"/>
  <c r="G25" i="1"/>
  <c r="G26" i="1"/>
  <c r="G7" i="1"/>
  <c r="E8" i="1"/>
  <c r="E9" i="1"/>
  <c r="E10" i="1"/>
  <c r="E11" i="1"/>
  <c r="E12" i="1"/>
  <c r="E13" i="1"/>
  <c r="E14" i="1"/>
  <c r="E15" i="1"/>
  <c r="E16" i="1"/>
  <c r="E17" i="1"/>
  <c r="E18" i="1"/>
  <c r="E19" i="1"/>
  <c r="E20" i="1"/>
  <c r="E21" i="1"/>
  <c r="E22" i="1"/>
  <c r="E23" i="1"/>
  <c r="E24" i="1"/>
  <c r="E25" i="1"/>
  <c r="E26" i="1"/>
  <c r="E7" i="1"/>
  <c r="C6" i="9"/>
  <c r="G10" i="3"/>
  <c r="F7" i="9"/>
  <c r="F8" i="9"/>
  <c r="F9" i="9"/>
  <c r="F10" i="9"/>
  <c r="F11" i="9"/>
  <c r="F12" i="9"/>
  <c r="F13" i="9"/>
  <c r="F14" i="9"/>
  <c r="F15" i="9"/>
  <c r="F16" i="9"/>
  <c r="F17" i="9"/>
  <c r="F18" i="9"/>
  <c r="F19" i="9"/>
  <c r="F20" i="9"/>
  <c r="F21" i="9"/>
  <c r="F22" i="9"/>
  <c r="F23" i="9"/>
  <c r="F24" i="9"/>
  <c r="F25" i="9"/>
  <c r="F6" i="9"/>
  <c r="D7" i="9"/>
  <c r="D8" i="9"/>
  <c r="D9" i="9"/>
  <c r="D10" i="9"/>
  <c r="D11" i="9"/>
  <c r="D12" i="9"/>
  <c r="D13" i="9"/>
  <c r="D14" i="9"/>
  <c r="D15" i="9"/>
  <c r="D16" i="9"/>
  <c r="D17" i="9"/>
  <c r="D18" i="9"/>
  <c r="D19" i="9"/>
  <c r="D20" i="9"/>
  <c r="D21" i="9"/>
  <c r="D22" i="9"/>
  <c r="D23" i="9"/>
  <c r="D24" i="9"/>
  <c r="D25" i="9"/>
  <c r="D6" i="9"/>
  <c r="C7" i="9"/>
  <c r="C8" i="9"/>
  <c r="C9" i="9"/>
  <c r="C10" i="9"/>
  <c r="C11" i="9"/>
  <c r="C12" i="9"/>
  <c r="C13" i="9"/>
  <c r="C14" i="9"/>
  <c r="C15" i="9"/>
  <c r="C16" i="9"/>
  <c r="C17" i="9"/>
  <c r="C18" i="9"/>
  <c r="C19" i="9"/>
  <c r="C20" i="9"/>
  <c r="C21" i="9"/>
  <c r="C22" i="9"/>
  <c r="C23" i="9"/>
  <c r="C24" i="9"/>
  <c r="C25" i="9"/>
  <c r="G6" i="7"/>
  <c r="G8" i="7" s="1"/>
  <c r="D7" i="7"/>
  <c r="D8" i="7"/>
  <c r="D9" i="7"/>
  <c r="D10" i="7"/>
  <c r="D11" i="7"/>
  <c r="D12" i="7"/>
  <c r="D13" i="7"/>
  <c r="D14" i="7"/>
  <c r="D15" i="7"/>
  <c r="D16" i="7"/>
  <c r="D17" i="7"/>
  <c r="D18" i="7"/>
  <c r="D19" i="7"/>
  <c r="D20" i="7"/>
  <c r="D21" i="7"/>
  <c r="D22" i="7"/>
  <c r="D23" i="7"/>
  <c r="D24" i="7"/>
  <c r="D25" i="7"/>
  <c r="D6" i="7"/>
  <c r="G8" i="5"/>
  <c r="G9" i="5"/>
  <c r="G10" i="5"/>
  <c r="G13" i="5"/>
  <c r="G14" i="5"/>
  <c r="G15" i="5"/>
  <c r="G16" i="5"/>
  <c r="G17" i="5"/>
  <c r="G18" i="5"/>
  <c r="G19" i="5"/>
  <c r="G20" i="5"/>
  <c r="G21" i="5"/>
  <c r="G22" i="5"/>
  <c r="G23" i="5"/>
  <c r="G24" i="5"/>
  <c r="G25" i="5"/>
  <c r="G6" i="5"/>
  <c r="D7" i="3" l="1"/>
  <c r="D8" i="3"/>
  <c r="D9" i="3"/>
  <c r="D10" i="3"/>
  <c r="D11" i="3"/>
  <c r="D12" i="3"/>
  <c r="D13" i="3"/>
  <c r="D14" i="3"/>
  <c r="D15" i="3"/>
  <c r="D16" i="3"/>
  <c r="D6" i="3"/>
  <c r="G7" i="3" s="1"/>
  <c r="H8" i="1"/>
  <c r="H9" i="1"/>
  <c r="H10" i="1"/>
  <c r="H11" i="1"/>
  <c r="H12" i="1"/>
  <c r="H13" i="1"/>
  <c r="H14" i="1"/>
  <c r="H15" i="1"/>
  <c r="H16" i="1"/>
  <c r="H17" i="1"/>
  <c r="H18" i="1"/>
  <c r="H19" i="1"/>
  <c r="H20" i="1"/>
  <c r="H21" i="1"/>
  <c r="H22" i="1"/>
  <c r="H23" i="1"/>
  <c r="H24" i="1"/>
  <c r="H25" i="1"/>
  <c r="H26" i="1"/>
  <c r="G6" i="3" l="1"/>
  <c r="G8" i="3"/>
  <c r="G9" i="3"/>
</calcChain>
</file>

<file path=xl/sharedStrings.xml><?xml version="1.0" encoding="utf-8"?>
<sst xmlns="http://schemas.openxmlformats.org/spreadsheetml/2006/main" count="994" uniqueCount="169">
  <si>
    <t>2.String Practice</t>
  </si>
  <si>
    <t>We have a list of people and we want to format their full names in a couple of different ways. We also want to extract the area code from their FAKE phone numbers (do not call).</t>
  </si>
  <si>
    <t>First</t>
  </si>
  <si>
    <t>Last</t>
  </si>
  <si>
    <t>Full Name (First  Last)</t>
  </si>
  <si>
    <t>Full Name (Last, First)</t>
  </si>
  <si>
    <t>Phone Number</t>
  </si>
  <si>
    <t>Area Code</t>
  </si>
  <si>
    <t>Floyd</t>
  </si>
  <si>
    <t>Odom</t>
  </si>
  <si>
    <t>461-117-4780</t>
  </si>
  <si>
    <t>Sonny</t>
  </si>
  <si>
    <t>Wu</t>
  </si>
  <si>
    <t>978-683-8173</t>
  </si>
  <si>
    <t>Myron</t>
  </si>
  <si>
    <t>Webster</t>
  </si>
  <si>
    <t>681-852-2602</t>
  </si>
  <si>
    <t>Grace</t>
  </si>
  <si>
    <t>Ibarra</t>
  </si>
  <si>
    <t>191-637-6982</t>
  </si>
  <si>
    <t>Tobias</t>
  </si>
  <si>
    <t>Sparks</t>
  </si>
  <si>
    <t>373-567-7064</t>
  </si>
  <si>
    <t>Graciela</t>
  </si>
  <si>
    <t>Bell</t>
  </si>
  <si>
    <t>220-647-8031</t>
  </si>
  <si>
    <t>Cornelius</t>
  </si>
  <si>
    <t>Moon</t>
  </si>
  <si>
    <t>512-734-4569</t>
  </si>
  <si>
    <t>Lucas</t>
  </si>
  <si>
    <t>Mccoy</t>
  </si>
  <si>
    <t>416-478-1203</t>
  </si>
  <si>
    <t>Bettie</t>
  </si>
  <si>
    <t>Walls</t>
  </si>
  <si>
    <t>281-542-4437</t>
  </si>
  <si>
    <t>Carson</t>
  </si>
  <si>
    <t>Santana</t>
  </si>
  <si>
    <t>241-999-8768</t>
  </si>
  <si>
    <t>Morgan</t>
  </si>
  <si>
    <t>Lowe</t>
  </si>
  <si>
    <t>540-890-9169</t>
  </si>
  <si>
    <t>Lauren</t>
  </si>
  <si>
    <t>Spears</t>
  </si>
  <si>
    <t>304-625-9249</t>
  </si>
  <si>
    <t>Ed</t>
  </si>
  <si>
    <t>Sexton</t>
  </si>
  <si>
    <t>913-962-5882</t>
  </si>
  <si>
    <t>Warner</t>
  </si>
  <si>
    <t>Mcclure</t>
  </si>
  <si>
    <t>592-363-8082</t>
  </si>
  <si>
    <t>Bruce</t>
  </si>
  <si>
    <t>Dixon</t>
  </si>
  <si>
    <t>633-848-4238</t>
  </si>
  <si>
    <t>Terrie</t>
  </si>
  <si>
    <t>Hobbs</t>
  </si>
  <si>
    <t>281-471-4823</t>
  </si>
  <si>
    <t>Effie</t>
  </si>
  <si>
    <t>Ramsey</t>
  </si>
  <si>
    <t>871-101-9891</t>
  </si>
  <si>
    <t>Dwayne</t>
  </si>
  <si>
    <t>Willis</t>
  </si>
  <si>
    <t>323-243-3040</t>
  </si>
  <si>
    <t>Adalberto</t>
  </si>
  <si>
    <t>Dyer</t>
  </si>
  <si>
    <t>997-591-7734</t>
  </si>
  <si>
    <t>Norman</t>
  </si>
  <si>
    <t>Turner</t>
  </si>
  <si>
    <t>521-425-3460</t>
  </si>
  <si>
    <t>3.Date Practice</t>
  </si>
  <si>
    <t>We have two practice items here. On the left is a table of students with their birthdays, and we want to calculate their age. On the right, we want to see how many work days are between today and some date in the future.</t>
  </si>
  <si>
    <t>Birthday</t>
  </si>
  <si>
    <t>Age</t>
  </si>
  <si>
    <t>Work Day Countdown</t>
  </si>
  <si>
    <t>Today</t>
  </si>
  <si>
    <t>Target Date</t>
  </si>
  <si>
    <t>Countdown</t>
  </si>
  <si>
    <t>TTU Holidays</t>
  </si>
  <si>
    <t>Date</t>
  </si>
  <si>
    <t>Memorial Day</t>
  </si>
  <si>
    <t>Emancipation Day</t>
  </si>
  <si>
    <t>Independence Day</t>
  </si>
  <si>
    <t>Labor Day</t>
  </si>
  <si>
    <t>Thanksgiving Break</t>
  </si>
  <si>
    <t>Winter Break</t>
  </si>
  <si>
    <t>4. Math Practice</t>
  </si>
  <si>
    <t>We're throwing a nacho party! We have a list of groceries, with how much we need and what each costs per unit. We can use the math functions to find out the total cost of each item, and then produce some summary statistics for our grocery order.</t>
  </si>
  <si>
    <t>Item</t>
  </si>
  <si>
    <t>Quantity Needed</t>
  </si>
  <si>
    <t>Unit Cost</t>
  </si>
  <si>
    <t>Total Item Cost</t>
  </si>
  <si>
    <t>Summary Metric</t>
  </si>
  <si>
    <t>Value</t>
  </si>
  <si>
    <t>Chips</t>
  </si>
  <si>
    <t>Total Cost</t>
  </si>
  <si>
    <t>Chicken (per pound)</t>
  </si>
  <si>
    <t>Average Item Cost</t>
  </si>
  <si>
    <t>Ground beef (per pound)</t>
  </si>
  <si>
    <t>Maximum Item Cost</t>
  </si>
  <si>
    <t>Cheese (per pound)</t>
  </si>
  <si>
    <t>Minimum Item Cost</t>
  </si>
  <si>
    <t>Black beans</t>
  </si>
  <si>
    <t>Count of Items Costing More than Average</t>
  </si>
  <si>
    <t>Jalepenos</t>
  </si>
  <si>
    <t>Salsa</t>
  </si>
  <si>
    <t>Sour cream</t>
  </si>
  <si>
    <t>Avocados</t>
  </si>
  <si>
    <t>Tomatos</t>
  </si>
  <si>
    <t>Red Onions</t>
  </si>
  <si>
    <t>5. Logic Practice</t>
  </si>
  <si>
    <t>Here we have a list of sutdents that may or may not have some kind of hardship. If a student has a hardship of some type, we are going to reduce their balance due by a given rate.</t>
  </si>
  <si>
    <t>Financial Hardship</t>
  </si>
  <si>
    <t>Medical Hardship</t>
  </si>
  <si>
    <t>Balance Due</t>
  </si>
  <si>
    <t>Hardship Present?</t>
  </si>
  <si>
    <t>Actual Balance</t>
  </si>
  <si>
    <t>Discount Rate</t>
  </si>
  <si>
    <t>No</t>
  </si>
  <si>
    <t>Yes</t>
  </si>
  <si>
    <t>Here we have a list of sutdents that may or may not have some kind of hardship. If a student has a hardship of some type, we are going to reduce their balance due by a given rate PER HARDSHIP.</t>
  </si>
  <si>
    <t>Quantity</t>
  </si>
  <si>
    <t>Discount Rate (PER HARDSHIP)</t>
  </si>
  <si>
    <t>6. XLookUp Practice</t>
  </si>
  <si>
    <t>Here we have a list of students and their grades in various courses. We can use the XLookUp function to match the course prefix with its associated department, and match the student's grade with its letter equivalent.</t>
  </si>
  <si>
    <t>Table of "students" and their "grades" in courses. XLookUp functions in E and G match the course prefix and grade.</t>
  </si>
  <si>
    <t>Course Prefix Table</t>
  </si>
  <si>
    <t>Course Prefix</t>
  </si>
  <si>
    <t>Course Number</t>
  </si>
  <si>
    <t>Department</t>
  </si>
  <si>
    <t>Grade</t>
  </si>
  <si>
    <t>Letter Grade</t>
  </si>
  <si>
    <t>Prefix</t>
  </si>
  <si>
    <t>HRM</t>
  </si>
  <si>
    <t>ENGL</t>
  </si>
  <si>
    <t>English</t>
  </si>
  <si>
    <t>SW</t>
  </si>
  <si>
    <t>ISQS</t>
  </si>
  <si>
    <t>Information Systems and Quantitative Studies</t>
  </si>
  <si>
    <t>THA</t>
  </si>
  <si>
    <t>GLST</t>
  </si>
  <si>
    <t>Global Studies</t>
  </si>
  <si>
    <t>Hospitality and Retailing Management</t>
  </si>
  <si>
    <t>RTL</t>
  </si>
  <si>
    <t>JCMI</t>
  </si>
  <si>
    <t>Journalism and Creative Media Industries</t>
  </si>
  <si>
    <t>NS</t>
  </si>
  <si>
    <t>Nutritional Sciences</t>
  </si>
  <si>
    <t>Retail Management</t>
  </si>
  <si>
    <t>Theater Arts</t>
  </si>
  <si>
    <t>Social Work</t>
  </si>
  <si>
    <t>Letter Grade Table</t>
  </si>
  <si>
    <t>Letter</t>
  </si>
  <si>
    <t>A</t>
  </si>
  <si>
    <t>B</t>
  </si>
  <si>
    <t>C</t>
  </si>
  <si>
    <t>D</t>
  </si>
  <si>
    <t>Fail</t>
  </si>
  <si>
    <t>MCOM</t>
  </si>
  <si>
    <t>Table of "students" and their "grades" in courses. XLookUp functions in E, G, and H match the course prefix and grade.</t>
  </si>
  <si>
    <t>Letter Grade (Using Lower Bound)</t>
  </si>
  <si>
    <t>Letter Grade (Using Upper Bound)</t>
  </si>
  <si>
    <t>Lower Bound</t>
  </si>
  <si>
    <t>Upper Bound</t>
  </si>
  <si>
    <t>Here we have a list of students and their grades for this semester's tests. We can calculate their semester grade by averaging their test scores, then use XLookUp to correlate their number grade to a letter grade. From there, determine if they passed or failed (the pass cut-off is 70, or a 'C')</t>
  </si>
  <si>
    <t>Test Grade 1</t>
  </si>
  <si>
    <t>Test Grade 2</t>
  </si>
  <si>
    <t>Test Grade 3</t>
  </si>
  <si>
    <t>Final Grade</t>
  </si>
  <si>
    <t>Pass\Fail</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</si>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</sst>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
      <sz val="11"/>
      <color rgb="FF000000"/>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9">
    <xf numFmtId="0" fontId="0" fillId="0" borderId="0" xfId="0"/>
    <xf numFmtId="0" fontId="1" fillId="2" borderId="1" xfId="0" applyFont="1" applyFill="1" applyBorder="1"/>
    <xf numFmtId="0" fontId="0" fillId="2" borderId="1" xfId="0" applyFill="1" applyBorder="1"/>
    <xf numFmtId="0" fontId="0" fillId="2" borderId="1" xfId="0" applyFill="1" applyBorder="1" applyAlignment="1">
      <alignment horizontal="left"/>
    </xf>
    <xf numFmtId="0" fontId="0" fillId="2" borderId="1" xfId="0" applyFill="1" applyBorder="1" applyAlignment="1">
      <alignment horizontal="center"/>
    </xf>
    <xf numFmtId="0" fontId="0" fillId="3" borderId="1" xfId="0" applyFill="1" applyBorder="1"/>
    <xf numFmtId="0" fontId="0" fillId="3" borderId="1" xfId="0" applyFill="1" applyBorder="1" applyAlignment="1">
      <alignment horizontal="center"/>
    </xf>
    <xf numFmtId="0" fontId="1" fillId="4" borderId="1" xfId="0" applyFont="1" applyFill="1" applyBorder="1" applyAlignment="1">
      <alignment horizontal="center"/>
    </xf>
    <xf numFmtId="0" fontId="0" fillId="4" borderId="1" xfId="0" applyFill="1" applyBorder="1"/>
    <xf numFmtId="44" fontId="0" fillId="4" borderId="1" xfId="1" applyFont="1" applyFill="1" applyBorder="1"/>
    <xf numFmtId="0" fontId="3" fillId="4" borderId="1" xfId="0" applyFont="1" applyFill="1" applyBorder="1"/>
    <xf numFmtId="44" fontId="0" fillId="3" borderId="1" xfId="0" applyNumberFormat="1" applyFill="1" applyBorder="1"/>
    <xf numFmtId="0" fontId="1" fillId="2" borderId="4" xfId="0" applyFont="1" applyFill="1" applyBorder="1" applyAlignment="1">
      <alignment horizontal="center"/>
    </xf>
    <xf numFmtId="0" fontId="0" fillId="2" borderId="4" xfId="0" applyFill="1" applyBorder="1"/>
    <xf numFmtId="44" fontId="0" fillId="2" borderId="1" xfId="1" applyFont="1" applyFill="1" applyBorder="1"/>
    <xf numFmtId="9" fontId="0" fillId="2" borderId="1" xfId="2" applyFont="1" applyFill="1" applyBorder="1"/>
    <xf numFmtId="14" fontId="0" fillId="2" borderId="1" xfId="0" applyNumberFormat="1" applyFill="1" applyBorder="1" applyAlignment="1">
      <alignment horizontal="center"/>
    </xf>
    <xf numFmtId="14" fontId="0" fillId="2" borderId="1" xfId="0" applyNumberFormat="1" applyFill="1" applyBorder="1"/>
    <xf numFmtId="14" fontId="0" fillId="3" borderId="1" xfId="0" applyNumberFormat="1" applyFill="1" applyBorder="1"/>
    <xf numFmtId="14" fontId="0" fillId="3" borderId="1" xfId="0" applyNumberFormat="1" applyFill="1" applyBorder="1" applyAlignment="1">
      <alignment horizontal="center"/>
    </xf>
    <xf numFmtId="0" fontId="1" fillId="2" borderId="10" xfId="0" applyFont="1" applyFill="1" applyBorder="1"/>
    <xf numFmtId="0" fontId="1" fillId="2" borderId="1" xfId="0" applyFont="1" applyFill="1" applyBorder="1" applyAlignment="1">
      <alignment horizontal="center"/>
    </xf>
    <xf numFmtId="0" fontId="4" fillId="0" borderId="0" xfId="0" applyFont="1" applyAlignment="1">
      <alignment horizontal="left" vertical="center" readingOrder="1"/>
    </xf>
    <xf numFmtId="0" fontId="1" fillId="2" borderId="11" xfId="0" applyFont="1" applyFill="1" applyBorder="1" applyAlignment="1">
      <alignment horizontal="center"/>
    </xf>
    <xf numFmtId="0" fontId="1" fillId="2" borderId="0" xfId="0" applyFont="1" applyFill="1" applyAlignment="1">
      <alignment horizontal="center"/>
    </xf>
    <xf numFmtId="0" fontId="0" fillId="2" borderId="0" xfId="0" applyFill="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10" xfId="0" applyBorder="1" applyAlignment="1">
      <alignment horizontal="center" wrapText="1"/>
    </xf>
    <xf numFmtId="0" fontId="1" fillId="0" borderId="1" xfId="0" applyFont="1" applyBorder="1" applyAlignment="1">
      <alignment horizontal="center"/>
    </xf>
    <xf numFmtId="0" fontId="0" fillId="0" borderId="1" xfId="0" applyBorder="1" applyAlignment="1">
      <alignment horizontal="center" wrapText="1"/>
    </xf>
    <xf numFmtId="0" fontId="1" fillId="2" borderId="1" xfId="0" applyFont="1" applyFill="1" applyBorder="1" applyAlignment="1">
      <alignment horizontal="center"/>
    </xf>
    <xf numFmtId="0" fontId="0" fillId="0" borderId="1" xfId="0" applyBorder="1" applyAlignment="1">
      <alignment horizontal="left" wrapText="1"/>
    </xf>
    <xf numFmtId="0" fontId="1" fillId="2" borderId="11" xfId="0" applyFont="1" applyFill="1" applyBorder="1" applyAlignment="1">
      <alignment horizontal="center"/>
    </xf>
    <xf numFmtId="0" fontId="1" fillId="2" borderId="0" xfId="0" applyFont="1" applyFill="1" applyAlignment="1">
      <alignment horizontal="center"/>
    </xf>
    <xf numFmtId="9" fontId="0" fillId="2" borderId="11" xfId="2" applyFont="1" applyFill="1" applyBorder="1" applyAlignment="1">
      <alignment horizontal="center"/>
    </xf>
    <xf numFmtId="9" fontId="0" fillId="2" borderId="0" xfId="2" applyFont="1" applyFill="1" applyBorder="1"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0" fillId="0" borderId="8" xfId="0" applyBorder="1" applyAlignment="1">
      <alignment horizontal="left" wrapText="1"/>
    </xf>
    <xf numFmtId="0" fontId="0" fillId="0" borderId="0" xfId="0"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163D-21B6-475F-B970-7C8C414122C1}">
  <dimension ref="A1:I25"/>
  <sheetViews>
    <sheetView zoomScale="140" zoomScaleNormal="140" workbookViewId="0">
      <selection activeCell="I3" sqref="I3"/>
    </sheetView>
  </sheetViews>
  <sheetFormatPr defaultRowHeight="15" x14ac:dyDescent="0.25"/>
  <cols>
    <col min="1" max="1" width="9.85546875" bestFit="1" customWidth="1"/>
    <col min="2" max="2" width="8.5703125" bestFit="1" customWidth="1"/>
    <col min="3" max="3" width="20.28515625" bestFit="1" customWidth="1"/>
    <col min="4" max="4" width="20.42578125" bestFit="1" customWidth="1"/>
    <col min="5" max="5" width="14.5703125" bestFit="1" customWidth="1"/>
    <col min="6" max="6" width="10.140625" bestFit="1" customWidth="1"/>
  </cols>
  <sheetData>
    <row r="1" spans="1:9" x14ac:dyDescent="0.25">
      <c r="A1" s="26" t="s">
        <v>0</v>
      </c>
      <c r="B1" s="27"/>
      <c r="C1" s="27"/>
      <c r="D1" s="27"/>
      <c r="E1" s="27"/>
      <c r="F1" s="28"/>
    </row>
    <row r="2" spans="1:9" ht="15" customHeight="1" x14ac:dyDescent="0.25">
      <c r="A2" s="29" t="s">
        <v>1</v>
      </c>
      <c r="B2" s="30"/>
      <c r="C2" s="30"/>
      <c r="D2" s="30"/>
      <c r="E2" s="30"/>
      <c r="F2" s="31"/>
    </row>
    <row r="3" spans="1:9" ht="16.5" x14ac:dyDescent="0.25">
      <c r="A3" s="32"/>
      <c r="B3" s="33"/>
      <c r="C3" s="33"/>
      <c r="D3" s="33"/>
      <c r="E3" s="33"/>
      <c r="F3" s="34"/>
      <c r="I3" s="22"/>
    </row>
    <row r="5" spans="1:9" x14ac:dyDescent="0.25">
      <c r="A5" s="21" t="s">
        <v>2</v>
      </c>
      <c r="B5" s="12" t="s">
        <v>3</v>
      </c>
      <c r="C5" s="21" t="s">
        <v>4</v>
      </c>
      <c r="D5" s="21" t="s">
        <v>5</v>
      </c>
      <c r="E5" s="21" t="s">
        <v>6</v>
      </c>
      <c r="F5" s="21" t="s">
        <v>7</v>
      </c>
    </row>
    <row r="6" spans="1:9" x14ac:dyDescent="0.25">
      <c r="A6" s="2" t="s">
        <v>8</v>
      </c>
      <c r="B6" s="13" t="s">
        <v>9</v>
      </c>
      <c r="C6" s="19"/>
      <c r="D6" s="6"/>
      <c r="E6" s="2" t="s">
        <v>10</v>
      </c>
      <c r="F6" s="5"/>
    </row>
    <row r="7" spans="1:9" x14ac:dyDescent="0.25">
      <c r="A7" s="2" t="s">
        <v>11</v>
      </c>
      <c r="B7" s="13" t="s">
        <v>12</v>
      </c>
      <c r="C7" s="19"/>
      <c r="D7" s="6"/>
      <c r="E7" s="2" t="s">
        <v>13</v>
      </c>
      <c r="F7" s="5"/>
    </row>
    <row r="8" spans="1:9" x14ac:dyDescent="0.25">
      <c r="A8" s="2" t="s">
        <v>14</v>
      </c>
      <c r="B8" s="13" t="s">
        <v>15</v>
      </c>
      <c r="C8" s="19"/>
      <c r="D8" s="6"/>
      <c r="E8" s="2" t="s">
        <v>16</v>
      </c>
      <c r="F8" s="5"/>
    </row>
    <row r="9" spans="1:9" x14ac:dyDescent="0.25">
      <c r="A9" s="2" t="s">
        <v>17</v>
      </c>
      <c r="B9" s="13" t="s">
        <v>18</v>
      </c>
      <c r="C9" s="19"/>
      <c r="D9" s="6"/>
      <c r="E9" s="2" t="s">
        <v>19</v>
      </c>
      <c r="F9" s="5"/>
    </row>
    <row r="10" spans="1:9" x14ac:dyDescent="0.25">
      <c r="A10" s="2" t="s">
        <v>20</v>
      </c>
      <c r="B10" s="13" t="s">
        <v>21</v>
      </c>
      <c r="C10" s="19"/>
      <c r="D10" s="6"/>
      <c r="E10" s="2" t="s">
        <v>22</v>
      </c>
      <c r="F10" s="5"/>
    </row>
    <row r="11" spans="1:9" x14ac:dyDescent="0.25">
      <c r="A11" s="2" t="s">
        <v>23</v>
      </c>
      <c r="B11" s="13" t="s">
        <v>24</v>
      </c>
      <c r="C11" s="19"/>
      <c r="D11" s="6"/>
      <c r="E11" s="2" t="s">
        <v>25</v>
      </c>
      <c r="F11" s="5"/>
    </row>
    <row r="12" spans="1:9" x14ac:dyDescent="0.25">
      <c r="A12" s="2" t="s">
        <v>26</v>
      </c>
      <c r="B12" s="13" t="s">
        <v>27</v>
      </c>
      <c r="C12" s="19"/>
      <c r="D12" s="6"/>
      <c r="E12" s="2" t="s">
        <v>28</v>
      </c>
      <c r="F12" s="5"/>
    </row>
    <row r="13" spans="1:9" x14ac:dyDescent="0.25">
      <c r="A13" s="2" t="s">
        <v>29</v>
      </c>
      <c r="B13" s="13" t="s">
        <v>30</v>
      </c>
      <c r="C13" s="19"/>
      <c r="D13" s="6"/>
      <c r="E13" s="2" t="s">
        <v>31</v>
      </c>
      <c r="F13" s="5"/>
    </row>
    <row r="14" spans="1:9" x14ac:dyDescent="0.25">
      <c r="A14" s="2" t="s">
        <v>32</v>
      </c>
      <c r="B14" s="13" t="s">
        <v>33</v>
      </c>
      <c r="C14" s="19"/>
      <c r="D14" s="6"/>
      <c r="E14" s="2" t="s">
        <v>34</v>
      </c>
      <c r="F14" s="5"/>
    </row>
    <row r="15" spans="1:9" x14ac:dyDescent="0.25">
      <c r="A15" s="2" t="s">
        <v>35</v>
      </c>
      <c r="B15" s="13" t="s">
        <v>36</v>
      </c>
      <c r="C15" s="19"/>
      <c r="D15" s="6"/>
      <c r="E15" s="2" t="s">
        <v>37</v>
      </c>
      <c r="F15" s="5"/>
    </row>
    <row r="16" spans="1:9" x14ac:dyDescent="0.25">
      <c r="A16" s="2" t="s">
        <v>38</v>
      </c>
      <c r="B16" s="13" t="s">
        <v>39</v>
      </c>
      <c r="C16" s="19"/>
      <c r="D16" s="6"/>
      <c r="E16" s="2" t="s">
        <v>40</v>
      </c>
      <c r="F16" s="5"/>
    </row>
    <row r="17" spans="1:6" x14ac:dyDescent="0.25">
      <c r="A17" s="2" t="s">
        <v>41</v>
      </c>
      <c r="B17" s="13" t="s">
        <v>42</v>
      </c>
      <c r="C17" s="19"/>
      <c r="D17" s="6"/>
      <c r="E17" s="2" t="s">
        <v>43</v>
      </c>
      <c r="F17" s="5"/>
    </row>
    <row r="18" spans="1:6" x14ac:dyDescent="0.25">
      <c r="A18" s="2" t="s">
        <v>44</v>
      </c>
      <c r="B18" s="13" t="s">
        <v>45</v>
      </c>
      <c r="C18" s="19"/>
      <c r="D18" s="6"/>
      <c r="E18" s="2" t="s">
        <v>46</v>
      </c>
      <c r="F18" s="5"/>
    </row>
    <row r="19" spans="1:6" x14ac:dyDescent="0.25">
      <c r="A19" s="2" t="s">
        <v>47</v>
      </c>
      <c r="B19" s="13" t="s">
        <v>48</v>
      </c>
      <c r="C19" s="19"/>
      <c r="D19" s="6"/>
      <c r="E19" s="2" t="s">
        <v>49</v>
      </c>
      <c r="F19" s="5"/>
    </row>
    <row r="20" spans="1:6" x14ac:dyDescent="0.25">
      <c r="A20" s="2" t="s">
        <v>50</v>
      </c>
      <c r="B20" s="13" t="s">
        <v>51</v>
      </c>
      <c r="C20" s="19"/>
      <c r="D20" s="6"/>
      <c r="E20" s="2" t="s">
        <v>52</v>
      </c>
      <c r="F20" s="5"/>
    </row>
    <row r="21" spans="1:6" x14ac:dyDescent="0.25">
      <c r="A21" s="2" t="s">
        <v>53</v>
      </c>
      <c r="B21" s="13" t="s">
        <v>54</v>
      </c>
      <c r="C21" s="19"/>
      <c r="D21" s="6"/>
      <c r="E21" s="2" t="s">
        <v>55</v>
      </c>
      <c r="F21" s="5"/>
    </row>
    <row r="22" spans="1:6" x14ac:dyDescent="0.25">
      <c r="A22" s="2" t="s">
        <v>56</v>
      </c>
      <c r="B22" s="13" t="s">
        <v>57</v>
      </c>
      <c r="C22" s="19"/>
      <c r="D22" s="6"/>
      <c r="E22" s="2" t="s">
        <v>58</v>
      </c>
      <c r="F22" s="5"/>
    </row>
    <row r="23" spans="1:6" x14ac:dyDescent="0.25">
      <c r="A23" s="2" t="s">
        <v>59</v>
      </c>
      <c r="B23" s="13" t="s">
        <v>60</v>
      </c>
      <c r="C23" s="19"/>
      <c r="D23" s="6"/>
      <c r="E23" s="2" t="s">
        <v>61</v>
      </c>
      <c r="F23" s="5"/>
    </row>
    <row r="24" spans="1:6" x14ac:dyDescent="0.25">
      <c r="A24" s="2" t="s">
        <v>62</v>
      </c>
      <c r="B24" s="13" t="s">
        <v>63</v>
      </c>
      <c r="C24" s="19"/>
      <c r="D24" s="6"/>
      <c r="E24" s="2" t="s">
        <v>64</v>
      </c>
      <c r="F24" s="5"/>
    </row>
    <row r="25" spans="1:6" x14ac:dyDescent="0.25">
      <c r="A25" s="2" t="s">
        <v>65</v>
      </c>
      <c r="B25" s="13" t="s">
        <v>66</v>
      </c>
      <c r="C25" s="19"/>
      <c r="D25" s="6"/>
      <c r="E25" s="2" t="s">
        <v>67</v>
      </c>
      <c r="F25" s="5"/>
    </row>
  </sheetData>
  <mergeCells count="2">
    <mergeCell ref="A1:F1"/>
    <mergeCell ref="A2:F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BC1D-3A6D-46BA-BBCB-F3ECC33FD812}">
  <dimension ref="A1:L25"/>
  <sheetViews>
    <sheetView topLeftCell="E1" zoomScale="140" zoomScaleNormal="140" workbookViewId="0">
      <selection activeCell="J10" sqref="J10"/>
    </sheetView>
  </sheetViews>
  <sheetFormatPr defaultRowHeight="15" x14ac:dyDescent="0.25"/>
  <cols>
    <col min="1" max="1" width="9.85546875" bestFit="1" customWidth="1"/>
    <col min="2" max="2" width="8.5703125" bestFit="1" customWidth="1"/>
    <col min="3" max="3" width="17.42578125" bestFit="1" customWidth="1"/>
    <col min="4" max="4" width="16.5703125" bestFit="1" customWidth="1"/>
    <col min="5" max="5" width="12" bestFit="1" customWidth="1"/>
    <col min="6" max="6" width="17.42578125" bestFit="1" customWidth="1"/>
    <col min="7" max="8" width="14" bestFit="1" customWidth="1"/>
    <col min="9" max="9" width="13.28515625" bestFit="1" customWidth="1"/>
  </cols>
  <sheetData>
    <row r="1" spans="1:12" x14ac:dyDescent="0.25">
      <c r="A1" s="35" t="s">
        <v>108</v>
      </c>
      <c r="B1" s="35"/>
      <c r="C1" s="35"/>
      <c r="D1" s="35"/>
      <c r="E1" s="35"/>
      <c r="F1" s="35"/>
      <c r="G1" s="35"/>
      <c r="H1" s="35"/>
      <c r="I1" s="35"/>
    </row>
    <row r="2" spans="1:12" ht="15" customHeight="1" x14ac:dyDescent="0.25">
      <c r="A2" s="36" t="s">
        <v>118</v>
      </c>
      <c r="B2" s="36"/>
      <c r="C2" s="36"/>
      <c r="D2" s="36"/>
      <c r="E2" s="36"/>
      <c r="F2" s="36"/>
      <c r="G2" s="36"/>
      <c r="H2" s="36"/>
      <c r="I2" s="36"/>
    </row>
    <row r="3" spans="1:12" x14ac:dyDescent="0.25">
      <c r="A3" s="36"/>
      <c r="B3" s="36"/>
      <c r="C3" s="36"/>
      <c r="D3" s="36"/>
      <c r="E3" s="36"/>
      <c r="F3" s="36"/>
      <c r="G3" s="36"/>
      <c r="H3" s="36"/>
      <c r="I3" s="36"/>
    </row>
    <row r="5" spans="1:12" x14ac:dyDescent="0.25">
      <c r="A5" s="21" t="s">
        <v>2</v>
      </c>
      <c r="B5" s="12" t="s">
        <v>3</v>
      </c>
      <c r="C5" s="21" t="s">
        <v>110</v>
      </c>
      <c r="D5" s="21" t="s">
        <v>111</v>
      </c>
      <c r="E5" s="21" t="s">
        <v>112</v>
      </c>
      <c r="F5" s="21" t="s">
        <v>113</v>
      </c>
      <c r="G5" s="21" t="s">
        <v>119</v>
      </c>
      <c r="H5" s="21" t="s">
        <v>114</v>
      </c>
      <c r="J5" s="25"/>
      <c r="K5" s="23" t="s">
        <v>120</v>
      </c>
      <c r="L5" s="24"/>
    </row>
    <row r="6" spans="1:12" x14ac:dyDescent="0.25">
      <c r="A6" s="2" t="s">
        <v>8</v>
      </c>
      <c r="B6" s="13" t="s">
        <v>9</v>
      </c>
      <c r="C6" s="4" t="s">
        <v>116</v>
      </c>
      <c r="D6" s="4" t="s">
        <v>117</v>
      </c>
      <c r="E6" s="14">
        <v>909.2</v>
      </c>
      <c r="F6" s="6" t="str">
        <f>IF(OR(C6="Yes",D6="Yes"),"Yes","No")</f>
        <v>Yes</v>
      </c>
      <c r="G6" s="5">
        <f>COUNTIF(C6:D6,"YES")</f>
        <v>1</v>
      </c>
      <c r="H6" s="11">
        <f t="shared" ref="H6:H25" si="0">IF(G6&gt;0,E6-(E6*G6*$J$6),E6)</f>
        <v>681.90000000000009</v>
      </c>
      <c r="J6" s="41">
        <v>0.25</v>
      </c>
      <c r="K6" s="42"/>
      <c r="L6" s="42"/>
    </row>
    <row r="7" spans="1:12" x14ac:dyDescent="0.25">
      <c r="A7" s="2" t="s">
        <v>11</v>
      </c>
      <c r="B7" s="13" t="s">
        <v>12</v>
      </c>
      <c r="C7" s="4" t="s">
        <v>116</v>
      </c>
      <c r="D7" s="4" t="s">
        <v>116</v>
      </c>
      <c r="E7" s="14">
        <v>8801.19</v>
      </c>
      <c r="F7" s="6" t="str">
        <f t="shared" ref="F7:F25" si="1">IF(OR(C7="Yes",D7="Yes"),"Yes","No")</f>
        <v>No</v>
      </c>
      <c r="G7" s="5">
        <f t="shared" ref="G7:G25" si="2">COUNTIF(C7:D7,"YES")</f>
        <v>0</v>
      </c>
      <c r="H7" s="11">
        <f t="shared" si="0"/>
        <v>8801.19</v>
      </c>
    </row>
    <row r="8" spans="1:12" x14ac:dyDescent="0.25">
      <c r="A8" s="2" t="s">
        <v>14</v>
      </c>
      <c r="B8" s="13" t="s">
        <v>15</v>
      </c>
      <c r="C8" s="4" t="s">
        <v>116</v>
      </c>
      <c r="D8" s="4" t="s">
        <v>116</v>
      </c>
      <c r="E8" s="14">
        <v>2996.24</v>
      </c>
      <c r="F8" s="6" t="str">
        <f t="shared" si="1"/>
        <v>No</v>
      </c>
      <c r="G8" s="5">
        <f t="shared" si="2"/>
        <v>0</v>
      </c>
      <c r="H8" s="11">
        <f t="shared" si="0"/>
        <v>2996.24</v>
      </c>
    </row>
    <row r="9" spans="1:12" x14ac:dyDescent="0.25">
      <c r="A9" s="2" t="s">
        <v>17</v>
      </c>
      <c r="B9" s="13" t="s">
        <v>18</v>
      </c>
      <c r="C9" s="4" t="s">
        <v>116</v>
      </c>
      <c r="D9" s="4" t="s">
        <v>116</v>
      </c>
      <c r="E9" s="14">
        <v>5384.3</v>
      </c>
      <c r="F9" s="6" t="str">
        <f t="shared" si="1"/>
        <v>No</v>
      </c>
      <c r="G9" s="5">
        <f t="shared" si="2"/>
        <v>0</v>
      </c>
      <c r="H9" s="11">
        <f t="shared" si="0"/>
        <v>5384.3</v>
      </c>
    </row>
    <row r="10" spans="1:12" x14ac:dyDescent="0.25">
      <c r="A10" s="2" t="s">
        <v>20</v>
      </c>
      <c r="B10" s="13" t="s">
        <v>21</v>
      </c>
      <c r="C10" s="4" t="s">
        <v>116</v>
      </c>
      <c r="D10" s="4" t="s">
        <v>117</v>
      </c>
      <c r="E10" s="14">
        <v>8401.32</v>
      </c>
      <c r="F10" s="6" t="str">
        <f t="shared" si="1"/>
        <v>Yes</v>
      </c>
      <c r="G10" s="5">
        <f t="shared" si="2"/>
        <v>1</v>
      </c>
      <c r="H10" s="11">
        <f t="shared" si="0"/>
        <v>6300.99</v>
      </c>
    </row>
    <row r="11" spans="1:12" x14ac:dyDescent="0.25">
      <c r="A11" s="2" t="s">
        <v>23</v>
      </c>
      <c r="B11" s="13" t="s">
        <v>24</v>
      </c>
      <c r="C11" s="4" t="s">
        <v>116</v>
      </c>
      <c r="D11" s="4" t="s">
        <v>116</v>
      </c>
      <c r="E11" s="14">
        <v>1677.95</v>
      </c>
      <c r="F11" s="6" t="str">
        <f t="shared" si="1"/>
        <v>No</v>
      </c>
      <c r="G11" s="5">
        <f t="shared" si="2"/>
        <v>0</v>
      </c>
      <c r="H11" s="11">
        <f t="shared" si="0"/>
        <v>1677.95</v>
      </c>
    </row>
    <row r="12" spans="1:12" x14ac:dyDescent="0.25">
      <c r="A12" s="2" t="s">
        <v>26</v>
      </c>
      <c r="B12" s="13" t="s">
        <v>27</v>
      </c>
      <c r="C12" s="4" t="s">
        <v>116</v>
      </c>
      <c r="D12" s="4" t="s">
        <v>116</v>
      </c>
      <c r="E12" s="14">
        <v>8888.2900000000009</v>
      </c>
      <c r="F12" s="6" t="str">
        <f t="shared" si="1"/>
        <v>No</v>
      </c>
      <c r="G12" s="5">
        <f t="shared" si="2"/>
        <v>0</v>
      </c>
      <c r="H12" s="11">
        <f t="shared" si="0"/>
        <v>8888.2900000000009</v>
      </c>
    </row>
    <row r="13" spans="1:12" x14ac:dyDescent="0.25">
      <c r="A13" s="2" t="s">
        <v>29</v>
      </c>
      <c r="B13" s="13" t="s">
        <v>30</v>
      </c>
      <c r="C13" s="4" t="s">
        <v>116</v>
      </c>
      <c r="D13" s="4" t="s">
        <v>116</v>
      </c>
      <c r="E13" s="14">
        <v>5073.45</v>
      </c>
      <c r="F13" s="6" t="str">
        <f t="shared" si="1"/>
        <v>No</v>
      </c>
      <c r="G13" s="5">
        <f t="shared" si="2"/>
        <v>0</v>
      </c>
      <c r="H13" s="11">
        <f t="shared" si="0"/>
        <v>5073.45</v>
      </c>
    </row>
    <row r="14" spans="1:12" x14ac:dyDescent="0.25">
      <c r="A14" s="2" t="s">
        <v>32</v>
      </c>
      <c r="B14" s="13" t="s">
        <v>33</v>
      </c>
      <c r="C14" s="4" t="s">
        <v>116</v>
      </c>
      <c r="D14" s="4" t="s">
        <v>117</v>
      </c>
      <c r="E14" s="14">
        <v>9057.65</v>
      </c>
      <c r="F14" s="6" t="str">
        <f t="shared" si="1"/>
        <v>Yes</v>
      </c>
      <c r="G14" s="5">
        <f t="shared" si="2"/>
        <v>1</v>
      </c>
      <c r="H14" s="11">
        <f t="shared" si="0"/>
        <v>6793.2374999999993</v>
      </c>
    </row>
    <row r="15" spans="1:12" x14ac:dyDescent="0.25">
      <c r="A15" s="2" t="s">
        <v>35</v>
      </c>
      <c r="B15" s="13" t="s">
        <v>36</v>
      </c>
      <c r="C15" s="4" t="s">
        <v>117</v>
      </c>
      <c r="D15" s="4" t="s">
        <v>116</v>
      </c>
      <c r="E15" s="14">
        <v>1488.94</v>
      </c>
      <c r="F15" s="6" t="str">
        <f t="shared" si="1"/>
        <v>Yes</v>
      </c>
      <c r="G15" s="5">
        <f t="shared" si="2"/>
        <v>1</v>
      </c>
      <c r="H15" s="11">
        <f t="shared" si="0"/>
        <v>1116.7049999999999</v>
      </c>
    </row>
    <row r="16" spans="1:12" x14ac:dyDescent="0.25">
      <c r="A16" s="2" t="s">
        <v>38</v>
      </c>
      <c r="B16" s="13" t="s">
        <v>39</v>
      </c>
      <c r="C16" s="4" t="s">
        <v>116</v>
      </c>
      <c r="D16" s="4" t="s">
        <v>116</v>
      </c>
      <c r="E16" s="14">
        <v>2602.88</v>
      </c>
      <c r="F16" s="6" t="str">
        <f t="shared" si="1"/>
        <v>No</v>
      </c>
      <c r="G16" s="5">
        <f t="shared" si="2"/>
        <v>0</v>
      </c>
      <c r="H16" s="11">
        <f t="shared" si="0"/>
        <v>2602.88</v>
      </c>
    </row>
    <row r="17" spans="1:8" x14ac:dyDescent="0.25">
      <c r="A17" s="2" t="s">
        <v>41</v>
      </c>
      <c r="B17" s="13" t="s">
        <v>42</v>
      </c>
      <c r="C17" s="4" t="s">
        <v>116</v>
      </c>
      <c r="D17" s="4" t="s">
        <v>117</v>
      </c>
      <c r="E17" s="14">
        <v>1368.79</v>
      </c>
      <c r="F17" s="6" t="str">
        <f t="shared" si="1"/>
        <v>Yes</v>
      </c>
      <c r="G17" s="5">
        <f t="shared" si="2"/>
        <v>1</v>
      </c>
      <c r="H17" s="11">
        <f t="shared" si="0"/>
        <v>1026.5925</v>
      </c>
    </row>
    <row r="18" spans="1:8" x14ac:dyDescent="0.25">
      <c r="A18" s="2" t="s">
        <v>44</v>
      </c>
      <c r="B18" s="13" t="s">
        <v>45</v>
      </c>
      <c r="C18" s="4" t="s">
        <v>116</v>
      </c>
      <c r="D18" s="4" t="s">
        <v>116</v>
      </c>
      <c r="E18" s="14">
        <v>2702.55</v>
      </c>
      <c r="F18" s="6" t="str">
        <f t="shared" si="1"/>
        <v>No</v>
      </c>
      <c r="G18" s="5">
        <f t="shared" si="2"/>
        <v>0</v>
      </c>
      <c r="H18" s="11">
        <f t="shared" si="0"/>
        <v>2702.55</v>
      </c>
    </row>
    <row r="19" spans="1:8" x14ac:dyDescent="0.25">
      <c r="A19" s="2" t="s">
        <v>47</v>
      </c>
      <c r="B19" s="13" t="s">
        <v>48</v>
      </c>
      <c r="C19" s="4" t="s">
        <v>116</v>
      </c>
      <c r="D19" s="4" t="s">
        <v>116</v>
      </c>
      <c r="E19" s="14">
        <v>4212.51</v>
      </c>
      <c r="F19" s="6" t="str">
        <f t="shared" si="1"/>
        <v>No</v>
      </c>
      <c r="G19" s="5">
        <f t="shared" si="2"/>
        <v>0</v>
      </c>
      <c r="H19" s="11">
        <f t="shared" si="0"/>
        <v>4212.51</v>
      </c>
    </row>
    <row r="20" spans="1:8" x14ac:dyDescent="0.25">
      <c r="A20" s="2" t="s">
        <v>50</v>
      </c>
      <c r="B20" s="13" t="s">
        <v>51</v>
      </c>
      <c r="C20" s="4" t="s">
        <v>116</v>
      </c>
      <c r="D20" s="4" t="s">
        <v>117</v>
      </c>
      <c r="E20" s="14">
        <v>7872.64</v>
      </c>
      <c r="F20" s="6" t="str">
        <f t="shared" si="1"/>
        <v>Yes</v>
      </c>
      <c r="G20" s="5">
        <f t="shared" si="2"/>
        <v>1</v>
      </c>
      <c r="H20" s="11">
        <f t="shared" si="0"/>
        <v>5904.4800000000005</v>
      </c>
    </row>
    <row r="21" spans="1:8" x14ac:dyDescent="0.25">
      <c r="A21" s="2" t="s">
        <v>53</v>
      </c>
      <c r="B21" s="13" t="s">
        <v>54</v>
      </c>
      <c r="C21" s="4" t="s">
        <v>116</v>
      </c>
      <c r="D21" s="4" t="s">
        <v>116</v>
      </c>
      <c r="E21" s="14">
        <v>3599.84</v>
      </c>
      <c r="F21" s="6" t="str">
        <f t="shared" si="1"/>
        <v>No</v>
      </c>
      <c r="G21" s="5">
        <f t="shared" si="2"/>
        <v>0</v>
      </c>
      <c r="H21" s="11">
        <f t="shared" si="0"/>
        <v>3599.84</v>
      </c>
    </row>
    <row r="22" spans="1:8" x14ac:dyDescent="0.25">
      <c r="A22" s="2" t="s">
        <v>56</v>
      </c>
      <c r="B22" s="13" t="s">
        <v>57</v>
      </c>
      <c r="C22" s="4" t="s">
        <v>117</v>
      </c>
      <c r="D22" s="4" t="s">
        <v>117</v>
      </c>
      <c r="E22" s="14">
        <v>9436.73</v>
      </c>
      <c r="F22" s="6" t="str">
        <f t="shared" si="1"/>
        <v>Yes</v>
      </c>
      <c r="G22" s="5">
        <f t="shared" si="2"/>
        <v>2</v>
      </c>
      <c r="H22" s="11">
        <f t="shared" si="0"/>
        <v>4718.3649999999998</v>
      </c>
    </row>
    <row r="23" spans="1:8" x14ac:dyDescent="0.25">
      <c r="A23" s="2" t="s">
        <v>59</v>
      </c>
      <c r="B23" s="13" t="s">
        <v>60</v>
      </c>
      <c r="C23" s="4" t="s">
        <v>116</v>
      </c>
      <c r="D23" s="4" t="s">
        <v>116</v>
      </c>
      <c r="E23" s="14">
        <v>4676.67</v>
      </c>
      <c r="F23" s="6" t="str">
        <f t="shared" si="1"/>
        <v>No</v>
      </c>
      <c r="G23" s="5">
        <f t="shared" si="2"/>
        <v>0</v>
      </c>
      <c r="H23" s="11">
        <f t="shared" si="0"/>
        <v>4676.67</v>
      </c>
    </row>
    <row r="24" spans="1:8" x14ac:dyDescent="0.25">
      <c r="A24" s="2" t="s">
        <v>62</v>
      </c>
      <c r="B24" s="13" t="s">
        <v>63</v>
      </c>
      <c r="C24" s="4" t="s">
        <v>116</v>
      </c>
      <c r="D24" s="4" t="s">
        <v>117</v>
      </c>
      <c r="E24" s="14">
        <v>6166.69</v>
      </c>
      <c r="F24" s="6" t="str">
        <f t="shared" si="1"/>
        <v>Yes</v>
      </c>
      <c r="G24" s="5">
        <f t="shared" si="2"/>
        <v>1</v>
      </c>
      <c r="H24" s="11">
        <f t="shared" si="0"/>
        <v>4625.0174999999999</v>
      </c>
    </row>
    <row r="25" spans="1:8" x14ac:dyDescent="0.25">
      <c r="A25" s="2" t="s">
        <v>65</v>
      </c>
      <c r="B25" s="13" t="s">
        <v>66</v>
      </c>
      <c r="C25" s="4" t="s">
        <v>116</v>
      </c>
      <c r="D25" s="4" t="s">
        <v>116</v>
      </c>
      <c r="E25" s="14">
        <v>3016.27</v>
      </c>
      <c r="F25" s="6" t="str">
        <f t="shared" si="1"/>
        <v>No</v>
      </c>
      <c r="G25" s="5">
        <f t="shared" si="2"/>
        <v>0</v>
      </c>
      <c r="H25" s="11">
        <f t="shared" si="0"/>
        <v>3016.27</v>
      </c>
    </row>
  </sheetData>
  <mergeCells count="3">
    <mergeCell ref="A1:I1"/>
    <mergeCell ref="A2:I3"/>
    <mergeCell ref="J6:L6"/>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344A-F34A-4EE0-A820-A46777A2666A}">
  <sheetPr codeName="Sheet6"/>
  <dimension ref="A1:K26"/>
  <sheetViews>
    <sheetView topLeftCell="B4" zoomScale="130" zoomScaleNormal="130" workbookViewId="0">
      <selection activeCell="G20" sqref="G20"/>
    </sheetView>
  </sheetViews>
  <sheetFormatPr defaultRowHeight="15" x14ac:dyDescent="0.25"/>
  <cols>
    <col min="1" max="1" width="9.85546875" bestFit="1" customWidth="1"/>
    <col min="2" max="2" width="8.5703125" bestFit="1" customWidth="1"/>
    <col min="3" max="3" width="12.85546875" bestFit="1" customWidth="1"/>
    <col min="4" max="4" width="15" bestFit="1" customWidth="1"/>
    <col min="5" max="5" width="42.7109375" bestFit="1" customWidth="1"/>
    <col min="6" max="6" width="6.42578125" bestFit="1" customWidth="1"/>
    <col min="7" max="7" width="15.7109375" customWidth="1"/>
    <col min="8" max="8" width="12" bestFit="1" customWidth="1"/>
    <col min="9" max="9" width="6.42578125" bestFit="1" customWidth="1"/>
    <col min="10" max="11" width="42.7109375" bestFit="1" customWidth="1"/>
    <col min="13" max="14" width="10.7109375" customWidth="1"/>
  </cols>
  <sheetData>
    <row r="1" spans="1:11" x14ac:dyDescent="0.25">
      <c r="A1" s="35" t="s">
        <v>121</v>
      </c>
      <c r="B1" s="35"/>
      <c r="C1" s="35"/>
      <c r="D1" s="35"/>
      <c r="E1" s="35"/>
      <c r="F1" s="35"/>
      <c r="G1" s="35"/>
      <c r="H1" s="35"/>
    </row>
    <row r="2" spans="1:11" x14ac:dyDescent="0.25">
      <c r="A2" s="38" t="s">
        <v>122</v>
      </c>
      <c r="B2" s="38"/>
      <c r="C2" s="38"/>
      <c r="D2" s="38"/>
      <c r="E2" s="38"/>
      <c r="F2" s="38"/>
      <c r="G2" s="38"/>
      <c r="H2" s="38"/>
    </row>
    <row r="3" spans="1:11" x14ac:dyDescent="0.25">
      <c r="A3" s="38"/>
      <c r="B3" s="38"/>
      <c r="C3" s="38"/>
      <c r="D3" s="38"/>
      <c r="E3" s="38"/>
      <c r="F3" s="38"/>
      <c r="G3" s="38"/>
      <c r="H3" s="38"/>
    </row>
    <row r="5" spans="1:11" x14ac:dyDescent="0.25">
      <c r="A5" s="35" t="s">
        <v>123</v>
      </c>
      <c r="B5" s="35"/>
      <c r="C5" s="35"/>
      <c r="D5" s="35"/>
      <c r="E5" s="35"/>
      <c r="F5" s="35"/>
      <c r="G5" s="35"/>
      <c r="H5" s="35"/>
      <c r="I5" s="43" t="s">
        <v>124</v>
      </c>
      <c r="J5" s="44"/>
      <c r="K5" s="20"/>
    </row>
    <row r="6" spans="1:11" x14ac:dyDescent="0.25">
      <c r="A6" s="21" t="s">
        <v>2</v>
      </c>
      <c r="B6" s="21" t="s">
        <v>3</v>
      </c>
      <c r="C6" s="21" t="s">
        <v>125</v>
      </c>
      <c r="D6" s="21" t="s">
        <v>126</v>
      </c>
      <c r="E6" s="21" t="s">
        <v>127</v>
      </c>
      <c r="F6" s="21" t="s">
        <v>128</v>
      </c>
      <c r="G6" s="21" t="s">
        <v>129</v>
      </c>
      <c r="I6" s="21" t="s">
        <v>130</v>
      </c>
      <c r="J6" s="21" t="s">
        <v>127</v>
      </c>
    </row>
    <row r="7" spans="1:11" x14ac:dyDescent="0.25">
      <c r="A7" s="2" t="s">
        <v>8</v>
      </c>
      <c r="B7" s="2" t="s">
        <v>9</v>
      </c>
      <c r="C7" s="3" t="s">
        <v>131</v>
      </c>
      <c r="D7" s="3">
        <v>7372</v>
      </c>
      <c r="E7" s="5"/>
      <c r="F7" s="4">
        <v>92</v>
      </c>
      <c r="G7" s="5"/>
      <c r="I7" s="2" t="s">
        <v>132</v>
      </c>
      <c r="J7" s="2" t="s">
        <v>133</v>
      </c>
    </row>
    <row r="8" spans="1:11" x14ac:dyDescent="0.25">
      <c r="A8" s="2" t="s">
        <v>11</v>
      </c>
      <c r="B8" s="2" t="s">
        <v>12</v>
      </c>
      <c r="C8" s="3" t="s">
        <v>134</v>
      </c>
      <c r="D8" s="3">
        <v>7350</v>
      </c>
      <c r="E8" s="5"/>
      <c r="F8" s="4">
        <v>100</v>
      </c>
      <c r="G8" s="5"/>
      <c r="I8" s="2" t="s">
        <v>135</v>
      </c>
      <c r="J8" s="2" t="s">
        <v>136</v>
      </c>
    </row>
    <row r="9" spans="1:11" x14ac:dyDescent="0.25">
      <c r="A9" s="2" t="s">
        <v>14</v>
      </c>
      <c r="B9" s="2" t="s">
        <v>15</v>
      </c>
      <c r="C9" s="3" t="s">
        <v>137</v>
      </c>
      <c r="D9" s="3">
        <v>4348</v>
      </c>
      <c r="E9" s="5"/>
      <c r="F9" s="4">
        <v>67</v>
      </c>
      <c r="G9" s="5"/>
      <c r="I9" s="2" t="s">
        <v>138</v>
      </c>
      <c r="J9" s="2" t="s">
        <v>139</v>
      </c>
    </row>
    <row r="10" spans="1:11" x14ac:dyDescent="0.25">
      <c r="A10" s="2" t="s">
        <v>17</v>
      </c>
      <c r="B10" s="2" t="s">
        <v>18</v>
      </c>
      <c r="C10" s="3" t="s">
        <v>134</v>
      </c>
      <c r="D10" s="3">
        <v>4333</v>
      </c>
      <c r="E10" s="5"/>
      <c r="F10" s="4">
        <v>80</v>
      </c>
      <c r="G10" s="5"/>
      <c r="I10" s="2" t="s">
        <v>131</v>
      </c>
      <c r="J10" s="2" t="s">
        <v>140</v>
      </c>
    </row>
    <row r="11" spans="1:11" x14ac:dyDescent="0.25">
      <c r="A11" s="2" t="s">
        <v>20</v>
      </c>
      <c r="B11" s="2" t="s">
        <v>21</v>
      </c>
      <c r="C11" s="3" t="s">
        <v>141</v>
      </c>
      <c r="D11" s="3">
        <v>1352</v>
      </c>
      <c r="E11" s="5"/>
      <c r="F11" s="4">
        <v>83</v>
      </c>
      <c r="G11" s="5"/>
      <c r="I11" s="2" t="s">
        <v>142</v>
      </c>
      <c r="J11" s="2" t="s">
        <v>143</v>
      </c>
    </row>
    <row r="12" spans="1:11" x14ac:dyDescent="0.25">
      <c r="A12" s="2" t="s">
        <v>23</v>
      </c>
      <c r="B12" s="2" t="s">
        <v>24</v>
      </c>
      <c r="C12" s="3" t="s">
        <v>132</v>
      </c>
      <c r="D12" s="3">
        <v>4385</v>
      </c>
      <c r="E12" s="5"/>
      <c r="F12" s="4">
        <v>56</v>
      </c>
      <c r="G12" s="5"/>
      <c r="I12" s="2" t="s">
        <v>144</v>
      </c>
      <c r="J12" s="2" t="s">
        <v>145</v>
      </c>
    </row>
    <row r="13" spans="1:11" x14ac:dyDescent="0.25">
      <c r="A13" s="2" t="s">
        <v>26</v>
      </c>
      <c r="B13" s="2" t="s">
        <v>27</v>
      </c>
      <c r="C13" s="3" t="s">
        <v>134</v>
      </c>
      <c r="D13" s="3">
        <v>4388</v>
      </c>
      <c r="E13" s="5"/>
      <c r="F13" s="4">
        <v>70</v>
      </c>
      <c r="G13" s="5"/>
      <c r="I13" s="2" t="s">
        <v>141</v>
      </c>
      <c r="J13" s="2" t="s">
        <v>146</v>
      </c>
    </row>
    <row r="14" spans="1:11" x14ac:dyDescent="0.25">
      <c r="A14" s="2" t="s">
        <v>29</v>
      </c>
      <c r="B14" s="2" t="s">
        <v>30</v>
      </c>
      <c r="C14" s="3" t="s">
        <v>142</v>
      </c>
      <c r="D14" s="3">
        <v>5353</v>
      </c>
      <c r="E14" s="5"/>
      <c r="F14" s="4">
        <v>87</v>
      </c>
      <c r="G14" s="5"/>
      <c r="I14" s="2" t="s">
        <v>137</v>
      </c>
      <c r="J14" s="2" t="s">
        <v>147</v>
      </c>
    </row>
    <row r="15" spans="1:11" x14ac:dyDescent="0.25">
      <c r="A15" s="2" t="s">
        <v>32</v>
      </c>
      <c r="B15" s="2" t="s">
        <v>33</v>
      </c>
      <c r="C15" s="3" t="s">
        <v>141</v>
      </c>
      <c r="D15" s="3">
        <v>1395</v>
      </c>
      <c r="E15" s="5"/>
      <c r="F15" s="4">
        <v>79</v>
      </c>
      <c r="G15" s="5"/>
      <c r="I15" s="2" t="s">
        <v>134</v>
      </c>
      <c r="J15" s="2" t="s">
        <v>148</v>
      </c>
    </row>
    <row r="16" spans="1:11" x14ac:dyDescent="0.25">
      <c r="A16" s="2" t="s">
        <v>35</v>
      </c>
      <c r="B16" s="2" t="s">
        <v>36</v>
      </c>
      <c r="C16" s="3" t="s">
        <v>137</v>
      </c>
      <c r="D16" s="3">
        <v>4376</v>
      </c>
      <c r="E16" s="5"/>
      <c r="F16" s="4">
        <v>73</v>
      </c>
      <c r="G16" s="5"/>
    </row>
    <row r="17" spans="1:10" x14ac:dyDescent="0.25">
      <c r="A17" s="2" t="s">
        <v>38</v>
      </c>
      <c r="B17" s="2" t="s">
        <v>39</v>
      </c>
      <c r="C17" s="3" t="s">
        <v>141</v>
      </c>
      <c r="D17" s="3">
        <v>7366</v>
      </c>
      <c r="E17" s="5"/>
      <c r="F17" s="4">
        <v>97</v>
      </c>
      <c r="G17" s="5"/>
      <c r="I17" s="37" t="s">
        <v>149</v>
      </c>
      <c r="J17" s="37"/>
    </row>
    <row r="18" spans="1:10" x14ac:dyDescent="0.25">
      <c r="A18" s="2" t="s">
        <v>41</v>
      </c>
      <c r="B18" s="2" t="s">
        <v>42</v>
      </c>
      <c r="C18" s="3" t="s">
        <v>141</v>
      </c>
      <c r="D18" s="3">
        <v>5350</v>
      </c>
      <c r="E18" s="5"/>
      <c r="F18" s="4">
        <v>73</v>
      </c>
      <c r="G18" s="5"/>
      <c r="I18" s="21" t="s">
        <v>128</v>
      </c>
      <c r="J18" s="21" t="s">
        <v>150</v>
      </c>
    </row>
    <row r="19" spans="1:10" x14ac:dyDescent="0.25">
      <c r="A19" s="2" t="s">
        <v>44</v>
      </c>
      <c r="B19" s="2" t="s">
        <v>45</v>
      </c>
      <c r="C19" s="3" t="s">
        <v>135</v>
      </c>
      <c r="D19" s="3">
        <v>7333</v>
      </c>
      <c r="E19" s="5"/>
      <c r="F19" s="4">
        <v>84</v>
      </c>
      <c r="G19" s="5"/>
      <c r="I19" s="4">
        <v>90</v>
      </c>
      <c r="J19" s="4" t="s">
        <v>151</v>
      </c>
    </row>
    <row r="20" spans="1:10" x14ac:dyDescent="0.25">
      <c r="A20" s="2" t="s">
        <v>47</v>
      </c>
      <c r="B20" s="2" t="s">
        <v>48</v>
      </c>
      <c r="C20" s="3" t="s">
        <v>135</v>
      </c>
      <c r="D20" s="3">
        <v>5345</v>
      </c>
      <c r="E20" s="5"/>
      <c r="F20" s="4">
        <v>95</v>
      </c>
      <c r="G20" s="5"/>
      <c r="I20" s="4">
        <v>80</v>
      </c>
      <c r="J20" s="4" t="s">
        <v>152</v>
      </c>
    </row>
    <row r="21" spans="1:10" x14ac:dyDescent="0.25">
      <c r="A21" s="2" t="s">
        <v>50</v>
      </c>
      <c r="B21" s="2" t="s">
        <v>51</v>
      </c>
      <c r="C21" s="3" t="s">
        <v>131</v>
      </c>
      <c r="D21" s="3">
        <v>7360</v>
      </c>
      <c r="E21" s="5"/>
      <c r="F21" s="4">
        <v>77</v>
      </c>
      <c r="G21" s="5"/>
      <c r="I21" s="4">
        <v>70</v>
      </c>
      <c r="J21" s="4" t="s">
        <v>153</v>
      </c>
    </row>
    <row r="22" spans="1:10" x14ac:dyDescent="0.25">
      <c r="A22" s="2" t="s">
        <v>53</v>
      </c>
      <c r="B22" s="2" t="s">
        <v>54</v>
      </c>
      <c r="C22" s="3" t="s">
        <v>141</v>
      </c>
      <c r="D22" s="3">
        <v>7332</v>
      </c>
      <c r="E22" s="5"/>
      <c r="F22" s="4">
        <v>74</v>
      </c>
      <c r="G22" s="5"/>
      <c r="I22" s="4">
        <v>60</v>
      </c>
      <c r="J22" s="4" t="s">
        <v>154</v>
      </c>
    </row>
    <row r="23" spans="1:10" x14ac:dyDescent="0.25">
      <c r="A23" s="2" t="s">
        <v>56</v>
      </c>
      <c r="B23" s="2" t="s">
        <v>57</v>
      </c>
      <c r="C23" s="3" t="s">
        <v>138</v>
      </c>
      <c r="D23" s="3">
        <v>6391</v>
      </c>
      <c r="E23" s="5"/>
      <c r="F23" s="4">
        <v>62</v>
      </c>
      <c r="G23" s="5"/>
      <c r="I23" s="4">
        <v>0</v>
      </c>
      <c r="J23" s="4" t="s">
        <v>155</v>
      </c>
    </row>
    <row r="24" spans="1:10" x14ac:dyDescent="0.25">
      <c r="A24" s="2" t="s">
        <v>59</v>
      </c>
      <c r="B24" s="2" t="s">
        <v>60</v>
      </c>
      <c r="C24" s="3" t="s">
        <v>131</v>
      </c>
      <c r="D24" s="3">
        <v>6344</v>
      </c>
      <c r="E24" s="5"/>
      <c r="F24" s="4">
        <v>61</v>
      </c>
      <c r="G24" s="5"/>
    </row>
    <row r="25" spans="1:10" x14ac:dyDescent="0.25">
      <c r="A25" s="2" t="s">
        <v>62</v>
      </c>
      <c r="B25" s="2" t="s">
        <v>63</v>
      </c>
      <c r="C25" s="3" t="s">
        <v>134</v>
      </c>
      <c r="D25" s="3">
        <v>2312</v>
      </c>
      <c r="E25" s="5"/>
      <c r="F25" s="4">
        <v>98</v>
      </c>
      <c r="G25" s="5"/>
    </row>
    <row r="26" spans="1:10" x14ac:dyDescent="0.25">
      <c r="A26" s="2" t="s">
        <v>65</v>
      </c>
      <c r="B26" s="2" t="s">
        <v>66</v>
      </c>
      <c r="C26" s="3" t="s">
        <v>156</v>
      </c>
      <c r="D26" s="3">
        <v>4342</v>
      </c>
      <c r="E26" s="5"/>
      <c r="F26" s="4">
        <v>89</v>
      </c>
      <c r="G26" s="5"/>
    </row>
  </sheetData>
  <mergeCells count="5">
    <mergeCell ref="A5:H5"/>
    <mergeCell ref="I17:J17"/>
    <mergeCell ref="A1:H1"/>
    <mergeCell ref="A2:H3"/>
    <mergeCell ref="I5:J5"/>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1B74-3835-4F9D-9E6B-FBDEF227FACD}">
  <sheetPr codeName="Sheet7"/>
  <dimension ref="A1:L26"/>
  <sheetViews>
    <sheetView tabSelected="1" topLeftCell="B1" workbookViewId="0">
      <selection activeCell="H7" sqref="H7"/>
    </sheetView>
  </sheetViews>
  <sheetFormatPr defaultRowHeight="15" x14ac:dyDescent="0.25"/>
  <cols>
    <col min="1" max="1" width="9.85546875" bestFit="1" customWidth="1"/>
    <col min="2" max="2" width="8.5703125" bestFit="1" customWidth="1"/>
    <col min="3" max="3" width="12.85546875" bestFit="1" customWidth="1"/>
    <col min="4" max="4" width="15" bestFit="1" customWidth="1"/>
    <col min="5" max="5" width="42.7109375" bestFit="1" customWidth="1"/>
    <col min="6" max="6" width="7.7109375" bestFit="1" customWidth="1"/>
    <col min="7" max="7" width="31.7109375" bestFit="1" customWidth="1"/>
    <col min="8" max="8" width="31.85546875" bestFit="1" customWidth="1"/>
    <col min="9" max="9" width="8.7109375" customWidth="1"/>
    <col min="10" max="10" width="6.28515625" bestFit="1" customWidth="1"/>
    <col min="11" max="11" width="42.7109375" bestFit="1" customWidth="1"/>
    <col min="12" max="12" width="12.7109375" bestFit="1" customWidth="1"/>
    <col min="13" max="13" width="6.28515625" bestFit="1" customWidth="1"/>
    <col min="14" max="14" width="12.5703125" bestFit="1" customWidth="1"/>
    <col min="15" max="15" width="12.7109375" bestFit="1" customWidth="1"/>
  </cols>
  <sheetData>
    <row r="1" spans="1:11" x14ac:dyDescent="0.25">
      <c r="A1" s="35" t="s">
        <v>121</v>
      </c>
      <c r="B1" s="35"/>
      <c r="C1" s="35"/>
      <c r="D1" s="35"/>
      <c r="E1" s="35"/>
      <c r="F1" s="35"/>
      <c r="G1" s="35"/>
      <c r="H1" s="35"/>
    </row>
    <row r="2" spans="1:11" ht="15" customHeight="1" x14ac:dyDescent="0.25">
      <c r="A2" s="38" t="s">
        <v>122</v>
      </c>
      <c r="B2" s="38"/>
      <c r="C2" s="38"/>
      <c r="D2" s="38"/>
      <c r="E2" s="38"/>
      <c r="F2" s="38"/>
      <c r="G2" s="38"/>
      <c r="H2" s="38"/>
    </row>
    <row r="3" spans="1:11" x14ac:dyDescent="0.25">
      <c r="A3" s="38"/>
      <c r="B3" s="38"/>
      <c r="C3" s="38"/>
      <c r="D3" s="38"/>
      <c r="E3" s="38"/>
      <c r="F3" s="38"/>
      <c r="G3" s="38"/>
      <c r="H3" s="38"/>
    </row>
    <row r="5" spans="1:11" x14ac:dyDescent="0.25">
      <c r="A5" s="35" t="s">
        <v>157</v>
      </c>
      <c r="B5" s="35"/>
      <c r="C5" s="35"/>
      <c r="D5" s="35"/>
      <c r="E5" s="35"/>
      <c r="F5" s="35"/>
      <c r="G5" s="35"/>
      <c r="H5" s="35"/>
      <c r="J5" s="37" t="s">
        <v>124</v>
      </c>
      <c r="K5" s="37"/>
    </row>
    <row r="6" spans="1:11" x14ac:dyDescent="0.25">
      <c r="A6" s="1" t="s">
        <v>2</v>
      </c>
      <c r="B6" s="1" t="s">
        <v>3</v>
      </c>
      <c r="C6" s="1" t="s">
        <v>125</v>
      </c>
      <c r="D6" s="1" t="s">
        <v>126</v>
      </c>
      <c r="E6" s="1" t="s">
        <v>127</v>
      </c>
      <c r="F6" s="1" t="s">
        <v>128</v>
      </c>
      <c r="G6" s="1" t="s">
        <v>158</v>
      </c>
      <c r="H6" s="1" t="s">
        <v>159</v>
      </c>
      <c r="J6" s="1" t="s">
        <v>130</v>
      </c>
      <c r="K6" s="1" t="s">
        <v>127</v>
      </c>
    </row>
    <row r="7" spans="1:11" x14ac:dyDescent="0.25">
      <c r="A7" s="2" t="s">
        <v>8</v>
      </c>
      <c r="B7" s="2" t="s">
        <v>9</v>
      </c>
      <c r="C7" s="3" t="s">
        <v>131</v>
      </c>
      <c r="D7" s="3">
        <v>7372</v>
      </c>
      <c r="E7" s="5" t="str">
        <f>_xlfn.XLOOKUP(C7,J:J,K:K,"**Not Found**")</f>
        <v>Hospitality and Retailing Management</v>
      </c>
      <c r="F7" s="4">
        <v>92</v>
      </c>
      <c r="G7" s="6" t="str">
        <f>_xlfn.XLOOKUP(F7,$K$19:$K$23,$J$19:$J$23,0,-1)</f>
        <v>A</v>
      </c>
      <c r="H7" s="6" t="str">
        <f>_xlfn.XLOOKUP(F7,$L$19:$L$23,$J$19:$J$23,0,1)</f>
        <v>A</v>
      </c>
      <c r="J7" s="2" t="s">
        <v>132</v>
      </c>
      <c r="K7" s="2" t="s">
        <v>133</v>
      </c>
    </row>
    <row r="8" spans="1:11" x14ac:dyDescent="0.25">
      <c r="A8" s="2" t="s">
        <v>11</v>
      </c>
      <c r="B8" s="2" t="s">
        <v>12</v>
      </c>
      <c r="C8" s="3" t="s">
        <v>134</v>
      </c>
      <c r="D8" s="3">
        <v>7350</v>
      </c>
      <c r="E8" s="5" t="str">
        <f t="shared" ref="E8:E26" si="0">_xlfn.XLOOKUP(C8,J:J,K:K,"**Not Found**")</f>
        <v>Social Work</v>
      </c>
      <c r="F8" s="4">
        <v>100</v>
      </c>
      <c r="G8" s="6" t="str">
        <f t="shared" ref="G8:G26" si="1">_xlfn.XLOOKUP(F8,$K$19:$K$23,$J$19:$J$23,0,-1)</f>
        <v>A</v>
      </c>
      <c r="H8" s="6" t="str">
        <f t="shared" ref="H8:H26" si="2">_xlfn.XLOOKUP(F8,$L$19:$L$23,$J$19:$J$23,0,1)</f>
        <v>A</v>
      </c>
      <c r="J8" s="2" t="s">
        <v>135</v>
      </c>
      <c r="K8" s="2" t="s">
        <v>136</v>
      </c>
    </row>
    <row r="9" spans="1:11" x14ac:dyDescent="0.25">
      <c r="A9" s="2" t="s">
        <v>14</v>
      </c>
      <c r="B9" s="2" t="s">
        <v>15</v>
      </c>
      <c r="C9" s="3" t="s">
        <v>137</v>
      </c>
      <c r="D9" s="3">
        <v>4348</v>
      </c>
      <c r="E9" s="5" t="str">
        <f t="shared" si="0"/>
        <v>Theater Arts</v>
      </c>
      <c r="F9" s="4">
        <v>67</v>
      </c>
      <c r="G9" s="6" t="str">
        <f t="shared" si="1"/>
        <v>D</v>
      </c>
      <c r="H9" s="6" t="str">
        <f t="shared" si="2"/>
        <v>D</v>
      </c>
      <c r="J9" s="2" t="s">
        <v>138</v>
      </c>
      <c r="K9" s="2" t="s">
        <v>139</v>
      </c>
    </row>
    <row r="10" spans="1:11" x14ac:dyDescent="0.25">
      <c r="A10" s="2" t="s">
        <v>17</v>
      </c>
      <c r="B10" s="2" t="s">
        <v>18</v>
      </c>
      <c r="C10" s="3" t="s">
        <v>134</v>
      </c>
      <c r="D10" s="3">
        <v>4333</v>
      </c>
      <c r="E10" s="5" t="str">
        <f t="shared" si="0"/>
        <v>Social Work</v>
      </c>
      <c r="F10" s="4">
        <v>80</v>
      </c>
      <c r="G10" s="6" t="str">
        <f t="shared" si="1"/>
        <v>B</v>
      </c>
      <c r="H10" s="6" t="str">
        <f t="shared" si="2"/>
        <v>B</v>
      </c>
      <c r="J10" s="2" t="s">
        <v>131</v>
      </c>
      <c r="K10" s="2" t="s">
        <v>140</v>
      </c>
    </row>
    <row r="11" spans="1:11" x14ac:dyDescent="0.25">
      <c r="A11" s="2" t="s">
        <v>20</v>
      </c>
      <c r="B11" s="2" t="s">
        <v>21</v>
      </c>
      <c r="C11" s="3" t="s">
        <v>141</v>
      </c>
      <c r="D11" s="3">
        <v>1352</v>
      </c>
      <c r="E11" s="5" t="str">
        <f t="shared" si="0"/>
        <v>Retail Management</v>
      </c>
      <c r="F11" s="4">
        <v>83</v>
      </c>
      <c r="G11" s="6" t="str">
        <f t="shared" si="1"/>
        <v>B</v>
      </c>
      <c r="H11" s="6" t="str">
        <f t="shared" si="2"/>
        <v>B</v>
      </c>
      <c r="J11" s="2" t="s">
        <v>142</v>
      </c>
      <c r="K11" s="2" t="s">
        <v>143</v>
      </c>
    </row>
    <row r="12" spans="1:11" x14ac:dyDescent="0.25">
      <c r="A12" s="2" t="s">
        <v>23</v>
      </c>
      <c r="B12" s="2" t="s">
        <v>24</v>
      </c>
      <c r="C12" s="3" t="s">
        <v>132</v>
      </c>
      <c r="D12" s="3">
        <v>4385</v>
      </c>
      <c r="E12" s="5" t="str">
        <f t="shared" si="0"/>
        <v>English</v>
      </c>
      <c r="F12" s="4">
        <v>56</v>
      </c>
      <c r="G12" s="6" t="str">
        <f t="shared" si="1"/>
        <v>Fail</v>
      </c>
      <c r="H12" s="6" t="str">
        <f t="shared" si="2"/>
        <v>Fail</v>
      </c>
      <c r="J12" s="2" t="s">
        <v>144</v>
      </c>
      <c r="K12" s="2" t="s">
        <v>145</v>
      </c>
    </row>
    <row r="13" spans="1:11" x14ac:dyDescent="0.25">
      <c r="A13" s="2" t="s">
        <v>26</v>
      </c>
      <c r="B13" s="2" t="s">
        <v>27</v>
      </c>
      <c r="C13" s="3" t="s">
        <v>134</v>
      </c>
      <c r="D13" s="3">
        <v>4388</v>
      </c>
      <c r="E13" s="5" t="str">
        <f t="shared" si="0"/>
        <v>Social Work</v>
      </c>
      <c r="F13" s="4">
        <v>70</v>
      </c>
      <c r="G13" s="6" t="str">
        <f t="shared" si="1"/>
        <v>C</v>
      </c>
      <c r="H13" s="6" t="str">
        <f t="shared" si="2"/>
        <v>C</v>
      </c>
      <c r="J13" s="2" t="s">
        <v>141</v>
      </c>
      <c r="K13" s="2" t="s">
        <v>146</v>
      </c>
    </row>
    <row r="14" spans="1:11" x14ac:dyDescent="0.25">
      <c r="A14" s="2" t="s">
        <v>29</v>
      </c>
      <c r="B14" s="2" t="s">
        <v>30</v>
      </c>
      <c r="C14" s="3" t="s">
        <v>142</v>
      </c>
      <c r="D14" s="3">
        <v>5353</v>
      </c>
      <c r="E14" s="5" t="str">
        <f t="shared" si="0"/>
        <v>Journalism and Creative Media Industries</v>
      </c>
      <c r="F14" s="4">
        <v>87</v>
      </c>
      <c r="G14" s="6" t="str">
        <f t="shared" si="1"/>
        <v>B</v>
      </c>
      <c r="H14" s="6" t="str">
        <f t="shared" si="2"/>
        <v>B</v>
      </c>
      <c r="J14" s="2" t="s">
        <v>137</v>
      </c>
      <c r="K14" s="2" t="s">
        <v>147</v>
      </c>
    </row>
    <row r="15" spans="1:11" x14ac:dyDescent="0.25">
      <c r="A15" s="2" t="s">
        <v>32</v>
      </c>
      <c r="B15" s="2" t="s">
        <v>33</v>
      </c>
      <c r="C15" s="3" t="s">
        <v>141</v>
      </c>
      <c r="D15" s="3">
        <v>1395</v>
      </c>
      <c r="E15" s="5" t="str">
        <f t="shared" si="0"/>
        <v>Retail Management</v>
      </c>
      <c r="F15" s="4">
        <v>79</v>
      </c>
      <c r="G15" s="6" t="str">
        <f t="shared" si="1"/>
        <v>C</v>
      </c>
      <c r="H15" s="6" t="str">
        <f t="shared" si="2"/>
        <v>C</v>
      </c>
      <c r="J15" s="2" t="s">
        <v>134</v>
      </c>
      <c r="K15" s="2" t="s">
        <v>148</v>
      </c>
    </row>
    <row r="16" spans="1:11" x14ac:dyDescent="0.25">
      <c r="A16" s="2" t="s">
        <v>35</v>
      </c>
      <c r="B16" s="2" t="s">
        <v>36</v>
      </c>
      <c r="C16" s="3" t="s">
        <v>137</v>
      </c>
      <c r="D16" s="3">
        <v>4376</v>
      </c>
      <c r="E16" s="5" t="str">
        <f t="shared" si="0"/>
        <v>Theater Arts</v>
      </c>
      <c r="F16" s="4">
        <v>73</v>
      </c>
      <c r="G16" s="6" t="str">
        <f t="shared" si="1"/>
        <v>C</v>
      </c>
      <c r="H16" s="6" t="str">
        <f t="shared" si="2"/>
        <v>C</v>
      </c>
    </row>
    <row r="17" spans="1:12" x14ac:dyDescent="0.25">
      <c r="A17" s="2" t="s">
        <v>38</v>
      </c>
      <c r="B17" s="2" t="s">
        <v>39</v>
      </c>
      <c r="C17" s="3" t="s">
        <v>141</v>
      </c>
      <c r="D17" s="3">
        <v>7366</v>
      </c>
      <c r="E17" s="5" t="str">
        <f t="shared" si="0"/>
        <v>Retail Management</v>
      </c>
      <c r="F17" s="4">
        <v>97</v>
      </c>
      <c r="G17" s="6" t="str">
        <f t="shared" si="1"/>
        <v>A</v>
      </c>
      <c r="H17" s="6" t="str">
        <f t="shared" si="2"/>
        <v>A</v>
      </c>
      <c r="J17" s="37" t="s">
        <v>149</v>
      </c>
      <c r="K17" s="37"/>
      <c r="L17" s="37"/>
    </row>
    <row r="18" spans="1:12" x14ac:dyDescent="0.25">
      <c r="A18" s="2" t="s">
        <v>41</v>
      </c>
      <c r="B18" s="2" t="s">
        <v>42</v>
      </c>
      <c r="C18" s="3" t="s">
        <v>141</v>
      </c>
      <c r="D18" s="3">
        <v>5350</v>
      </c>
      <c r="E18" s="5" t="str">
        <f t="shared" si="0"/>
        <v>Retail Management</v>
      </c>
      <c r="F18" s="4">
        <v>73</v>
      </c>
      <c r="G18" s="6" t="str">
        <f t="shared" si="1"/>
        <v>C</v>
      </c>
      <c r="H18" s="6" t="str">
        <f t="shared" si="2"/>
        <v>C</v>
      </c>
      <c r="J18" s="21" t="s">
        <v>150</v>
      </c>
      <c r="K18" s="21" t="s">
        <v>160</v>
      </c>
      <c r="L18" s="1" t="s">
        <v>161</v>
      </c>
    </row>
    <row r="19" spans="1:12" x14ac:dyDescent="0.25">
      <c r="A19" s="2" t="s">
        <v>44</v>
      </c>
      <c r="B19" s="2" t="s">
        <v>45</v>
      </c>
      <c r="C19" s="3" t="s">
        <v>135</v>
      </c>
      <c r="D19" s="3">
        <v>7333</v>
      </c>
      <c r="E19" s="5" t="str">
        <f t="shared" si="0"/>
        <v>Information Systems and Quantitative Studies</v>
      </c>
      <c r="F19" s="4">
        <v>84</v>
      </c>
      <c r="G19" s="6" t="str">
        <f t="shared" si="1"/>
        <v>B</v>
      </c>
      <c r="H19" s="6" t="str">
        <f t="shared" si="2"/>
        <v>B</v>
      </c>
      <c r="J19" s="4" t="s">
        <v>151</v>
      </c>
      <c r="K19" s="4">
        <v>90</v>
      </c>
      <c r="L19" s="2">
        <v>100</v>
      </c>
    </row>
    <row r="20" spans="1:12" x14ac:dyDescent="0.25">
      <c r="A20" s="2" t="s">
        <v>47</v>
      </c>
      <c r="B20" s="2" t="s">
        <v>48</v>
      </c>
      <c r="C20" s="3" t="s">
        <v>135</v>
      </c>
      <c r="D20" s="3">
        <v>5345</v>
      </c>
      <c r="E20" s="5" t="str">
        <f t="shared" si="0"/>
        <v>Information Systems and Quantitative Studies</v>
      </c>
      <c r="F20" s="4">
        <v>95</v>
      </c>
      <c r="G20" s="6" t="str">
        <f t="shared" si="1"/>
        <v>A</v>
      </c>
      <c r="H20" s="6" t="str">
        <f t="shared" si="2"/>
        <v>A</v>
      </c>
      <c r="J20" s="4" t="s">
        <v>152</v>
      </c>
      <c r="K20" s="4">
        <v>80</v>
      </c>
      <c r="L20" s="2">
        <v>89</v>
      </c>
    </row>
    <row r="21" spans="1:12" x14ac:dyDescent="0.25">
      <c r="A21" s="2" t="s">
        <v>50</v>
      </c>
      <c r="B21" s="2" t="s">
        <v>51</v>
      </c>
      <c r="C21" s="3" t="s">
        <v>131</v>
      </c>
      <c r="D21" s="3">
        <v>7360</v>
      </c>
      <c r="E21" s="5" t="str">
        <f t="shared" si="0"/>
        <v>Hospitality and Retailing Management</v>
      </c>
      <c r="F21" s="4">
        <v>77</v>
      </c>
      <c r="G21" s="6" t="str">
        <f t="shared" si="1"/>
        <v>C</v>
      </c>
      <c r="H21" s="6" t="str">
        <f t="shared" si="2"/>
        <v>C</v>
      </c>
      <c r="J21" s="4" t="s">
        <v>153</v>
      </c>
      <c r="K21" s="4">
        <v>70</v>
      </c>
      <c r="L21" s="2">
        <v>79</v>
      </c>
    </row>
    <row r="22" spans="1:12" x14ac:dyDescent="0.25">
      <c r="A22" s="2" t="s">
        <v>53</v>
      </c>
      <c r="B22" s="2" t="s">
        <v>54</v>
      </c>
      <c r="C22" s="3" t="s">
        <v>141</v>
      </c>
      <c r="D22" s="3">
        <v>7332</v>
      </c>
      <c r="E22" s="5" t="str">
        <f t="shared" si="0"/>
        <v>Retail Management</v>
      </c>
      <c r="F22" s="4">
        <v>74</v>
      </c>
      <c r="G22" s="6" t="str">
        <f t="shared" si="1"/>
        <v>C</v>
      </c>
      <c r="H22" s="6" t="str">
        <f t="shared" si="2"/>
        <v>C</v>
      </c>
      <c r="J22" s="4" t="s">
        <v>154</v>
      </c>
      <c r="K22" s="4">
        <v>60</v>
      </c>
      <c r="L22" s="2">
        <v>69</v>
      </c>
    </row>
    <row r="23" spans="1:12" x14ac:dyDescent="0.25">
      <c r="A23" s="2" t="s">
        <v>56</v>
      </c>
      <c r="B23" s="2" t="s">
        <v>57</v>
      </c>
      <c r="C23" s="3" t="s">
        <v>138</v>
      </c>
      <c r="D23" s="3">
        <v>6391</v>
      </c>
      <c r="E23" s="5" t="str">
        <f t="shared" si="0"/>
        <v>Global Studies</v>
      </c>
      <c r="F23" s="4">
        <v>62</v>
      </c>
      <c r="G23" s="6" t="str">
        <f t="shared" si="1"/>
        <v>D</v>
      </c>
      <c r="H23" s="6" t="str">
        <f t="shared" si="2"/>
        <v>D</v>
      </c>
      <c r="J23" s="4" t="s">
        <v>155</v>
      </c>
      <c r="K23" s="4">
        <v>0</v>
      </c>
      <c r="L23" s="2">
        <v>59</v>
      </c>
    </row>
    <row r="24" spans="1:12" x14ac:dyDescent="0.25">
      <c r="A24" s="2" t="s">
        <v>59</v>
      </c>
      <c r="B24" s="2" t="s">
        <v>60</v>
      </c>
      <c r="C24" s="3" t="s">
        <v>131</v>
      </c>
      <c r="D24" s="3">
        <v>6344</v>
      </c>
      <c r="E24" s="5" t="str">
        <f t="shared" si="0"/>
        <v>Hospitality and Retailing Management</v>
      </c>
      <c r="F24" s="4">
        <v>61</v>
      </c>
      <c r="G24" s="6" t="str">
        <f t="shared" si="1"/>
        <v>D</v>
      </c>
      <c r="H24" s="6" t="str">
        <f t="shared" si="2"/>
        <v>D</v>
      </c>
    </row>
    <row r="25" spans="1:12" x14ac:dyDescent="0.25">
      <c r="A25" s="2" t="s">
        <v>62</v>
      </c>
      <c r="B25" s="2" t="s">
        <v>63</v>
      </c>
      <c r="C25" s="3" t="s">
        <v>134</v>
      </c>
      <c r="D25" s="3">
        <v>2312</v>
      </c>
      <c r="E25" s="5" t="str">
        <f t="shared" si="0"/>
        <v>Social Work</v>
      </c>
      <c r="F25" s="4">
        <v>98</v>
      </c>
      <c r="G25" s="6" t="str">
        <f t="shared" si="1"/>
        <v>A</v>
      </c>
      <c r="H25" s="6" t="str">
        <f t="shared" si="2"/>
        <v>A</v>
      </c>
    </row>
    <row r="26" spans="1:12" x14ac:dyDescent="0.25">
      <c r="A26" s="2" t="s">
        <v>65</v>
      </c>
      <c r="B26" s="2" t="s">
        <v>66</v>
      </c>
      <c r="C26" s="3" t="s">
        <v>156</v>
      </c>
      <c r="D26" s="3">
        <v>4342</v>
      </c>
      <c r="E26" s="5" t="str">
        <f t="shared" si="0"/>
        <v>**Not Found**</v>
      </c>
      <c r="F26" s="4">
        <v>89</v>
      </c>
      <c r="G26" s="6" t="str">
        <f t="shared" si="1"/>
        <v>B</v>
      </c>
      <c r="H26" s="6" t="str">
        <f t="shared" si="2"/>
        <v>B</v>
      </c>
    </row>
  </sheetData>
  <mergeCells count="5">
    <mergeCell ref="J5:K5"/>
    <mergeCell ref="J17:L17"/>
    <mergeCell ref="A5:H5"/>
    <mergeCell ref="A1:H1"/>
    <mergeCell ref="A2:H3"/>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89C-CB56-4264-BCBF-AB595F1C6D1D}">
  <dimension ref="A1:K26"/>
  <sheetViews>
    <sheetView workbookViewId="0">
      <selection activeCell="F7" sqref="F7"/>
    </sheetView>
  </sheetViews>
  <sheetFormatPr defaultRowHeight="15" x14ac:dyDescent="0.25"/>
  <cols>
    <col min="1" max="1" width="9.85546875" bestFit="1" customWidth="1"/>
    <col min="2" max="2" width="8.5703125" bestFit="1" customWidth="1"/>
    <col min="3" max="5" width="12" bestFit="1" customWidth="1"/>
    <col min="6" max="6" width="17.28515625" bestFit="1" customWidth="1"/>
    <col min="7" max="7" width="12.140625" bestFit="1" customWidth="1"/>
    <col min="8" max="8" width="8.85546875" bestFit="1" customWidth="1"/>
    <col min="9" max="10" width="6.42578125" bestFit="1" customWidth="1"/>
    <col min="11" max="11" width="10.5703125" customWidth="1"/>
  </cols>
  <sheetData>
    <row r="1" spans="1:11" x14ac:dyDescent="0.25">
      <c r="A1" s="35" t="s">
        <v>121</v>
      </c>
      <c r="B1" s="35"/>
      <c r="C1" s="35"/>
      <c r="D1" s="35"/>
      <c r="E1" s="35"/>
      <c r="F1" s="35"/>
      <c r="G1" s="35"/>
      <c r="H1" s="35"/>
    </row>
    <row r="2" spans="1:11" ht="15" customHeight="1" x14ac:dyDescent="0.25">
      <c r="A2" s="47" t="s">
        <v>162</v>
      </c>
      <c r="B2" s="47"/>
      <c r="C2" s="47"/>
      <c r="D2" s="47"/>
      <c r="E2" s="47"/>
      <c r="F2" s="47"/>
      <c r="G2" s="47"/>
      <c r="H2" s="47"/>
    </row>
    <row r="3" spans="1:11" x14ac:dyDescent="0.25">
      <c r="A3" s="48"/>
      <c r="B3" s="48"/>
      <c r="C3" s="48"/>
      <c r="D3" s="48"/>
      <c r="E3" s="48"/>
      <c r="F3" s="48"/>
      <c r="G3" s="48"/>
      <c r="H3" s="48"/>
    </row>
    <row r="4" spans="1:11" x14ac:dyDescent="0.25">
      <c r="A4" s="48"/>
      <c r="B4" s="48"/>
      <c r="C4" s="48"/>
      <c r="D4" s="48"/>
      <c r="E4" s="48"/>
      <c r="F4" s="48"/>
      <c r="G4" s="48"/>
      <c r="H4" s="48"/>
    </row>
    <row r="6" spans="1:11" x14ac:dyDescent="0.25">
      <c r="A6" s="21" t="s">
        <v>2</v>
      </c>
      <c r="B6" s="21" t="s">
        <v>3</v>
      </c>
      <c r="C6" s="21" t="s">
        <v>163</v>
      </c>
      <c r="D6" s="21" t="s">
        <v>164</v>
      </c>
      <c r="E6" s="21" t="s">
        <v>165</v>
      </c>
      <c r="F6" s="21" t="s">
        <v>166</v>
      </c>
      <c r="G6" s="21" t="s">
        <v>129</v>
      </c>
      <c r="H6" s="21" t="s">
        <v>167</v>
      </c>
    </row>
    <row r="7" spans="1:11" x14ac:dyDescent="0.25">
      <c r="A7" s="2" t="s">
        <v>8</v>
      </c>
      <c r="B7" s="2" t="s">
        <v>9</v>
      </c>
      <c r="C7" s="4">
        <v>92</v>
      </c>
      <c r="D7" s="4">
        <v>90</v>
      </c>
      <c r="E7" s="4">
        <v>95</v>
      </c>
      <c r="F7" s="5"/>
      <c r="G7" s="5"/>
      <c r="H7" s="5"/>
    </row>
    <row r="8" spans="1:11" x14ac:dyDescent="0.25">
      <c r="A8" s="2" t="s">
        <v>11</v>
      </c>
      <c r="B8" s="2" t="s">
        <v>12</v>
      </c>
      <c r="C8" s="4">
        <v>100</v>
      </c>
      <c r="D8" s="4">
        <v>91</v>
      </c>
      <c r="E8" s="4">
        <v>93</v>
      </c>
      <c r="F8" s="5"/>
      <c r="G8" s="5"/>
      <c r="H8" s="5"/>
    </row>
    <row r="9" spans="1:11" x14ac:dyDescent="0.25">
      <c r="A9" s="2" t="s">
        <v>14</v>
      </c>
      <c r="B9" s="2" t="s">
        <v>15</v>
      </c>
      <c r="C9" s="4">
        <v>67</v>
      </c>
      <c r="D9" s="4">
        <v>72</v>
      </c>
      <c r="E9" s="4">
        <v>70</v>
      </c>
      <c r="F9" s="5"/>
      <c r="G9" s="5"/>
      <c r="H9" s="5"/>
    </row>
    <row r="10" spans="1:11" x14ac:dyDescent="0.25">
      <c r="A10" s="2" t="s">
        <v>17</v>
      </c>
      <c r="B10" s="2" t="s">
        <v>18</v>
      </c>
      <c r="C10" s="4">
        <v>80</v>
      </c>
      <c r="D10" s="4">
        <v>82</v>
      </c>
      <c r="E10" s="4">
        <v>83</v>
      </c>
      <c r="F10" s="5"/>
      <c r="G10" s="5"/>
      <c r="H10" s="5"/>
    </row>
    <row r="11" spans="1:11" x14ac:dyDescent="0.25">
      <c r="A11" s="2" t="s">
        <v>20</v>
      </c>
      <c r="B11" s="2" t="s">
        <v>21</v>
      </c>
      <c r="C11" s="4">
        <v>83</v>
      </c>
      <c r="D11" s="4">
        <v>81</v>
      </c>
      <c r="E11" s="4">
        <v>79</v>
      </c>
      <c r="F11" s="5"/>
      <c r="G11" s="5"/>
      <c r="H11" s="5"/>
    </row>
    <row r="12" spans="1:11" x14ac:dyDescent="0.25">
      <c r="A12" s="2" t="s">
        <v>23</v>
      </c>
      <c r="B12" s="2" t="s">
        <v>24</v>
      </c>
      <c r="C12" s="4">
        <v>56</v>
      </c>
      <c r="D12" s="4">
        <v>63</v>
      </c>
      <c r="E12" s="4">
        <v>70</v>
      </c>
      <c r="F12" s="5"/>
      <c r="G12" s="5"/>
      <c r="H12" s="5"/>
    </row>
    <row r="13" spans="1:11" x14ac:dyDescent="0.25">
      <c r="A13" s="2" t="s">
        <v>26</v>
      </c>
      <c r="B13" s="2" t="s">
        <v>27</v>
      </c>
      <c r="C13" s="4">
        <v>70</v>
      </c>
      <c r="D13" s="4">
        <v>68</v>
      </c>
      <c r="E13" s="4">
        <v>75</v>
      </c>
      <c r="F13" s="5"/>
      <c r="G13" s="5"/>
      <c r="H13" s="5"/>
    </row>
    <row r="14" spans="1:11" x14ac:dyDescent="0.25">
      <c r="A14" s="2" t="s">
        <v>29</v>
      </c>
      <c r="B14" s="2" t="s">
        <v>30</v>
      </c>
      <c r="C14" s="4">
        <v>87</v>
      </c>
      <c r="D14" s="4">
        <v>82</v>
      </c>
      <c r="E14" s="4">
        <v>90</v>
      </c>
      <c r="F14" s="5"/>
      <c r="G14" s="5"/>
      <c r="H14" s="5"/>
    </row>
    <row r="15" spans="1:11" x14ac:dyDescent="0.25">
      <c r="A15" s="2" t="s">
        <v>32</v>
      </c>
      <c r="B15" s="2" t="s">
        <v>33</v>
      </c>
      <c r="C15" s="4">
        <v>79</v>
      </c>
      <c r="D15" s="4">
        <v>75</v>
      </c>
      <c r="E15" s="4">
        <v>84</v>
      </c>
      <c r="F15" s="5"/>
      <c r="G15" s="5"/>
      <c r="H15" s="5"/>
    </row>
    <row r="16" spans="1:11" x14ac:dyDescent="0.25">
      <c r="A16" s="2" t="s">
        <v>35</v>
      </c>
      <c r="B16" s="2" t="s">
        <v>36</v>
      </c>
      <c r="C16" s="4">
        <v>73</v>
      </c>
      <c r="D16" s="4">
        <v>70</v>
      </c>
      <c r="E16" s="4">
        <v>78</v>
      </c>
      <c r="F16" s="5"/>
      <c r="G16" s="5"/>
      <c r="H16" s="5"/>
      <c r="J16" s="45" t="s">
        <v>149</v>
      </c>
      <c r="K16" s="46"/>
    </row>
    <row r="17" spans="1:11" x14ac:dyDescent="0.25">
      <c r="A17" s="2" t="s">
        <v>38</v>
      </c>
      <c r="B17" s="2" t="s">
        <v>39</v>
      </c>
      <c r="C17" s="4">
        <v>97</v>
      </c>
      <c r="D17" s="4">
        <v>95</v>
      </c>
      <c r="E17" s="4">
        <v>100</v>
      </c>
      <c r="F17" s="5"/>
      <c r="G17" s="5"/>
      <c r="H17" s="5"/>
      <c r="J17" s="21" t="s">
        <v>128</v>
      </c>
      <c r="K17" s="21" t="s">
        <v>150</v>
      </c>
    </row>
    <row r="18" spans="1:11" x14ac:dyDescent="0.25">
      <c r="A18" s="2" t="s">
        <v>41</v>
      </c>
      <c r="B18" s="2" t="s">
        <v>42</v>
      </c>
      <c r="C18" s="4">
        <v>73</v>
      </c>
      <c r="D18" s="4">
        <v>78</v>
      </c>
      <c r="E18" s="4">
        <v>81</v>
      </c>
      <c r="F18" s="5"/>
      <c r="G18" s="5"/>
      <c r="H18" s="5"/>
      <c r="J18" s="4">
        <v>90</v>
      </c>
      <c r="K18" s="4" t="s">
        <v>151</v>
      </c>
    </row>
    <row r="19" spans="1:11" x14ac:dyDescent="0.25">
      <c r="A19" s="2" t="s">
        <v>44</v>
      </c>
      <c r="B19" s="2" t="s">
        <v>45</v>
      </c>
      <c r="C19" s="4">
        <v>84</v>
      </c>
      <c r="D19" s="4">
        <v>80</v>
      </c>
      <c r="E19" s="4">
        <v>83</v>
      </c>
      <c r="F19" s="5"/>
      <c r="G19" s="5"/>
      <c r="H19" s="5"/>
      <c r="J19" s="4">
        <v>80</v>
      </c>
      <c r="K19" s="4" t="s">
        <v>152</v>
      </c>
    </row>
    <row r="20" spans="1:11" x14ac:dyDescent="0.25">
      <c r="A20" s="2" t="s">
        <v>47</v>
      </c>
      <c r="B20" s="2" t="s">
        <v>48</v>
      </c>
      <c r="C20" s="4">
        <v>95</v>
      </c>
      <c r="D20" s="4">
        <v>97</v>
      </c>
      <c r="E20" s="4">
        <v>94</v>
      </c>
      <c r="F20" s="5"/>
      <c r="G20" s="5"/>
      <c r="H20" s="5"/>
      <c r="J20" s="4">
        <v>70</v>
      </c>
      <c r="K20" s="4" t="s">
        <v>153</v>
      </c>
    </row>
    <row r="21" spans="1:11" x14ac:dyDescent="0.25">
      <c r="A21" s="2" t="s">
        <v>50</v>
      </c>
      <c r="B21" s="2" t="s">
        <v>51</v>
      </c>
      <c r="C21" s="4">
        <v>77</v>
      </c>
      <c r="D21" s="4">
        <v>75</v>
      </c>
      <c r="E21" s="4">
        <v>80</v>
      </c>
      <c r="F21" s="5"/>
      <c r="G21" s="5"/>
      <c r="H21" s="5"/>
      <c r="J21" s="4">
        <v>60</v>
      </c>
      <c r="K21" s="4" t="s">
        <v>154</v>
      </c>
    </row>
    <row r="22" spans="1:11" x14ac:dyDescent="0.25">
      <c r="A22" s="2" t="s">
        <v>53</v>
      </c>
      <c r="B22" s="2" t="s">
        <v>54</v>
      </c>
      <c r="C22" s="4">
        <v>74</v>
      </c>
      <c r="D22" s="4">
        <v>70</v>
      </c>
      <c r="E22" s="4">
        <v>76</v>
      </c>
      <c r="F22" s="5"/>
      <c r="G22" s="5"/>
      <c r="H22" s="5"/>
      <c r="J22" s="4">
        <v>0</v>
      </c>
      <c r="K22" s="4" t="s">
        <v>168</v>
      </c>
    </row>
    <row r="23" spans="1:11" x14ac:dyDescent="0.25">
      <c r="A23" s="2" t="s">
        <v>56</v>
      </c>
      <c r="B23" s="2" t="s">
        <v>57</v>
      </c>
      <c r="C23" s="4">
        <v>62</v>
      </c>
      <c r="D23" s="4">
        <v>66</v>
      </c>
      <c r="E23" s="4">
        <v>70</v>
      </c>
      <c r="F23" s="5"/>
      <c r="G23" s="5"/>
      <c r="H23" s="5"/>
    </row>
    <row r="24" spans="1:11" x14ac:dyDescent="0.25">
      <c r="A24" s="2" t="s">
        <v>59</v>
      </c>
      <c r="B24" s="2" t="s">
        <v>60</v>
      </c>
      <c r="C24" s="4">
        <v>61</v>
      </c>
      <c r="D24" s="4">
        <v>65</v>
      </c>
      <c r="E24" s="4">
        <v>65</v>
      </c>
      <c r="F24" s="5"/>
      <c r="G24" s="5"/>
      <c r="H24" s="5"/>
    </row>
    <row r="25" spans="1:11" x14ac:dyDescent="0.25">
      <c r="A25" s="2" t="s">
        <v>62</v>
      </c>
      <c r="B25" s="2" t="s">
        <v>63</v>
      </c>
      <c r="C25" s="4">
        <v>98</v>
      </c>
      <c r="D25" s="4">
        <v>99</v>
      </c>
      <c r="E25" s="4">
        <v>99</v>
      </c>
      <c r="F25" s="5"/>
      <c r="G25" s="5"/>
      <c r="H25" s="5"/>
    </row>
    <row r="26" spans="1:11" x14ac:dyDescent="0.25">
      <c r="A26" s="2" t="s">
        <v>65</v>
      </c>
      <c r="B26" s="2" t="s">
        <v>66</v>
      </c>
      <c r="C26" s="4">
        <v>89</v>
      </c>
      <c r="D26" s="4">
        <v>91</v>
      </c>
      <c r="E26" s="4">
        <v>91</v>
      </c>
      <c r="F26" s="5"/>
      <c r="G26" s="5"/>
      <c r="H26" s="5"/>
    </row>
  </sheetData>
  <mergeCells count="3">
    <mergeCell ref="J16:K16"/>
    <mergeCell ref="A2:H4"/>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DC37-58F8-45E1-884F-FD26E5A520EB}">
  <dimension ref="A1:K26"/>
  <sheetViews>
    <sheetView workbookViewId="0">
      <selection activeCell="K8" sqref="K8"/>
    </sheetView>
  </sheetViews>
  <sheetFormatPr defaultRowHeight="15" x14ac:dyDescent="0.25"/>
  <cols>
    <col min="1" max="1" width="9.85546875" bestFit="1" customWidth="1"/>
    <col min="2" max="2" width="8.5703125" bestFit="1" customWidth="1"/>
    <col min="3" max="5" width="12" bestFit="1" customWidth="1"/>
    <col min="6" max="6" width="17.28515625" bestFit="1" customWidth="1"/>
    <col min="7" max="7" width="12.140625" bestFit="1" customWidth="1"/>
    <col min="8" max="8" width="8.85546875" bestFit="1" customWidth="1"/>
    <col min="9" max="10" width="6.42578125" bestFit="1" customWidth="1"/>
    <col min="11" max="11" width="10.5703125" customWidth="1"/>
  </cols>
  <sheetData>
    <row r="1" spans="1:11" x14ac:dyDescent="0.25">
      <c r="A1" s="35" t="s">
        <v>121</v>
      </c>
      <c r="B1" s="35"/>
      <c r="C1" s="35"/>
      <c r="D1" s="35"/>
      <c r="E1" s="35"/>
      <c r="F1" s="35"/>
      <c r="G1" s="35"/>
      <c r="H1" s="35"/>
    </row>
    <row r="2" spans="1:11" ht="15" customHeight="1" x14ac:dyDescent="0.25">
      <c r="A2" s="47" t="s">
        <v>162</v>
      </c>
      <c r="B2" s="47"/>
      <c r="C2" s="47"/>
      <c r="D2" s="47"/>
      <c r="E2" s="47"/>
      <c r="F2" s="47"/>
      <c r="G2" s="47"/>
      <c r="H2" s="47"/>
    </row>
    <row r="3" spans="1:11" x14ac:dyDescent="0.25">
      <c r="A3" s="48"/>
      <c r="B3" s="48"/>
      <c r="C3" s="48"/>
      <c r="D3" s="48"/>
      <c r="E3" s="48"/>
      <c r="F3" s="48"/>
      <c r="G3" s="48"/>
      <c r="H3" s="48"/>
    </row>
    <row r="4" spans="1:11" x14ac:dyDescent="0.25">
      <c r="A4" s="48"/>
      <c r="B4" s="48"/>
      <c r="C4" s="48"/>
      <c r="D4" s="48"/>
      <c r="E4" s="48"/>
      <c r="F4" s="48"/>
      <c r="G4" s="48"/>
      <c r="H4" s="48"/>
    </row>
    <row r="6" spans="1:11" x14ac:dyDescent="0.25">
      <c r="A6" s="21" t="s">
        <v>2</v>
      </c>
      <c r="B6" s="21" t="s">
        <v>3</v>
      </c>
      <c r="C6" s="21" t="s">
        <v>163</v>
      </c>
      <c r="D6" s="21" t="s">
        <v>164</v>
      </c>
      <c r="E6" s="21" t="s">
        <v>165</v>
      </c>
      <c r="F6" s="21" t="s">
        <v>166</v>
      </c>
      <c r="G6" s="21" t="s">
        <v>129</v>
      </c>
      <c r="H6" s="21" t="s">
        <v>167</v>
      </c>
    </row>
    <row r="7" spans="1:11" x14ac:dyDescent="0.25">
      <c r="A7" s="2" t="s">
        <v>8</v>
      </c>
      <c r="B7" s="2" t="s">
        <v>9</v>
      </c>
      <c r="C7" s="4">
        <v>92</v>
      </c>
      <c r="D7" s="4">
        <v>90</v>
      </c>
      <c r="E7" s="4">
        <v>95</v>
      </c>
      <c r="F7" s="5">
        <f>AVERAGE(C7:E7)</f>
        <v>92.333333333333329</v>
      </c>
      <c r="G7" s="5" t="str">
        <f>_xlfn.XLOOKUP(F7,$J$18:$J$22,$K$18:$K$22,"ERROR",-1)</f>
        <v>A</v>
      </c>
      <c r="H7" s="5" t="str">
        <f>IF(OR(G7="A",G7="B",G7="C"), "Pass","Fail")</f>
        <v>Pass</v>
      </c>
    </row>
    <row r="8" spans="1:11" x14ac:dyDescent="0.25">
      <c r="A8" s="2" t="s">
        <v>11</v>
      </c>
      <c r="B8" s="2" t="s">
        <v>12</v>
      </c>
      <c r="C8" s="4">
        <v>100</v>
      </c>
      <c r="D8" s="4">
        <v>91</v>
      </c>
      <c r="E8" s="4">
        <v>93</v>
      </c>
      <c r="F8" s="5">
        <f t="shared" ref="F8:F26" si="0">AVERAGE(C8:E8)</f>
        <v>94.666666666666671</v>
      </c>
      <c r="G8" s="5" t="str">
        <f t="shared" ref="G8:G26" si="1">_xlfn.XLOOKUP(F8,$J$18:$J$22,$K$18:$K$22,"ERROR",-1)</f>
        <v>A</v>
      </c>
      <c r="H8" s="5" t="str">
        <f t="shared" ref="H8:H26" si="2">IF(OR(G8="A",G8="B",G8="C"), "Pass","Fail")</f>
        <v>Pass</v>
      </c>
    </row>
    <row r="9" spans="1:11" x14ac:dyDescent="0.25">
      <c r="A9" s="2" t="s">
        <v>14</v>
      </c>
      <c r="B9" s="2" t="s">
        <v>15</v>
      </c>
      <c r="C9" s="4">
        <v>67</v>
      </c>
      <c r="D9" s="4">
        <v>72</v>
      </c>
      <c r="E9" s="4">
        <v>70</v>
      </c>
      <c r="F9" s="5">
        <f t="shared" si="0"/>
        <v>69.666666666666671</v>
      </c>
      <c r="G9" s="5" t="str">
        <f t="shared" si="1"/>
        <v>D</v>
      </c>
      <c r="H9" s="5" t="str">
        <f t="shared" si="2"/>
        <v>Fail</v>
      </c>
    </row>
    <row r="10" spans="1:11" x14ac:dyDescent="0.25">
      <c r="A10" s="2" t="s">
        <v>17</v>
      </c>
      <c r="B10" s="2" t="s">
        <v>18</v>
      </c>
      <c r="C10" s="4">
        <v>80</v>
      </c>
      <c r="D10" s="4">
        <v>82</v>
      </c>
      <c r="E10" s="4">
        <v>83</v>
      </c>
      <c r="F10" s="5">
        <f t="shared" si="0"/>
        <v>81.666666666666671</v>
      </c>
      <c r="G10" s="5" t="str">
        <f t="shared" si="1"/>
        <v>B</v>
      </c>
      <c r="H10" s="5" t="str">
        <f t="shared" si="2"/>
        <v>Pass</v>
      </c>
    </row>
    <row r="11" spans="1:11" x14ac:dyDescent="0.25">
      <c r="A11" s="2" t="s">
        <v>20</v>
      </c>
      <c r="B11" s="2" t="s">
        <v>21</v>
      </c>
      <c r="C11" s="4">
        <v>83</v>
      </c>
      <c r="D11" s="4">
        <v>81</v>
      </c>
      <c r="E11" s="4">
        <v>79</v>
      </c>
      <c r="F11" s="5">
        <f t="shared" si="0"/>
        <v>81</v>
      </c>
      <c r="G11" s="5" t="str">
        <f t="shared" si="1"/>
        <v>B</v>
      </c>
      <c r="H11" s="5" t="str">
        <f t="shared" si="2"/>
        <v>Pass</v>
      </c>
    </row>
    <row r="12" spans="1:11" x14ac:dyDescent="0.25">
      <c r="A12" s="2" t="s">
        <v>23</v>
      </c>
      <c r="B12" s="2" t="s">
        <v>24</v>
      </c>
      <c r="C12" s="4">
        <v>56</v>
      </c>
      <c r="D12" s="4">
        <v>63</v>
      </c>
      <c r="E12" s="4">
        <v>70</v>
      </c>
      <c r="F12" s="5">
        <f t="shared" si="0"/>
        <v>63</v>
      </c>
      <c r="G12" s="5" t="str">
        <f t="shared" si="1"/>
        <v>D</v>
      </c>
      <c r="H12" s="5" t="str">
        <f t="shared" si="2"/>
        <v>Fail</v>
      </c>
    </row>
    <row r="13" spans="1:11" x14ac:dyDescent="0.25">
      <c r="A13" s="2" t="s">
        <v>26</v>
      </c>
      <c r="B13" s="2" t="s">
        <v>27</v>
      </c>
      <c r="C13" s="4">
        <v>70</v>
      </c>
      <c r="D13" s="4">
        <v>68</v>
      </c>
      <c r="E13" s="4">
        <v>75</v>
      </c>
      <c r="F13" s="5">
        <f t="shared" si="0"/>
        <v>71</v>
      </c>
      <c r="G13" s="5" t="str">
        <f t="shared" si="1"/>
        <v>C</v>
      </c>
      <c r="H13" s="5" t="str">
        <f t="shared" si="2"/>
        <v>Pass</v>
      </c>
    </row>
    <row r="14" spans="1:11" x14ac:dyDescent="0.25">
      <c r="A14" s="2" t="s">
        <v>29</v>
      </c>
      <c r="B14" s="2" t="s">
        <v>30</v>
      </c>
      <c r="C14" s="4">
        <v>87</v>
      </c>
      <c r="D14" s="4">
        <v>82</v>
      </c>
      <c r="E14" s="4">
        <v>90</v>
      </c>
      <c r="F14" s="5">
        <f t="shared" si="0"/>
        <v>86.333333333333329</v>
      </c>
      <c r="G14" s="5" t="str">
        <f t="shared" si="1"/>
        <v>B</v>
      </c>
      <c r="H14" s="5" t="str">
        <f t="shared" si="2"/>
        <v>Pass</v>
      </c>
    </row>
    <row r="15" spans="1:11" x14ac:dyDescent="0.25">
      <c r="A15" s="2" t="s">
        <v>32</v>
      </c>
      <c r="B15" s="2" t="s">
        <v>33</v>
      </c>
      <c r="C15" s="4">
        <v>79</v>
      </c>
      <c r="D15" s="4">
        <v>75</v>
      </c>
      <c r="E15" s="4">
        <v>84</v>
      </c>
      <c r="F15" s="5">
        <f t="shared" si="0"/>
        <v>79.333333333333329</v>
      </c>
      <c r="G15" s="5" t="str">
        <f t="shared" si="1"/>
        <v>C</v>
      </c>
      <c r="H15" s="5" t="str">
        <f t="shared" si="2"/>
        <v>Pass</v>
      </c>
    </row>
    <row r="16" spans="1:11" x14ac:dyDescent="0.25">
      <c r="A16" s="2" t="s">
        <v>35</v>
      </c>
      <c r="B16" s="2" t="s">
        <v>36</v>
      </c>
      <c r="C16" s="4">
        <v>73</v>
      </c>
      <c r="D16" s="4">
        <v>70</v>
      </c>
      <c r="E16" s="4">
        <v>78</v>
      </c>
      <c r="F16" s="5">
        <f t="shared" si="0"/>
        <v>73.666666666666671</v>
      </c>
      <c r="G16" s="5" t="str">
        <f t="shared" si="1"/>
        <v>C</v>
      </c>
      <c r="H16" s="5" t="str">
        <f t="shared" si="2"/>
        <v>Pass</v>
      </c>
      <c r="J16" s="45" t="s">
        <v>149</v>
      </c>
      <c r="K16" s="46"/>
    </row>
    <row r="17" spans="1:11" x14ac:dyDescent="0.25">
      <c r="A17" s="2" t="s">
        <v>38</v>
      </c>
      <c r="B17" s="2" t="s">
        <v>39</v>
      </c>
      <c r="C17" s="4">
        <v>97</v>
      </c>
      <c r="D17" s="4">
        <v>95</v>
      </c>
      <c r="E17" s="4">
        <v>100</v>
      </c>
      <c r="F17" s="5">
        <f t="shared" si="0"/>
        <v>97.333333333333329</v>
      </c>
      <c r="G17" s="5" t="str">
        <f t="shared" si="1"/>
        <v>A</v>
      </c>
      <c r="H17" s="5" t="str">
        <f t="shared" si="2"/>
        <v>Pass</v>
      </c>
      <c r="J17" s="21" t="s">
        <v>128</v>
      </c>
      <c r="K17" s="21" t="s">
        <v>150</v>
      </c>
    </row>
    <row r="18" spans="1:11" x14ac:dyDescent="0.25">
      <c r="A18" s="2" t="s">
        <v>41</v>
      </c>
      <c r="B18" s="2" t="s">
        <v>42</v>
      </c>
      <c r="C18" s="4">
        <v>73</v>
      </c>
      <c r="D18" s="4">
        <v>78</v>
      </c>
      <c r="E18" s="4">
        <v>81</v>
      </c>
      <c r="F18" s="5">
        <f t="shared" si="0"/>
        <v>77.333333333333329</v>
      </c>
      <c r="G18" s="5" t="str">
        <f t="shared" si="1"/>
        <v>C</v>
      </c>
      <c r="H18" s="5" t="str">
        <f t="shared" si="2"/>
        <v>Pass</v>
      </c>
      <c r="J18" s="4">
        <v>90</v>
      </c>
      <c r="K18" s="4" t="s">
        <v>151</v>
      </c>
    </row>
    <row r="19" spans="1:11" x14ac:dyDescent="0.25">
      <c r="A19" s="2" t="s">
        <v>44</v>
      </c>
      <c r="B19" s="2" t="s">
        <v>45</v>
      </c>
      <c r="C19" s="4">
        <v>84</v>
      </c>
      <c r="D19" s="4">
        <v>80</v>
      </c>
      <c r="E19" s="4">
        <v>83</v>
      </c>
      <c r="F19" s="5">
        <f t="shared" si="0"/>
        <v>82.333333333333329</v>
      </c>
      <c r="G19" s="5" t="str">
        <f t="shared" si="1"/>
        <v>B</v>
      </c>
      <c r="H19" s="5" t="str">
        <f t="shared" si="2"/>
        <v>Pass</v>
      </c>
      <c r="J19" s="4">
        <v>80</v>
      </c>
      <c r="K19" s="4" t="s">
        <v>152</v>
      </c>
    </row>
    <row r="20" spans="1:11" x14ac:dyDescent="0.25">
      <c r="A20" s="2" t="s">
        <v>47</v>
      </c>
      <c r="B20" s="2" t="s">
        <v>48</v>
      </c>
      <c r="C20" s="4">
        <v>95</v>
      </c>
      <c r="D20" s="4">
        <v>97</v>
      </c>
      <c r="E20" s="4">
        <v>94</v>
      </c>
      <c r="F20" s="5">
        <f t="shared" si="0"/>
        <v>95.333333333333329</v>
      </c>
      <c r="G20" s="5" t="str">
        <f t="shared" si="1"/>
        <v>A</v>
      </c>
      <c r="H20" s="5" t="str">
        <f t="shared" si="2"/>
        <v>Pass</v>
      </c>
      <c r="J20" s="4">
        <v>70</v>
      </c>
      <c r="K20" s="4" t="s">
        <v>153</v>
      </c>
    </row>
    <row r="21" spans="1:11" x14ac:dyDescent="0.25">
      <c r="A21" s="2" t="s">
        <v>50</v>
      </c>
      <c r="B21" s="2" t="s">
        <v>51</v>
      </c>
      <c r="C21" s="4">
        <v>77</v>
      </c>
      <c r="D21" s="4">
        <v>75</v>
      </c>
      <c r="E21" s="4">
        <v>80</v>
      </c>
      <c r="F21" s="5">
        <f t="shared" si="0"/>
        <v>77.333333333333329</v>
      </c>
      <c r="G21" s="5" t="str">
        <f t="shared" si="1"/>
        <v>C</v>
      </c>
      <c r="H21" s="5" t="str">
        <f t="shared" si="2"/>
        <v>Pass</v>
      </c>
      <c r="J21" s="4">
        <v>60</v>
      </c>
      <c r="K21" s="4" t="s">
        <v>154</v>
      </c>
    </row>
    <row r="22" spans="1:11" x14ac:dyDescent="0.25">
      <c r="A22" s="2" t="s">
        <v>53</v>
      </c>
      <c r="B22" s="2" t="s">
        <v>54</v>
      </c>
      <c r="C22" s="4">
        <v>74</v>
      </c>
      <c r="D22" s="4">
        <v>70</v>
      </c>
      <c r="E22" s="4">
        <v>76</v>
      </c>
      <c r="F22" s="5">
        <f t="shared" si="0"/>
        <v>73.333333333333329</v>
      </c>
      <c r="G22" s="5" t="str">
        <f t="shared" si="1"/>
        <v>C</v>
      </c>
      <c r="H22" s="5" t="str">
        <f t="shared" si="2"/>
        <v>Pass</v>
      </c>
      <c r="J22" s="4">
        <v>0</v>
      </c>
      <c r="K22" s="4" t="s">
        <v>168</v>
      </c>
    </row>
    <row r="23" spans="1:11" x14ac:dyDescent="0.25">
      <c r="A23" s="2" t="s">
        <v>56</v>
      </c>
      <c r="B23" s="2" t="s">
        <v>57</v>
      </c>
      <c r="C23" s="4">
        <v>62</v>
      </c>
      <c r="D23" s="4">
        <v>66</v>
      </c>
      <c r="E23" s="4">
        <v>70</v>
      </c>
      <c r="F23" s="5">
        <f t="shared" si="0"/>
        <v>66</v>
      </c>
      <c r="G23" s="5" t="str">
        <f t="shared" si="1"/>
        <v>D</v>
      </c>
      <c r="H23" s="5" t="str">
        <f t="shared" si="2"/>
        <v>Fail</v>
      </c>
    </row>
    <row r="24" spans="1:11" x14ac:dyDescent="0.25">
      <c r="A24" s="2" t="s">
        <v>59</v>
      </c>
      <c r="B24" s="2" t="s">
        <v>60</v>
      </c>
      <c r="C24" s="4">
        <v>61</v>
      </c>
      <c r="D24" s="4">
        <v>65</v>
      </c>
      <c r="E24" s="4">
        <v>65</v>
      </c>
      <c r="F24" s="5">
        <f t="shared" si="0"/>
        <v>63.666666666666664</v>
      </c>
      <c r="G24" s="5" t="str">
        <f t="shared" si="1"/>
        <v>D</v>
      </c>
      <c r="H24" s="5" t="str">
        <f t="shared" si="2"/>
        <v>Fail</v>
      </c>
    </row>
    <row r="25" spans="1:11" x14ac:dyDescent="0.25">
      <c r="A25" s="2" t="s">
        <v>62</v>
      </c>
      <c r="B25" s="2" t="s">
        <v>63</v>
      </c>
      <c r="C25" s="4">
        <v>98</v>
      </c>
      <c r="D25" s="4">
        <v>99</v>
      </c>
      <c r="E25" s="4">
        <v>99</v>
      </c>
      <c r="F25" s="5">
        <f t="shared" si="0"/>
        <v>98.666666666666671</v>
      </c>
      <c r="G25" s="5" t="str">
        <f t="shared" si="1"/>
        <v>A</v>
      </c>
      <c r="H25" s="5" t="str">
        <f t="shared" si="2"/>
        <v>Pass</v>
      </c>
    </row>
    <row r="26" spans="1:11" x14ac:dyDescent="0.25">
      <c r="A26" s="2" t="s">
        <v>65</v>
      </c>
      <c r="B26" s="2" t="s">
        <v>66</v>
      </c>
      <c r="C26" s="4">
        <v>89</v>
      </c>
      <c r="D26" s="4">
        <v>91</v>
      </c>
      <c r="E26" s="4">
        <v>91</v>
      </c>
      <c r="F26" s="5">
        <f t="shared" si="0"/>
        <v>90.333333333333329</v>
      </c>
      <c r="G26" s="5" t="str">
        <f t="shared" si="1"/>
        <v>A</v>
      </c>
      <c r="H26" s="5" t="str">
        <f t="shared" si="2"/>
        <v>Pass</v>
      </c>
    </row>
  </sheetData>
  <mergeCells count="3">
    <mergeCell ref="A1:H1"/>
    <mergeCell ref="A2:H4"/>
    <mergeCell ref="J16:K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61D0-3D7C-4331-85D8-4E4ED31E4716}">
  <dimension ref="A1:F25"/>
  <sheetViews>
    <sheetView zoomScale="140" zoomScaleNormal="140" workbookViewId="0">
      <selection activeCell="F6" sqref="F6"/>
    </sheetView>
  </sheetViews>
  <sheetFormatPr defaultRowHeight="15" x14ac:dyDescent="0.25"/>
  <cols>
    <col min="1" max="1" width="9.85546875" bestFit="1" customWidth="1"/>
    <col min="2" max="2" width="8.5703125" bestFit="1" customWidth="1"/>
    <col min="3" max="3" width="20.28515625" bestFit="1" customWidth="1"/>
    <col min="4" max="4" width="20.42578125" bestFit="1" customWidth="1"/>
    <col min="5" max="5" width="14.5703125" bestFit="1" customWidth="1"/>
    <col min="6" max="6" width="10.140625" bestFit="1" customWidth="1"/>
  </cols>
  <sheetData>
    <row r="1" spans="1:6" x14ac:dyDescent="0.25">
      <c r="A1" s="26" t="s">
        <v>0</v>
      </c>
      <c r="B1" s="27"/>
      <c r="C1" s="27"/>
      <c r="D1" s="27"/>
      <c r="E1" s="27"/>
      <c r="F1" s="28"/>
    </row>
    <row r="2" spans="1:6" ht="15" customHeight="1" x14ac:dyDescent="0.25">
      <c r="A2" s="29" t="s">
        <v>1</v>
      </c>
      <c r="B2" s="30"/>
      <c r="C2" s="30"/>
      <c r="D2" s="30"/>
      <c r="E2" s="30"/>
      <c r="F2" s="31"/>
    </row>
    <row r="3" spans="1:6" x14ac:dyDescent="0.25">
      <c r="A3" s="32"/>
      <c r="B3" s="33"/>
      <c r="C3" s="33"/>
      <c r="D3" s="33"/>
      <c r="E3" s="33"/>
      <c r="F3" s="34"/>
    </row>
    <row r="5" spans="1:6" x14ac:dyDescent="0.25">
      <c r="A5" s="21" t="s">
        <v>2</v>
      </c>
      <c r="B5" s="12" t="s">
        <v>3</v>
      </c>
      <c r="C5" s="21" t="s">
        <v>4</v>
      </c>
      <c r="D5" s="21" t="s">
        <v>5</v>
      </c>
      <c r="E5" s="21" t="s">
        <v>6</v>
      </c>
      <c r="F5" s="21" t="s">
        <v>7</v>
      </c>
    </row>
    <row r="6" spans="1:6" x14ac:dyDescent="0.25">
      <c r="A6" s="2" t="s">
        <v>8</v>
      </c>
      <c r="B6" s="13" t="s">
        <v>9</v>
      </c>
      <c r="C6" s="19" t="str">
        <f>_xlfn.CONCAT(A6," ",B6)</f>
        <v>Floyd Odom</v>
      </c>
      <c r="D6" s="6" t="str">
        <f>_xlfn.CONCAT(B6,", ",A6)</f>
        <v>Odom, Floyd</v>
      </c>
      <c r="E6" s="2" t="s">
        <v>10</v>
      </c>
      <c r="F6" s="5" t="str">
        <f>LEFT(E6,3)</f>
        <v>461</v>
      </c>
    </row>
    <row r="7" spans="1:6" x14ac:dyDescent="0.25">
      <c r="A7" s="2" t="s">
        <v>11</v>
      </c>
      <c r="B7" s="13" t="s">
        <v>12</v>
      </c>
      <c r="C7" s="19" t="str">
        <f t="shared" ref="C7:C25" si="0">_xlfn.CONCAT(A7," ",B7)</f>
        <v>Sonny Wu</v>
      </c>
      <c r="D7" s="6" t="str">
        <f t="shared" ref="D7:D25" si="1">_xlfn.CONCAT(B7,", ",A7)</f>
        <v>Wu, Sonny</v>
      </c>
      <c r="E7" s="2" t="s">
        <v>13</v>
      </c>
      <c r="F7" s="5" t="str">
        <f t="shared" ref="F7:F25" si="2">LEFT(E7,3)</f>
        <v>978</v>
      </c>
    </row>
    <row r="8" spans="1:6" x14ac:dyDescent="0.25">
      <c r="A8" s="2" t="s">
        <v>14</v>
      </c>
      <c r="B8" s="13" t="s">
        <v>15</v>
      </c>
      <c r="C8" s="19" t="str">
        <f t="shared" si="0"/>
        <v>Myron Webster</v>
      </c>
      <c r="D8" s="6" t="str">
        <f t="shared" si="1"/>
        <v>Webster, Myron</v>
      </c>
      <c r="E8" s="2" t="s">
        <v>16</v>
      </c>
      <c r="F8" s="5" t="str">
        <f t="shared" si="2"/>
        <v>681</v>
      </c>
    </row>
    <row r="9" spans="1:6" x14ac:dyDescent="0.25">
      <c r="A9" s="2" t="s">
        <v>17</v>
      </c>
      <c r="B9" s="13" t="s">
        <v>18</v>
      </c>
      <c r="C9" s="19" t="str">
        <f t="shared" si="0"/>
        <v>Grace Ibarra</v>
      </c>
      <c r="D9" s="6" t="str">
        <f t="shared" si="1"/>
        <v>Ibarra, Grace</v>
      </c>
      <c r="E9" s="2" t="s">
        <v>19</v>
      </c>
      <c r="F9" s="5" t="str">
        <f t="shared" si="2"/>
        <v>191</v>
      </c>
    </row>
    <row r="10" spans="1:6" x14ac:dyDescent="0.25">
      <c r="A10" s="2" t="s">
        <v>20</v>
      </c>
      <c r="B10" s="13" t="s">
        <v>21</v>
      </c>
      <c r="C10" s="19" t="str">
        <f t="shared" si="0"/>
        <v>Tobias Sparks</v>
      </c>
      <c r="D10" s="6" t="str">
        <f t="shared" si="1"/>
        <v>Sparks, Tobias</v>
      </c>
      <c r="E10" s="2" t="s">
        <v>22</v>
      </c>
      <c r="F10" s="5" t="str">
        <f t="shared" si="2"/>
        <v>373</v>
      </c>
    </row>
    <row r="11" spans="1:6" x14ac:dyDescent="0.25">
      <c r="A11" s="2" t="s">
        <v>23</v>
      </c>
      <c r="B11" s="13" t="s">
        <v>24</v>
      </c>
      <c r="C11" s="19" t="str">
        <f t="shared" si="0"/>
        <v>Graciela Bell</v>
      </c>
      <c r="D11" s="6" t="str">
        <f t="shared" si="1"/>
        <v>Bell, Graciela</v>
      </c>
      <c r="E11" s="2" t="s">
        <v>25</v>
      </c>
      <c r="F11" s="5" t="str">
        <f t="shared" si="2"/>
        <v>220</v>
      </c>
    </row>
    <row r="12" spans="1:6" x14ac:dyDescent="0.25">
      <c r="A12" s="2" t="s">
        <v>26</v>
      </c>
      <c r="B12" s="13" t="s">
        <v>27</v>
      </c>
      <c r="C12" s="19" t="str">
        <f t="shared" si="0"/>
        <v>Cornelius Moon</v>
      </c>
      <c r="D12" s="6" t="str">
        <f t="shared" si="1"/>
        <v>Moon, Cornelius</v>
      </c>
      <c r="E12" s="2" t="s">
        <v>28</v>
      </c>
      <c r="F12" s="5" t="str">
        <f t="shared" si="2"/>
        <v>512</v>
      </c>
    </row>
    <row r="13" spans="1:6" x14ac:dyDescent="0.25">
      <c r="A13" s="2" t="s">
        <v>29</v>
      </c>
      <c r="B13" s="13" t="s">
        <v>30</v>
      </c>
      <c r="C13" s="19" t="str">
        <f t="shared" si="0"/>
        <v>Lucas Mccoy</v>
      </c>
      <c r="D13" s="6" t="str">
        <f t="shared" si="1"/>
        <v>Mccoy, Lucas</v>
      </c>
      <c r="E13" s="2" t="s">
        <v>31</v>
      </c>
      <c r="F13" s="5" t="str">
        <f t="shared" si="2"/>
        <v>416</v>
      </c>
    </row>
    <row r="14" spans="1:6" x14ac:dyDescent="0.25">
      <c r="A14" s="2" t="s">
        <v>32</v>
      </c>
      <c r="B14" s="13" t="s">
        <v>33</v>
      </c>
      <c r="C14" s="19" t="str">
        <f t="shared" si="0"/>
        <v>Bettie Walls</v>
      </c>
      <c r="D14" s="6" t="str">
        <f t="shared" si="1"/>
        <v>Walls, Bettie</v>
      </c>
      <c r="E14" s="2" t="s">
        <v>34</v>
      </c>
      <c r="F14" s="5" t="str">
        <f t="shared" si="2"/>
        <v>281</v>
      </c>
    </row>
    <row r="15" spans="1:6" x14ac:dyDescent="0.25">
      <c r="A15" s="2" t="s">
        <v>35</v>
      </c>
      <c r="B15" s="13" t="s">
        <v>36</v>
      </c>
      <c r="C15" s="19" t="str">
        <f t="shared" si="0"/>
        <v>Carson Santana</v>
      </c>
      <c r="D15" s="6" t="str">
        <f t="shared" si="1"/>
        <v>Santana, Carson</v>
      </c>
      <c r="E15" s="2" t="s">
        <v>37</v>
      </c>
      <c r="F15" s="5" t="str">
        <f t="shared" si="2"/>
        <v>241</v>
      </c>
    </row>
    <row r="16" spans="1:6" x14ac:dyDescent="0.25">
      <c r="A16" s="2" t="s">
        <v>38</v>
      </c>
      <c r="B16" s="13" t="s">
        <v>39</v>
      </c>
      <c r="C16" s="19" t="str">
        <f t="shared" si="0"/>
        <v>Morgan Lowe</v>
      </c>
      <c r="D16" s="6" t="str">
        <f t="shared" si="1"/>
        <v>Lowe, Morgan</v>
      </c>
      <c r="E16" s="2" t="s">
        <v>40</v>
      </c>
      <c r="F16" s="5" t="str">
        <f t="shared" si="2"/>
        <v>540</v>
      </c>
    </row>
    <row r="17" spans="1:6" x14ac:dyDescent="0.25">
      <c r="A17" s="2" t="s">
        <v>41</v>
      </c>
      <c r="B17" s="13" t="s">
        <v>42</v>
      </c>
      <c r="C17" s="19" t="str">
        <f t="shared" si="0"/>
        <v>Lauren Spears</v>
      </c>
      <c r="D17" s="6" t="str">
        <f t="shared" si="1"/>
        <v>Spears, Lauren</v>
      </c>
      <c r="E17" s="2" t="s">
        <v>43</v>
      </c>
      <c r="F17" s="5" t="str">
        <f t="shared" si="2"/>
        <v>304</v>
      </c>
    </row>
    <row r="18" spans="1:6" x14ac:dyDescent="0.25">
      <c r="A18" s="2" t="s">
        <v>44</v>
      </c>
      <c r="B18" s="13" t="s">
        <v>45</v>
      </c>
      <c r="C18" s="19" t="str">
        <f t="shared" si="0"/>
        <v>Ed Sexton</v>
      </c>
      <c r="D18" s="6" t="str">
        <f t="shared" si="1"/>
        <v>Sexton, Ed</v>
      </c>
      <c r="E18" s="2" t="s">
        <v>46</v>
      </c>
      <c r="F18" s="5" t="str">
        <f t="shared" si="2"/>
        <v>913</v>
      </c>
    </row>
    <row r="19" spans="1:6" x14ac:dyDescent="0.25">
      <c r="A19" s="2" t="s">
        <v>47</v>
      </c>
      <c r="B19" s="13" t="s">
        <v>48</v>
      </c>
      <c r="C19" s="19" t="str">
        <f t="shared" si="0"/>
        <v>Warner Mcclure</v>
      </c>
      <c r="D19" s="6" t="str">
        <f t="shared" si="1"/>
        <v>Mcclure, Warner</v>
      </c>
      <c r="E19" s="2" t="s">
        <v>49</v>
      </c>
      <c r="F19" s="5" t="str">
        <f t="shared" si="2"/>
        <v>592</v>
      </c>
    </row>
    <row r="20" spans="1:6" x14ac:dyDescent="0.25">
      <c r="A20" s="2" t="s">
        <v>50</v>
      </c>
      <c r="B20" s="13" t="s">
        <v>51</v>
      </c>
      <c r="C20" s="19" t="str">
        <f t="shared" si="0"/>
        <v>Bruce Dixon</v>
      </c>
      <c r="D20" s="6" t="str">
        <f t="shared" si="1"/>
        <v>Dixon, Bruce</v>
      </c>
      <c r="E20" s="2" t="s">
        <v>52</v>
      </c>
      <c r="F20" s="5" t="str">
        <f t="shared" si="2"/>
        <v>633</v>
      </c>
    </row>
    <row r="21" spans="1:6" x14ac:dyDescent="0.25">
      <c r="A21" s="2" t="s">
        <v>53</v>
      </c>
      <c r="B21" s="13" t="s">
        <v>54</v>
      </c>
      <c r="C21" s="19" t="str">
        <f t="shared" si="0"/>
        <v>Terrie Hobbs</v>
      </c>
      <c r="D21" s="6" t="str">
        <f t="shared" si="1"/>
        <v>Hobbs, Terrie</v>
      </c>
      <c r="E21" s="2" t="s">
        <v>55</v>
      </c>
      <c r="F21" s="5" t="str">
        <f t="shared" si="2"/>
        <v>281</v>
      </c>
    </row>
    <row r="22" spans="1:6" x14ac:dyDescent="0.25">
      <c r="A22" s="2" t="s">
        <v>56</v>
      </c>
      <c r="B22" s="13" t="s">
        <v>57</v>
      </c>
      <c r="C22" s="19" t="str">
        <f t="shared" si="0"/>
        <v>Effie Ramsey</v>
      </c>
      <c r="D22" s="6" t="str">
        <f t="shared" si="1"/>
        <v>Ramsey, Effie</v>
      </c>
      <c r="E22" s="2" t="s">
        <v>58</v>
      </c>
      <c r="F22" s="5" t="str">
        <f t="shared" si="2"/>
        <v>871</v>
      </c>
    </row>
    <row r="23" spans="1:6" x14ac:dyDescent="0.25">
      <c r="A23" s="2" t="s">
        <v>59</v>
      </c>
      <c r="B23" s="13" t="s">
        <v>60</v>
      </c>
      <c r="C23" s="19" t="str">
        <f t="shared" si="0"/>
        <v>Dwayne Willis</v>
      </c>
      <c r="D23" s="6" t="str">
        <f t="shared" si="1"/>
        <v>Willis, Dwayne</v>
      </c>
      <c r="E23" s="2" t="s">
        <v>61</v>
      </c>
      <c r="F23" s="5" t="str">
        <f t="shared" si="2"/>
        <v>323</v>
      </c>
    </row>
    <row r="24" spans="1:6" x14ac:dyDescent="0.25">
      <c r="A24" s="2" t="s">
        <v>62</v>
      </c>
      <c r="B24" s="13" t="s">
        <v>63</v>
      </c>
      <c r="C24" s="19" t="str">
        <f t="shared" si="0"/>
        <v>Adalberto Dyer</v>
      </c>
      <c r="D24" s="6" t="str">
        <f t="shared" si="1"/>
        <v>Dyer, Adalberto</v>
      </c>
      <c r="E24" s="2" t="s">
        <v>64</v>
      </c>
      <c r="F24" s="5" t="str">
        <f t="shared" si="2"/>
        <v>997</v>
      </c>
    </row>
    <row r="25" spans="1:6" x14ac:dyDescent="0.25">
      <c r="A25" s="2" t="s">
        <v>65</v>
      </c>
      <c r="B25" s="13" t="s">
        <v>66</v>
      </c>
      <c r="C25" s="19" t="str">
        <f t="shared" si="0"/>
        <v>Norman Turner</v>
      </c>
      <c r="D25" s="6" t="str">
        <f t="shared" si="1"/>
        <v>Turner, Norman</v>
      </c>
      <c r="E25" s="2" t="s">
        <v>67</v>
      </c>
      <c r="F25" s="5" t="str">
        <f t="shared" si="2"/>
        <v>521</v>
      </c>
    </row>
  </sheetData>
  <mergeCells count="2">
    <mergeCell ref="A1:F1"/>
    <mergeCell ref="A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F68E6-D0F2-43A3-8ECD-9EBDBBE73A44}">
  <sheetPr codeName="Sheet8"/>
  <dimension ref="A1:G25"/>
  <sheetViews>
    <sheetView zoomScale="140" zoomScaleNormal="140" workbookViewId="0">
      <selection activeCell="I4" sqref="I4"/>
    </sheetView>
  </sheetViews>
  <sheetFormatPr defaultRowHeight="15" x14ac:dyDescent="0.25"/>
  <cols>
    <col min="1" max="1" width="9.85546875" bestFit="1" customWidth="1"/>
    <col min="2" max="2" width="8.5703125" bestFit="1" customWidth="1"/>
    <col min="3" max="4" width="17.42578125" bestFit="1" customWidth="1"/>
    <col min="5" max="5" width="14" bestFit="1" customWidth="1"/>
    <col min="6" max="6" width="23.85546875" bestFit="1" customWidth="1"/>
    <col min="7" max="7" width="11.5703125" bestFit="1" customWidth="1"/>
  </cols>
  <sheetData>
    <row r="1" spans="1:7" x14ac:dyDescent="0.25">
      <c r="A1" s="35" t="s">
        <v>68</v>
      </c>
      <c r="B1" s="35"/>
      <c r="C1" s="35"/>
      <c r="D1" s="35"/>
      <c r="E1" s="35"/>
      <c r="F1" s="35"/>
      <c r="G1" s="35"/>
    </row>
    <row r="2" spans="1:7" ht="15" customHeight="1" x14ac:dyDescent="0.25">
      <c r="A2" s="36" t="s">
        <v>69</v>
      </c>
      <c r="B2" s="36"/>
      <c r="C2" s="36"/>
      <c r="D2" s="36"/>
      <c r="E2" s="36"/>
      <c r="F2" s="36"/>
      <c r="G2" s="36"/>
    </row>
    <row r="3" spans="1:7" x14ac:dyDescent="0.25">
      <c r="A3" s="36"/>
      <c r="B3" s="36"/>
      <c r="C3" s="36"/>
      <c r="D3" s="36"/>
      <c r="E3" s="36"/>
      <c r="F3" s="36"/>
      <c r="G3" s="36"/>
    </row>
    <row r="5" spans="1:7" x14ac:dyDescent="0.25">
      <c r="A5" s="21" t="s">
        <v>2</v>
      </c>
      <c r="B5" s="12" t="s">
        <v>3</v>
      </c>
      <c r="C5" s="21" t="s">
        <v>70</v>
      </c>
      <c r="D5" s="21" t="s">
        <v>71</v>
      </c>
      <c r="F5" s="37" t="s">
        <v>72</v>
      </c>
      <c r="G5" s="37"/>
    </row>
    <row r="6" spans="1:7" x14ac:dyDescent="0.25">
      <c r="A6" s="2" t="s">
        <v>8</v>
      </c>
      <c r="B6" s="13" t="s">
        <v>9</v>
      </c>
      <c r="C6" s="16">
        <v>36959</v>
      </c>
      <c r="D6" s="6"/>
      <c r="F6" s="2" t="s">
        <v>73</v>
      </c>
      <c r="G6" s="18"/>
    </row>
    <row r="7" spans="1:7" x14ac:dyDescent="0.25">
      <c r="A7" s="2" t="s">
        <v>11</v>
      </c>
      <c r="B7" s="13" t="s">
        <v>12</v>
      </c>
      <c r="C7" s="16">
        <v>33707</v>
      </c>
      <c r="D7" s="6"/>
      <c r="F7" s="2" t="s">
        <v>74</v>
      </c>
      <c r="G7" s="18">
        <v>46388</v>
      </c>
    </row>
    <row r="8" spans="1:7" x14ac:dyDescent="0.25">
      <c r="A8" s="2" t="s">
        <v>14</v>
      </c>
      <c r="B8" s="13" t="s">
        <v>15</v>
      </c>
      <c r="C8" s="16">
        <v>36181</v>
      </c>
      <c r="D8" s="6"/>
      <c r="F8" s="2" t="s">
        <v>75</v>
      </c>
      <c r="G8" s="5"/>
    </row>
    <row r="9" spans="1:7" x14ac:dyDescent="0.25">
      <c r="A9" s="2" t="s">
        <v>17</v>
      </c>
      <c r="B9" s="13" t="s">
        <v>18</v>
      </c>
      <c r="C9" s="16">
        <v>31893</v>
      </c>
      <c r="D9" s="6"/>
    </row>
    <row r="10" spans="1:7" x14ac:dyDescent="0.25">
      <c r="A10" s="2" t="s">
        <v>20</v>
      </c>
      <c r="B10" s="13" t="s">
        <v>21</v>
      </c>
      <c r="C10" s="16">
        <v>36967</v>
      </c>
      <c r="D10" s="6"/>
      <c r="F10" s="21" t="s">
        <v>76</v>
      </c>
      <c r="G10" s="21" t="s">
        <v>77</v>
      </c>
    </row>
    <row r="11" spans="1:7" x14ac:dyDescent="0.25">
      <c r="A11" s="2" t="s">
        <v>23</v>
      </c>
      <c r="B11" s="13" t="s">
        <v>24</v>
      </c>
      <c r="C11" s="16">
        <v>33651</v>
      </c>
      <c r="D11" s="6"/>
      <c r="F11" s="2" t="s">
        <v>78</v>
      </c>
      <c r="G11" s="17">
        <v>46167</v>
      </c>
    </row>
    <row r="12" spans="1:7" x14ac:dyDescent="0.25">
      <c r="A12" s="2" t="s">
        <v>26</v>
      </c>
      <c r="B12" s="13" t="s">
        <v>27</v>
      </c>
      <c r="C12" s="16">
        <v>32817</v>
      </c>
      <c r="D12" s="6"/>
      <c r="F12" s="2" t="s">
        <v>79</v>
      </c>
      <c r="G12" s="17">
        <v>46192</v>
      </c>
    </row>
    <row r="13" spans="1:7" x14ac:dyDescent="0.25">
      <c r="A13" s="2" t="s">
        <v>29</v>
      </c>
      <c r="B13" s="13" t="s">
        <v>30</v>
      </c>
      <c r="C13" s="16">
        <v>32117</v>
      </c>
      <c r="D13" s="6"/>
      <c r="F13" s="2" t="s">
        <v>80</v>
      </c>
      <c r="G13" s="17">
        <v>46207</v>
      </c>
    </row>
    <row r="14" spans="1:7" x14ac:dyDescent="0.25">
      <c r="A14" s="2" t="s">
        <v>32</v>
      </c>
      <c r="B14" s="13" t="s">
        <v>33</v>
      </c>
      <c r="C14" s="16">
        <v>31870</v>
      </c>
      <c r="D14" s="6"/>
      <c r="F14" s="2" t="s">
        <v>81</v>
      </c>
      <c r="G14" s="17">
        <v>46272</v>
      </c>
    </row>
    <row r="15" spans="1:7" x14ac:dyDescent="0.25">
      <c r="A15" s="2" t="s">
        <v>35</v>
      </c>
      <c r="B15" s="13" t="s">
        <v>36</v>
      </c>
      <c r="C15" s="16">
        <v>34369</v>
      </c>
      <c r="D15" s="6"/>
      <c r="F15" s="2" t="s">
        <v>82</v>
      </c>
      <c r="G15" s="17">
        <v>46351</v>
      </c>
    </row>
    <row r="16" spans="1:7" x14ac:dyDescent="0.25">
      <c r="A16" s="2" t="s">
        <v>38</v>
      </c>
      <c r="B16" s="13" t="s">
        <v>39</v>
      </c>
      <c r="C16" s="16">
        <v>37891</v>
      </c>
      <c r="D16" s="6"/>
      <c r="F16" s="2" t="s">
        <v>82</v>
      </c>
      <c r="G16" s="17">
        <v>46352</v>
      </c>
    </row>
    <row r="17" spans="1:7" x14ac:dyDescent="0.25">
      <c r="A17" s="2" t="s">
        <v>41</v>
      </c>
      <c r="B17" s="13" t="s">
        <v>42</v>
      </c>
      <c r="C17" s="16">
        <v>35196</v>
      </c>
      <c r="D17" s="6"/>
      <c r="F17" s="2" t="s">
        <v>83</v>
      </c>
      <c r="G17" s="17">
        <v>46379</v>
      </c>
    </row>
    <row r="18" spans="1:7" x14ac:dyDescent="0.25">
      <c r="A18" s="2" t="s">
        <v>44</v>
      </c>
      <c r="B18" s="13" t="s">
        <v>45</v>
      </c>
      <c r="C18" s="16">
        <v>32953</v>
      </c>
      <c r="D18" s="6"/>
      <c r="F18" s="2" t="s">
        <v>83</v>
      </c>
      <c r="G18" s="17">
        <v>46380</v>
      </c>
    </row>
    <row r="19" spans="1:7" x14ac:dyDescent="0.25">
      <c r="A19" s="2" t="s">
        <v>47</v>
      </c>
      <c r="B19" s="13" t="s">
        <v>48</v>
      </c>
      <c r="C19" s="16">
        <v>38044</v>
      </c>
      <c r="D19" s="6"/>
      <c r="F19" s="2" t="s">
        <v>83</v>
      </c>
      <c r="G19" s="17">
        <v>46381</v>
      </c>
    </row>
    <row r="20" spans="1:7" x14ac:dyDescent="0.25">
      <c r="A20" s="2" t="s">
        <v>50</v>
      </c>
      <c r="B20" s="13" t="s">
        <v>51</v>
      </c>
      <c r="C20" s="16">
        <v>34367</v>
      </c>
      <c r="D20" s="6"/>
      <c r="F20" s="2" t="s">
        <v>83</v>
      </c>
      <c r="G20" s="17">
        <v>46382</v>
      </c>
    </row>
    <row r="21" spans="1:7" x14ac:dyDescent="0.25">
      <c r="A21" s="2" t="s">
        <v>53</v>
      </c>
      <c r="B21" s="13" t="s">
        <v>54</v>
      </c>
      <c r="C21" s="16">
        <v>32246</v>
      </c>
      <c r="D21" s="6"/>
      <c r="F21" s="2" t="s">
        <v>83</v>
      </c>
      <c r="G21" s="17">
        <v>46383</v>
      </c>
    </row>
    <row r="22" spans="1:7" x14ac:dyDescent="0.25">
      <c r="A22" s="2" t="s">
        <v>56</v>
      </c>
      <c r="B22" s="13" t="s">
        <v>57</v>
      </c>
      <c r="C22" s="16">
        <v>36009</v>
      </c>
      <c r="D22" s="6"/>
      <c r="F22" s="2" t="s">
        <v>83</v>
      </c>
      <c r="G22" s="17">
        <v>46384</v>
      </c>
    </row>
    <row r="23" spans="1:7" x14ac:dyDescent="0.25">
      <c r="A23" s="2" t="s">
        <v>59</v>
      </c>
      <c r="B23" s="13" t="s">
        <v>60</v>
      </c>
      <c r="C23" s="16">
        <v>37470</v>
      </c>
      <c r="D23" s="6"/>
      <c r="F23" s="2" t="s">
        <v>83</v>
      </c>
      <c r="G23" s="17">
        <v>46385</v>
      </c>
    </row>
    <row r="24" spans="1:7" x14ac:dyDescent="0.25">
      <c r="A24" s="2" t="s">
        <v>62</v>
      </c>
      <c r="B24" s="13" t="s">
        <v>63</v>
      </c>
      <c r="C24" s="16">
        <v>36963</v>
      </c>
      <c r="D24" s="6"/>
      <c r="F24" s="2" t="s">
        <v>83</v>
      </c>
      <c r="G24" s="17">
        <v>46386</v>
      </c>
    </row>
    <row r="25" spans="1:7" x14ac:dyDescent="0.25">
      <c r="A25" s="2" t="s">
        <v>65</v>
      </c>
      <c r="B25" s="13" t="s">
        <v>66</v>
      </c>
      <c r="C25" s="16">
        <v>34301</v>
      </c>
      <c r="D25" s="6"/>
    </row>
  </sheetData>
  <mergeCells count="3">
    <mergeCell ref="A1:G1"/>
    <mergeCell ref="A2:G3"/>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3A8A-DCB1-44FB-8053-9F2A40E3636F}">
  <sheetPr codeName="Sheet1"/>
  <dimension ref="A1:G25"/>
  <sheetViews>
    <sheetView workbookViewId="0">
      <selection activeCell="H24" sqref="H24"/>
    </sheetView>
  </sheetViews>
  <sheetFormatPr defaultRowHeight="15" x14ac:dyDescent="0.25"/>
  <cols>
    <col min="1" max="1" width="9.85546875" bestFit="1" customWidth="1"/>
    <col min="2" max="2" width="8.5703125" bestFit="1" customWidth="1"/>
    <col min="3" max="4" width="17.42578125" bestFit="1" customWidth="1"/>
    <col min="5" max="5" width="14" bestFit="1" customWidth="1"/>
    <col min="6" max="6" width="23.85546875" bestFit="1" customWidth="1"/>
    <col min="7" max="7" width="10.7109375" bestFit="1" customWidth="1"/>
  </cols>
  <sheetData>
    <row r="1" spans="1:7" x14ac:dyDescent="0.25">
      <c r="A1" s="35" t="s">
        <v>68</v>
      </c>
      <c r="B1" s="35"/>
      <c r="C1" s="35"/>
      <c r="D1" s="35"/>
      <c r="E1" s="35"/>
      <c r="F1" s="35"/>
      <c r="G1" s="35"/>
    </row>
    <row r="2" spans="1:7" ht="15" customHeight="1" x14ac:dyDescent="0.25">
      <c r="A2" s="36" t="s">
        <v>69</v>
      </c>
      <c r="B2" s="36"/>
      <c r="C2" s="36"/>
      <c r="D2" s="36"/>
      <c r="E2" s="36"/>
      <c r="F2" s="36"/>
      <c r="G2" s="36"/>
    </row>
    <row r="3" spans="1:7" x14ac:dyDescent="0.25">
      <c r="A3" s="36"/>
      <c r="B3" s="36"/>
      <c r="C3" s="36"/>
      <c r="D3" s="36"/>
      <c r="E3" s="36"/>
      <c r="F3" s="36"/>
      <c r="G3" s="36"/>
    </row>
    <row r="5" spans="1:7" x14ac:dyDescent="0.25">
      <c r="A5" s="21" t="s">
        <v>2</v>
      </c>
      <c r="B5" s="12" t="s">
        <v>3</v>
      </c>
      <c r="C5" s="21" t="s">
        <v>70</v>
      </c>
      <c r="D5" s="21" t="s">
        <v>71</v>
      </c>
      <c r="F5" s="37" t="s">
        <v>72</v>
      </c>
      <c r="G5" s="37"/>
    </row>
    <row r="6" spans="1:7" x14ac:dyDescent="0.25">
      <c r="A6" s="2" t="s">
        <v>8</v>
      </c>
      <c r="B6" s="13" t="s">
        <v>9</v>
      </c>
      <c r="C6" s="16">
        <v>36959</v>
      </c>
      <c r="D6" s="6">
        <f ca="1">DATEDIF(C6,TODAY(),"Y")</f>
        <v>25</v>
      </c>
      <c r="F6" s="2" t="s">
        <v>73</v>
      </c>
      <c r="G6" s="18">
        <f ca="1">TODAY()</f>
        <v>46090</v>
      </c>
    </row>
    <row r="7" spans="1:7" x14ac:dyDescent="0.25">
      <c r="A7" s="2" t="s">
        <v>11</v>
      </c>
      <c r="B7" s="13" t="s">
        <v>12</v>
      </c>
      <c r="C7" s="16">
        <v>33707</v>
      </c>
      <c r="D7" s="6">
        <f t="shared" ref="D7:D25" ca="1" si="0">DATEDIF(C7,TODAY(),"Y")</f>
        <v>33</v>
      </c>
      <c r="F7" s="2" t="s">
        <v>74</v>
      </c>
      <c r="G7" s="18">
        <v>46447</v>
      </c>
    </row>
    <row r="8" spans="1:7" x14ac:dyDescent="0.25">
      <c r="A8" s="2" t="s">
        <v>14</v>
      </c>
      <c r="B8" s="13" t="s">
        <v>15</v>
      </c>
      <c r="C8" s="16">
        <v>36181</v>
      </c>
      <c r="D8" s="6">
        <f t="shared" ca="1" si="0"/>
        <v>27</v>
      </c>
      <c r="F8" s="2" t="s">
        <v>75</v>
      </c>
      <c r="G8" s="5">
        <f ca="1">NETWORKDAYS(G6,G7,G11:G24)</f>
        <v>245</v>
      </c>
    </row>
    <row r="9" spans="1:7" x14ac:dyDescent="0.25">
      <c r="A9" s="2" t="s">
        <v>17</v>
      </c>
      <c r="B9" s="13" t="s">
        <v>18</v>
      </c>
      <c r="C9" s="16">
        <v>31893</v>
      </c>
      <c r="D9" s="6">
        <f t="shared" ca="1" si="0"/>
        <v>38</v>
      </c>
    </row>
    <row r="10" spans="1:7" x14ac:dyDescent="0.25">
      <c r="A10" s="2" t="s">
        <v>20</v>
      </c>
      <c r="B10" s="13" t="s">
        <v>21</v>
      </c>
      <c r="C10" s="16">
        <v>36967</v>
      </c>
      <c r="D10" s="6">
        <f t="shared" ca="1" si="0"/>
        <v>24</v>
      </c>
      <c r="F10" s="21" t="s">
        <v>76</v>
      </c>
      <c r="G10" s="21" t="s">
        <v>77</v>
      </c>
    </row>
    <row r="11" spans="1:7" x14ac:dyDescent="0.25">
      <c r="A11" s="2" t="s">
        <v>23</v>
      </c>
      <c r="B11" s="13" t="s">
        <v>24</v>
      </c>
      <c r="C11" s="16">
        <v>33651</v>
      </c>
      <c r="D11" s="6">
        <f t="shared" ca="1" si="0"/>
        <v>34</v>
      </c>
      <c r="F11" s="2" t="s">
        <v>78</v>
      </c>
      <c r="G11" s="17">
        <v>46167</v>
      </c>
    </row>
    <row r="12" spans="1:7" x14ac:dyDescent="0.25">
      <c r="A12" s="2" t="s">
        <v>26</v>
      </c>
      <c r="B12" s="13" t="s">
        <v>27</v>
      </c>
      <c r="C12" s="16">
        <v>32817</v>
      </c>
      <c r="D12" s="6">
        <f t="shared" ca="1" si="0"/>
        <v>36</v>
      </c>
      <c r="F12" s="2" t="s">
        <v>79</v>
      </c>
      <c r="G12" s="17">
        <v>46192</v>
      </c>
    </row>
    <row r="13" spans="1:7" x14ac:dyDescent="0.25">
      <c r="A13" s="2" t="s">
        <v>29</v>
      </c>
      <c r="B13" s="13" t="s">
        <v>30</v>
      </c>
      <c r="C13" s="16">
        <v>32117</v>
      </c>
      <c r="D13" s="6">
        <f t="shared" ca="1" si="0"/>
        <v>38</v>
      </c>
      <c r="F13" s="2" t="s">
        <v>80</v>
      </c>
      <c r="G13" s="17">
        <v>46207</v>
      </c>
    </row>
    <row r="14" spans="1:7" x14ac:dyDescent="0.25">
      <c r="A14" s="2" t="s">
        <v>32</v>
      </c>
      <c r="B14" s="13" t="s">
        <v>33</v>
      </c>
      <c r="C14" s="16">
        <v>31870</v>
      </c>
      <c r="D14" s="6">
        <f t="shared" ca="1" si="0"/>
        <v>38</v>
      </c>
      <c r="F14" s="2" t="s">
        <v>81</v>
      </c>
      <c r="G14" s="17">
        <v>46272</v>
      </c>
    </row>
    <row r="15" spans="1:7" x14ac:dyDescent="0.25">
      <c r="A15" s="2" t="s">
        <v>35</v>
      </c>
      <c r="B15" s="13" t="s">
        <v>36</v>
      </c>
      <c r="C15" s="16">
        <v>34369</v>
      </c>
      <c r="D15" s="6">
        <f t="shared" ca="1" si="0"/>
        <v>32</v>
      </c>
      <c r="F15" s="2" t="s">
        <v>82</v>
      </c>
      <c r="G15" s="17">
        <v>46351</v>
      </c>
    </row>
    <row r="16" spans="1:7" x14ac:dyDescent="0.25">
      <c r="A16" s="2" t="s">
        <v>38</v>
      </c>
      <c r="B16" s="13" t="s">
        <v>39</v>
      </c>
      <c r="C16" s="16">
        <v>37891</v>
      </c>
      <c r="D16" s="6">
        <f t="shared" ca="1" si="0"/>
        <v>22</v>
      </c>
      <c r="F16" s="2" t="s">
        <v>82</v>
      </c>
      <c r="G16" s="17">
        <v>46352</v>
      </c>
    </row>
    <row r="17" spans="1:7" x14ac:dyDescent="0.25">
      <c r="A17" s="2" t="s">
        <v>41</v>
      </c>
      <c r="B17" s="13" t="s">
        <v>42</v>
      </c>
      <c r="C17" s="16">
        <v>35196</v>
      </c>
      <c r="D17" s="6">
        <f t="shared" ca="1" si="0"/>
        <v>29</v>
      </c>
      <c r="F17" s="2" t="s">
        <v>83</v>
      </c>
      <c r="G17" s="17">
        <v>46379</v>
      </c>
    </row>
    <row r="18" spans="1:7" x14ac:dyDescent="0.25">
      <c r="A18" s="2" t="s">
        <v>44</v>
      </c>
      <c r="B18" s="13" t="s">
        <v>45</v>
      </c>
      <c r="C18" s="16">
        <v>32953</v>
      </c>
      <c r="D18" s="6">
        <f t="shared" ca="1" si="0"/>
        <v>35</v>
      </c>
      <c r="F18" s="2" t="s">
        <v>83</v>
      </c>
      <c r="G18" s="17">
        <v>46380</v>
      </c>
    </row>
    <row r="19" spans="1:7" x14ac:dyDescent="0.25">
      <c r="A19" s="2" t="s">
        <v>47</v>
      </c>
      <c r="B19" s="13" t="s">
        <v>48</v>
      </c>
      <c r="C19" s="16">
        <v>38044</v>
      </c>
      <c r="D19" s="6">
        <f t="shared" ca="1" si="0"/>
        <v>22</v>
      </c>
      <c r="F19" s="2" t="s">
        <v>83</v>
      </c>
      <c r="G19" s="17">
        <v>46381</v>
      </c>
    </row>
    <row r="20" spans="1:7" x14ac:dyDescent="0.25">
      <c r="A20" s="2" t="s">
        <v>50</v>
      </c>
      <c r="B20" s="13" t="s">
        <v>51</v>
      </c>
      <c r="C20" s="16">
        <v>34367</v>
      </c>
      <c r="D20" s="6">
        <f t="shared" ca="1" si="0"/>
        <v>32</v>
      </c>
      <c r="F20" s="2" t="s">
        <v>83</v>
      </c>
      <c r="G20" s="17">
        <v>46382</v>
      </c>
    </row>
    <row r="21" spans="1:7" x14ac:dyDescent="0.25">
      <c r="A21" s="2" t="s">
        <v>53</v>
      </c>
      <c r="B21" s="13" t="s">
        <v>54</v>
      </c>
      <c r="C21" s="16">
        <v>32246</v>
      </c>
      <c r="D21" s="6">
        <f t="shared" ca="1" si="0"/>
        <v>37</v>
      </c>
      <c r="F21" s="2" t="s">
        <v>83</v>
      </c>
      <c r="G21" s="17">
        <v>46383</v>
      </c>
    </row>
    <row r="22" spans="1:7" x14ac:dyDescent="0.25">
      <c r="A22" s="2" t="s">
        <v>56</v>
      </c>
      <c r="B22" s="13" t="s">
        <v>57</v>
      </c>
      <c r="C22" s="16">
        <v>36009</v>
      </c>
      <c r="D22" s="6">
        <f t="shared" ca="1" si="0"/>
        <v>27</v>
      </c>
      <c r="F22" s="2" t="s">
        <v>83</v>
      </c>
      <c r="G22" s="17">
        <v>46384</v>
      </c>
    </row>
    <row r="23" spans="1:7" x14ac:dyDescent="0.25">
      <c r="A23" s="2" t="s">
        <v>59</v>
      </c>
      <c r="B23" s="13" t="s">
        <v>60</v>
      </c>
      <c r="C23" s="16">
        <v>37470</v>
      </c>
      <c r="D23" s="6">
        <f t="shared" ca="1" si="0"/>
        <v>23</v>
      </c>
      <c r="F23" s="2" t="s">
        <v>83</v>
      </c>
      <c r="G23" s="17">
        <v>46385</v>
      </c>
    </row>
    <row r="24" spans="1:7" x14ac:dyDescent="0.25">
      <c r="A24" s="2" t="s">
        <v>62</v>
      </c>
      <c r="B24" s="13" t="s">
        <v>63</v>
      </c>
      <c r="C24" s="16">
        <v>36963</v>
      </c>
      <c r="D24" s="6">
        <f t="shared" ca="1" si="0"/>
        <v>24</v>
      </c>
      <c r="F24" s="2" t="s">
        <v>83</v>
      </c>
      <c r="G24" s="17">
        <v>46386</v>
      </c>
    </row>
    <row r="25" spans="1:7" x14ac:dyDescent="0.25">
      <c r="A25" s="2" t="s">
        <v>65</v>
      </c>
      <c r="B25" s="13" t="s">
        <v>66</v>
      </c>
      <c r="C25" s="16">
        <v>34301</v>
      </c>
      <c r="D25" s="6">
        <f t="shared" ca="1" si="0"/>
        <v>32</v>
      </c>
    </row>
  </sheetData>
  <mergeCells count="3">
    <mergeCell ref="A1:G1"/>
    <mergeCell ref="A2:G3"/>
    <mergeCell ref="F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9AC1D-1002-4372-9B4F-C451C3817367}">
  <sheetPr codeName="Sheet2"/>
  <dimension ref="A1:G16"/>
  <sheetViews>
    <sheetView zoomScale="170" zoomScaleNormal="170" workbookViewId="0">
      <selection activeCell="G6" sqref="G6:G10"/>
    </sheetView>
  </sheetViews>
  <sheetFormatPr defaultRowHeight="15" x14ac:dyDescent="0.25"/>
  <cols>
    <col min="1" max="1" width="23.5703125" bestFit="1" customWidth="1"/>
    <col min="2" max="2" width="16.42578125" bestFit="1" customWidth="1"/>
    <col min="3" max="3" width="9.140625" bestFit="1" customWidth="1"/>
    <col min="4" max="4" width="14.42578125" bestFit="1" customWidth="1"/>
    <col min="6" max="6" width="39.42578125" bestFit="1" customWidth="1"/>
    <col min="7" max="7" width="8.28515625" bestFit="1" customWidth="1"/>
    <col min="8" max="8" width="8" bestFit="1" customWidth="1"/>
  </cols>
  <sheetData>
    <row r="1" spans="1:7" x14ac:dyDescent="0.25">
      <c r="A1" s="35" t="s">
        <v>84</v>
      </c>
      <c r="B1" s="35"/>
      <c r="C1" s="35"/>
      <c r="D1" s="35"/>
      <c r="E1" s="35"/>
      <c r="F1" s="35"/>
      <c r="G1" s="35"/>
    </row>
    <row r="2" spans="1:7" x14ac:dyDescent="0.25">
      <c r="A2" s="38" t="s">
        <v>85</v>
      </c>
      <c r="B2" s="38"/>
      <c r="C2" s="38"/>
      <c r="D2" s="38"/>
      <c r="E2" s="38"/>
      <c r="F2" s="38"/>
      <c r="G2" s="38"/>
    </row>
    <row r="3" spans="1:7" x14ac:dyDescent="0.25">
      <c r="A3" s="38"/>
      <c r="B3" s="38"/>
      <c r="C3" s="38"/>
      <c r="D3" s="38"/>
      <c r="E3" s="38"/>
      <c r="F3" s="38"/>
      <c r="G3" s="38"/>
    </row>
    <row r="5" spans="1:7" x14ac:dyDescent="0.25">
      <c r="A5" s="7" t="s">
        <v>86</v>
      </c>
      <c r="B5" s="7" t="s">
        <v>87</v>
      </c>
      <c r="C5" s="7" t="s">
        <v>88</v>
      </c>
      <c r="D5" s="7" t="s">
        <v>89</v>
      </c>
      <c r="F5" s="7" t="s">
        <v>90</v>
      </c>
      <c r="G5" s="7" t="s">
        <v>91</v>
      </c>
    </row>
    <row r="6" spans="1:7" x14ac:dyDescent="0.25">
      <c r="A6" s="8" t="s">
        <v>92</v>
      </c>
      <c r="B6" s="8">
        <v>4</v>
      </c>
      <c r="C6" s="9">
        <v>3.07</v>
      </c>
      <c r="D6" s="11"/>
      <c r="F6" s="10" t="s">
        <v>93</v>
      </c>
      <c r="G6" s="11"/>
    </row>
    <row r="7" spans="1:7" x14ac:dyDescent="0.25">
      <c r="A7" s="8" t="s">
        <v>94</v>
      </c>
      <c r="B7" s="8">
        <v>1</v>
      </c>
      <c r="C7" s="9">
        <v>4.62</v>
      </c>
      <c r="D7" s="11"/>
      <c r="F7" s="10" t="s">
        <v>95</v>
      </c>
      <c r="G7" s="11"/>
    </row>
    <row r="8" spans="1:7" x14ac:dyDescent="0.25">
      <c r="A8" s="8" t="s">
        <v>96</v>
      </c>
      <c r="B8" s="8">
        <v>1</v>
      </c>
      <c r="C8" s="9">
        <v>4.7300000000000004</v>
      </c>
      <c r="D8" s="11"/>
      <c r="F8" s="10" t="s">
        <v>97</v>
      </c>
      <c r="G8" s="11"/>
    </row>
    <row r="9" spans="1:7" x14ac:dyDescent="0.25">
      <c r="A9" s="8" t="s">
        <v>98</v>
      </c>
      <c r="B9" s="8">
        <v>2</v>
      </c>
      <c r="C9" s="9">
        <v>5.14</v>
      </c>
      <c r="D9" s="11"/>
      <c r="F9" s="10" t="s">
        <v>99</v>
      </c>
      <c r="G9" s="11"/>
    </row>
    <row r="10" spans="1:7" x14ac:dyDescent="0.25">
      <c r="A10" s="8" t="s">
        <v>100</v>
      </c>
      <c r="B10" s="8">
        <v>3</v>
      </c>
      <c r="C10" s="9">
        <v>1.63</v>
      </c>
      <c r="D10" s="11"/>
      <c r="F10" s="10" t="s">
        <v>101</v>
      </c>
      <c r="G10" s="6"/>
    </row>
    <row r="11" spans="1:7" x14ac:dyDescent="0.25">
      <c r="A11" s="8" t="s">
        <v>102</v>
      </c>
      <c r="B11" s="8">
        <v>4</v>
      </c>
      <c r="C11" s="9">
        <v>0.17</v>
      </c>
      <c r="D11" s="11"/>
    </row>
    <row r="12" spans="1:7" x14ac:dyDescent="0.25">
      <c r="A12" s="8" t="s">
        <v>103</v>
      </c>
      <c r="B12" s="8">
        <v>2</v>
      </c>
      <c r="C12" s="9">
        <v>1.91</v>
      </c>
      <c r="D12" s="11"/>
    </row>
    <row r="13" spans="1:7" x14ac:dyDescent="0.25">
      <c r="A13" s="8" t="s">
        <v>104</v>
      </c>
      <c r="B13" s="8">
        <v>1</v>
      </c>
      <c r="C13" s="9">
        <v>1.9</v>
      </c>
      <c r="D13" s="11"/>
    </row>
    <row r="14" spans="1:7" x14ac:dyDescent="0.25">
      <c r="A14" s="8" t="s">
        <v>105</v>
      </c>
      <c r="B14" s="8">
        <v>3</v>
      </c>
      <c r="C14" s="9">
        <v>2.04</v>
      </c>
      <c r="D14" s="11"/>
    </row>
    <row r="15" spans="1:7" x14ac:dyDescent="0.25">
      <c r="A15" s="8" t="s">
        <v>106</v>
      </c>
      <c r="B15" s="8">
        <v>4</v>
      </c>
      <c r="C15" s="9">
        <v>0.26</v>
      </c>
      <c r="D15" s="11"/>
    </row>
    <row r="16" spans="1:7" x14ac:dyDescent="0.25">
      <c r="A16" s="8" t="s">
        <v>107</v>
      </c>
      <c r="B16" s="8">
        <v>1</v>
      </c>
      <c r="C16" s="9">
        <v>0.9</v>
      </c>
      <c r="D16" s="11"/>
    </row>
  </sheetData>
  <mergeCells count="2">
    <mergeCell ref="A1:G1"/>
    <mergeCell ref="A2:G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EFD4-290A-466A-910D-8BBD96FE1114}">
  <sheetPr codeName="Sheet3"/>
  <dimension ref="A1:G16"/>
  <sheetViews>
    <sheetView workbookViewId="0">
      <selection activeCell="H25" sqref="H25"/>
    </sheetView>
  </sheetViews>
  <sheetFormatPr defaultRowHeight="15" x14ac:dyDescent="0.25"/>
  <cols>
    <col min="1" max="1" width="23.5703125" bestFit="1" customWidth="1"/>
    <col min="2" max="2" width="16.42578125" bestFit="1" customWidth="1"/>
    <col min="3" max="3" width="9.140625" bestFit="1" customWidth="1"/>
    <col min="4" max="4" width="14.42578125" bestFit="1" customWidth="1"/>
    <col min="6" max="6" width="39.42578125" bestFit="1" customWidth="1"/>
    <col min="7" max="8" width="8" bestFit="1" customWidth="1"/>
  </cols>
  <sheetData>
    <row r="1" spans="1:7" x14ac:dyDescent="0.25">
      <c r="A1" s="35" t="s">
        <v>84</v>
      </c>
      <c r="B1" s="35"/>
      <c r="C1" s="35"/>
      <c r="D1" s="35"/>
      <c r="E1" s="35"/>
      <c r="F1" s="35"/>
      <c r="G1" s="35"/>
    </row>
    <row r="2" spans="1:7" x14ac:dyDescent="0.25">
      <c r="A2" s="38" t="s">
        <v>85</v>
      </c>
      <c r="B2" s="38"/>
      <c r="C2" s="38"/>
      <c r="D2" s="38"/>
      <c r="E2" s="38"/>
      <c r="F2" s="38"/>
      <c r="G2" s="38"/>
    </row>
    <row r="3" spans="1:7" x14ac:dyDescent="0.25">
      <c r="A3" s="38"/>
      <c r="B3" s="38"/>
      <c r="C3" s="38"/>
      <c r="D3" s="38"/>
      <c r="E3" s="38"/>
      <c r="F3" s="38"/>
      <c r="G3" s="38"/>
    </row>
    <row r="5" spans="1:7" x14ac:dyDescent="0.25">
      <c r="A5" s="7" t="s">
        <v>86</v>
      </c>
      <c r="B5" s="7" t="s">
        <v>87</v>
      </c>
      <c r="C5" s="7" t="s">
        <v>88</v>
      </c>
      <c r="D5" s="7" t="s">
        <v>89</v>
      </c>
      <c r="F5" s="7" t="s">
        <v>90</v>
      </c>
      <c r="G5" s="7" t="s">
        <v>91</v>
      </c>
    </row>
    <row r="6" spans="1:7" x14ac:dyDescent="0.25">
      <c r="A6" s="8" t="s">
        <v>92</v>
      </c>
      <c r="B6" s="8">
        <v>4</v>
      </c>
      <c r="C6" s="9">
        <v>3.07</v>
      </c>
      <c r="D6" s="11">
        <f>B6*C6</f>
        <v>12.28</v>
      </c>
      <c r="F6" s="10" t="s">
        <v>93</v>
      </c>
      <c r="G6" s="11">
        <f>SUM(D6:D16)</f>
        <v>51.259999999999991</v>
      </c>
    </row>
    <row r="7" spans="1:7" x14ac:dyDescent="0.25">
      <c r="A7" s="8" t="s">
        <v>94</v>
      </c>
      <c r="B7" s="8">
        <v>1</v>
      </c>
      <c r="C7" s="9">
        <v>4.62</v>
      </c>
      <c r="D7" s="11">
        <f t="shared" ref="D7:D16" si="0">B7*C7</f>
        <v>4.62</v>
      </c>
      <c r="F7" s="10" t="s">
        <v>95</v>
      </c>
      <c r="G7" s="11">
        <f>AVERAGE(D6:D16)</f>
        <v>4.6599999999999993</v>
      </c>
    </row>
    <row r="8" spans="1:7" x14ac:dyDescent="0.25">
      <c r="A8" s="8" t="s">
        <v>96</v>
      </c>
      <c r="B8" s="8">
        <v>1</v>
      </c>
      <c r="C8" s="9">
        <v>4.7300000000000004</v>
      </c>
      <c r="D8" s="11">
        <f t="shared" si="0"/>
        <v>4.7300000000000004</v>
      </c>
      <c r="F8" s="10" t="s">
        <v>97</v>
      </c>
      <c r="G8" s="11">
        <f>MAX(D6:D16)</f>
        <v>12.28</v>
      </c>
    </row>
    <row r="9" spans="1:7" x14ac:dyDescent="0.25">
      <c r="A9" s="8" t="s">
        <v>98</v>
      </c>
      <c r="B9" s="8">
        <v>2</v>
      </c>
      <c r="C9" s="9">
        <v>5.14</v>
      </c>
      <c r="D9" s="11">
        <f t="shared" si="0"/>
        <v>10.28</v>
      </c>
      <c r="F9" s="10" t="s">
        <v>99</v>
      </c>
      <c r="G9" s="11">
        <f>MIN(D6:D16)</f>
        <v>0.68</v>
      </c>
    </row>
    <row r="10" spans="1:7" x14ac:dyDescent="0.25">
      <c r="A10" s="8" t="s">
        <v>100</v>
      </c>
      <c r="B10" s="8">
        <v>3</v>
      </c>
      <c r="C10" s="9">
        <v>1.63</v>
      </c>
      <c r="D10" s="11">
        <f t="shared" si="0"/>
        <v>4.8899999999999997</v>
      </c>
      <c r="F10" s="10" t="s">
        <v>101</v>
      </c>
      <c r="G10" s="6">
        <f>COUNTIF(D6:D16,_xlfn.CONCAT("&gt;",G7))</f>
        <v>5</v>
      </c>
    </row>
    <row r="11" spans="1:7" x14ac:dyDescent="0.25">
      <c r="A11" s="8" t="s">
        <v>102</v>
      </c>
      <c r="B11" s="8">
        <v>4</v>
      </c>
      <c r="C11" s="9">
        <v>0.17</v>
      </c>
      <c r="D11" s="11">
        <f t="shared" si="0"/>
        <v>0.68</v>
      </c>
    </row>
    <row r="12" spans="1:7" x14ac:dyDescent="0.25">
      <c r="A12" s="8" t="s">
        <v>103</v>
      </c>
      <c r="B12" s="8">
        <v>2</v>
      </c>
      <c r="C12" s="9">
        <v>1.91</v>
      </c>
      <c r="D12" s="11">
        <f t="shared" si="0"/>
        <v>3.82</v>
      </c>
    </row>
    <row r="13" spans="1:7" x14ac:dyDescent="0.25">
      <c r="A13" s="8" t="s">
        <v>104</v>
      </c>
      <c r="B13" s="8">
        <v>1</v>
      </c>
      <c r="C13" s="9">
        <v>1.9</v>
      </c>
      <c r="D13" s="11">
        <f t="shared" si="0"/>
        <v>1.9</v>
      </c>
    </row>
    <row r="14" spans="1:7" x14ac:dyDescent="0.25">
      <c r="A14" s="8" t="s">
        <v>105</v>
      </c>
      <c r="B14" s="8">
        <v>3</v>
      </c>
      <c r="C14" s="9">
        <v>2.04</v>
      </c>
      <c r="D14" s="11">
        <f t="shared" si="0"/>
        <v>6.12</v>
      </c>
    </row>
    <row r="15" spans="1:7" x14ac:dyDescent="0.25">
      <c r="A15" s="8" t="s">
        <v>106</v>
      </c>
      <c r="B15" s="8">
        <v>4</v>
      </c>
      <c r="C15" s="9">
        <v>0.26</v>
      </c>
      <c r="D15" s="11">
        <f t="shared" si="0"/>
        <v>1.04</v>
      </c>
    </row>
    <row r="16" spans="1:7" x14ac:dyDescent="0.25">
      <c r="A16" s="8" t="s">
        <v>107</v>
      </c>
      <c r="B16" s="8">
        <v>1</v>
      </c>
      <c r="C16" s="9">
        <v>0.9</v>
      </c>
      <c r="D16" s="11">
        <f t="shared" si="0"/>
        <v>0.9</v>
      </c>
    </row>
  </sheetData>
  <mergeCells count="2">
    <mergeCell ref="A1:G1"/>
    <mergeCell ref="A2:G3"/>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B2D53-1B43-4019-BF1B-93FCE8C32DEC}">
  <sheetPr codeName="Sheet4"/>
  <dimension ref="A1:I25"/>
  <sheetViews>
    <sheetView zoomScale="140" zoomScaleNormal="140" workbookViewId="0">
      <selection activeCell="H5" sqref="H5"/>
    </sheetView>
  </sheetViews>
  <sheetFormatPr defaultRowHeight="15" x14ac:dyDescent="0.25"/>
  <cols>
    <col min="1" max="1" width="9.85546875" bestFit="1" customWidth="1"/>
    <col min="2" max="2" width="8.5703125" bestFit="1" customWidth="1"/>
    <col min="3" max="3" width="17.42578125" bestFit="1" customWidth="1"/>
    <col min="4" max="4" width="16.42578125" bestFit="1" customWidth="1"/>
    <col min="5" max="5" width="11.85546875" bestFit="1" customWidth="1"/>
    <col min="6" max="6" width="17.42578125" bestFit="1" customWidth="1"/>
    <col min="7" max="7" width="14" bestFit="1" customWidth="1"/>
    <col min="9" max="9" width="13.28515625" bestFit="1" customWidth="1"/>
  </cols>
  <sheetData>
    <row r="1" spans="1:9" x14ac:dyDescent="0.25">
      <c r="A1" s="35" t="s">
        <v>108</v>
      </c>
      <c r="B1" s="35"/>
      <c r="C1" s="35"/>
      <c r="D1" s="35"/>
      <c r="E1" s="35"/>
      <c r="F1" s="35"/>
      <c r="G1" s="35"/>
      <c r="H1" s="35"/>
      <c r="I1" s="35"/>
    </row>
    <row r="2" spans="1:9" ht="15" customHeight="1" x14ac:dyDescent="0.25">
      <c r="A2" s="36" t="s">
        <v>109</v>
      </c>
      <c r="B2" s="36"/>
      <c r="C2" s="36"/>
      <c r="D2" s="36"/>
      <c r="E2" s="36"/>
      <c r="F2" s="36"/>
      <c r="G2" s="36"/>
      <c r="H2" s="36"/>
      <c r="I2" s="36"/>
    </row>
    <row r="3" spans="1:9" x14ac:dyDescent="0.25">
      <c r="A3" s="36"/>
      <c r="B3" s="36"/>
      <c r="C3" s="36"/>
      <c r="D3" s="36"/>
      <c r="E3" s="36"/>
      <c r="F3" s="36"/>
      <c r="G3" s="36"/>
      <c r="H3" s="36"/>
      <c r="I3" s="36"/>
    </row>
    <row r="5" spans="1:9" x14ac:dyDescent="0.25">
      <c r="A5" s="21" t="s">
        <v>2</v>
      </c>
      <c r="B5" s="12" t="s">
        <v>3</v>
      </c>
      <c r="C5" s="21" t="s">
        <v>110</v>
      </c>
      <c r="D5" s="21" t="s">
        <v>111</v>
      </c>
      <c r="E5" s="21" t="s">
        <v>112</v>
      </c>
      <c r="F5" s="21" t="s">
        <v>113</v>
      </c>
      <c r="G5" s="21" t="s">
        <v>114</v>
      </c>
      <c r="I5" s="1" t="s">
        <v>115</v>
      </c>
    </row>
    <row r="6" spans="1:9" x14ac:dyDescent="0.25">
      <c r="A6" s="2" t="s">
        <v>8</v>
      </c>
      <c r="B6" s="13" t="s">
        <v>9</v>
      </c>
      <c r="C6" s="4" t="s">
        <v>116</v>
      </c>
      <c r="D6" s="4" t="s">
        <v>117</v>
      </c>
      <c r="E6" s="14">
        <v>909.2</v>
      </c>
      <c r="F6" s="6"/>
      <c r="G6" s="11"/>
      <c r="I6" s="15">
        <v>0.5</v>
      </c>
    </row>
    <row r="7" spans="1:9" x14ac:dyDescent="0.25">
      <c r="A7" s="2" t="s">
        <v>11</v>
      </c>
      <c r="B7" s="13" t="s">
        <v>12</v>
      </c>
      <c r="C7" s="4" t="s">
        <v>116</v>
      </c>
      <c r="D7" s="4" t="s">
        <v>116</v>
      </c>
      <c r="E7" s="14">
        <v>8801.19</v>
      </c>
      <c r="F7" s="6"/>
      <c r="G7" s="11"/>
    </row>
    <row r="8" spans="1:9" x14ac:dyDescent="0.25">
      <c r="A8" s="2" t="s">
        <v>14</v>
      </c>
      <c r="B8" s="13" t="s">
        <v>15</v>
      </c>
      <c r="C8" s="4" t="s">
        <v>116</v>
      </c>
      <c r="D8" s="4" t="s">
        <v>116</v>
      </c>
      <c r="E8" s="14">
        <v>2996.24</v>
      </c>
      <c r="F8" s="6"/>
      <c r="G8" s="11"/>
    </row>
    <row r="9" spans="1:9" x14ac:dyDescent="0.25">
      <c r="A9" s="2" t="s">
        <v>17</v>
      </c>
      <c r="B9" s="13" t="s">
        <v>18</v>
      </c>
      <c r="C9" s="4" t="s">
        <v>116</v>
      </c>
      <c r="D9" s="4" t="s">
        <v>116</v>
      </c>
      <c r="E9" s="14">
        <v>5384.3</v>
      </c>
      <c r="F9" s="6"/>
      <c r="G9" s="11"/>
    </row>
    <row r="10" spans="1:9" x14ac:dyDescent="0.25">
      <c r="A10" s="2" t="s">
        <v>20</v>
      </c>
      <c r="B10" s="13" t="s">
        <v>21</v>
      </c>
      <c r="C10" s="4" t="s">
        <v>116</v>
      </c>
      <c r="D10" s="4" t="s">
        <v>117</v>
      </c>
      <c r="E10" s="14">
        <v>8401.32</v>
      </c>
      <c r="F10" s="6"/>
      <c r="G10" s="11"/>
    </row>
    <row r="11" spans="1:9" x14ac:dyDescent="0.25">
      <c r="A11" s="2" t="s">
        <v>23</v>
      </c>
      <c r="B11" s="13" t="s">
        <v>24</v>
      </c>
      <c r="C11" s="4" t="s">
        <v>116</v>
      </c>
      <c r="D11" s="4" t="s">
        <v>116</v>
      </c>
      <c r="E11" s="14">
        <v>1677.95</v>
      </c>
      <c r="F11" s="6"/>
      <c r="G11" s="11"/>
    </row>
    <row r="12" spans="1:9" x14ac:dyDescent="0.25">
      <c r="A12" s="2" t="s">
        <v>26</v>
      </c>
      <c r="B12" s="13" t="s">
        <v>27</v>
      </c>
      <c r="C12" s="4" t="s">
        <v>116</v>
      </c>
      <c r="D12" s="4" t="s">
        <v>116</v>
      </c>
      <c r="E12" s="14">
        <v>8888.2900000000009</v>
      </c>
      <c r="F12" s="6"/>
      <c r="G12" s="11"/>
    </row>
    <row r="13" spans="1:9" x14ac:dyDescent="0.25">
      <c r="A13" s="2" t="s">
        <v>29</v>
      </c>
      <c r="B13" s="13" t="s">
        <v>30</v>
      </c>
      <c r="C13" s="4" t="s">
        <v>116</v>
      </c>
      <c r="D13" s="4" t="s">
        <v>116</v>
      </c>
      <c r="E13" s="14">
        <v>5073.45</v>
      </c>
      <c r="F13" s="6"/>
      <c r="G13" s="11"/>
    </row>
    <row r="14" spans="1:9" x14ac:dyDescent="0.25">
      <c r="A14" s="2" t="s">
        <v>32</v>
      </c>
      <c r="B14" s="13" t="s">
        <v>33</v>
      </c>
      <c r="C14" s="4" t="s">
        <v>116</v>
      </c>
      <c r="D14" s="4" t="s">
        <v>117</v>
      </c>
      <c r="E14" s="14">
        <v>9057.65</v>
      </c>
      <c r="F14" s="6"/>
      <c r="G14" s="11"/>
    </row>
    <row r="15" spans="1:9" x14ac:dyDescent="0.25">
      <c r="A15" s="2" t="s">
        <v>35</v>
      </c>
      <c r="B15" s="13" t="s">
        <v>36</v>
      </c>
      <c r="C15" s="4" t="s">
        <v>117</v>
      </c>
      <c r="D15" s="4" t="s">
        <v>116</v>
      </c>
      <c r="E15" s="14">
        <v>1488.94</v>
      </c>
      <c r="F15" s="6"/>
      <c r="G15" s="11"/>
    </row>
    <row r="16" spans="1:9" x14ac:dyDescent="0.25">
      <c r="A16" s="2" t="s">
        <v>38</v>
      </c>
      <c r="B16" s="13" t="s">
        <v>39</v>
      </c>
      <c r="C16" s="4" t="s">
        <v>116</v>
      </c>
      <c r="D16" s="4" t="s">
        <v>116</v>
      </c>
      <c r="E16" s="14">
        <v>2602.88</v>
      </c>
      <c r="F16" s="6"/>
      <c r="G16" s="11"/>
    </row>
    <row r="17" spans="1:7" x14ac:dyDescent="0.25">
      <c r="A17" s="2" t="s">
        <v>41</v>
      </c>
      <c r="B17" s="13" t="s">
        <v>42</v>
      </c>
      <c r="C17" s="4" t="s">
        <v>116</v>
      </c>
      <c r="D17" s="4" t="s">
        <v>117</v>
      </c>
      <c r="E17" s="14">
        <v>1368.79</v>
      </c>
      <c r="F17" s="6"/>
      <c r="G17" s="11"/>
    </row>
    <row r="18" spans="1:7" x14ac:dyDescent="0.25">
      <c r="A18" s="2" t="s">
        <v>44</v>
      </c>
      <c r="B18" s="13" t="s">
        <v>45</v>
      </c>
      <c r="C18" s="4" t="s">
        <v>116</v>
      </c>
      <c r="D18" s="4" t="s">
        <v>116</v>
      </c>
      <c r="E18" s="14">
        <v>2702.55</v>
      </c>
      <c r="F18" s="6"/>
      <c r="G18" s="11"/>
    </row>
    <row r="19" spans="1:7" x14ac:dyDescent="0.25">
      <c r="A19" s="2" t="s">
        <v>47</v>
      </c>
      <c r="B19" s="13" t="s">
        <v>48</v>
      </c>
      <c r="C19" s="4" t="s">
        <v>116</v>
      </c>
      <c r="D19" s="4" t="s">
        <v>116</v>
      </c>
      <c r="E19" s="14">
        <v>4212.51</v>
      </c>
      <c r="F19" s="6"/>
      <c r="G19" s="11"/>
    </row>
    <row r="20" spans="1:7" x14ac:dyDescent="0.25">
      <c r="A20" s="2" t="s">
        <v>50</v>
      </c>
      <c r="B20" s="13" t="s">
        <v>51</v>
      </c>
      <c r="C20" s="4" t="s">
        <v>116</v>
      </c>
      <c r="D20" s="4" t="s">
        <v>117</v>
      </c>
      <c r="E20" s="14">
        <v>7872.64</v>
      </c>
      <c r="F20" s="6"/>
      <c r="G20" s="11"/>
    </row>
    <row r="21" spans="1:7" x14ac:dyDescent="0.25">
      <c r="A21" s="2" t="s">
        <v>53</v>
      </c>
      <c r="B21" s="13" t="s">
        <v>54</v>
      </c>
      <c r="C21" s="4" t="s">
        <v>116</v>
      </c>
      <c r="D21" s="4" t="s">
        <v>116</v>
      </c>
      <c r="E21" s="14">
        <v>3599.84</v>
      </c>
      <c r="F21" s="6"/>
      <c r="G21" s="11"/>
    </row>
    <row r="22" spans="1:7" x14ac:dyDescent="0.25">
      <c r="A22" s="2" t="s">
        <v>56</v>
      </c>
      <c r="B22" s="13" t="s">
        <v>57</v>
      </c>
      <c r="C22" s="4" t="s">
        <v>117</v>
      </c>
      <c r="D22" s="4" t="s">
        <v>117</v>
      </c>
      <c r="E22" s="14">
        <v>9436.73</v>
      </c>
      <c r="F22" s="6"/>
      <c r="G22" s="11"/>
    </row>
    <row r="23" spans="1:7" x14ac:dyDescent="0.25">
      <c r="A23" s="2" t="s">
        <v>59</v>
      </c>
      <c r="B23" s="13" t="s">
        <v>60</v>
      </c>
      <c r="C23" s="4" t="s">
        <v>116</v>
      </c>
      <c r="D23" s="4" t="s">
        <v>116</v>
      </c>
      <c r="E23" s="14">
        <v>4676.67</v>
      </c>
      <c r="F23" s="6"/>
      <c r="G23" s="11"/>
    </row>
    <row r="24" spans="1:7" x14ac:dyDescent="0.25">
      <c r="A24" s="2" t="s">
        <v>62</v>
      </c>
      <c r="B24" s="13" t="s">
        <v>63</v>
      </c>
      <c r="C24" s="4" t="s">
        <v>116</v>
      </c>
      <c r="D24" s="4" t="s">
        <v>117</v>
      </c>
      <c r="E24" s="14">
        <v>6166.69</v>
      </c>
      <c r="F24" s="6"/>
      <c r="G24" s="11"/>
    </row>
    <row r="25" spans="1:7" x14ac:dyDescent="0.25">
      <c r="A25" s="2" t="s">
        <v>65</v>
      </c>
      <c r="B25" s="13" t="s">
        <v>66</v>
      </c>
      <c r="C25" s="4" t="s">
        <v>116</v>
      </c>
      <c r="D25" s="4" t="s">
        <v>116</v>
      </c>
      <c r="E25" s="14">
        <v>3016.27</v>
      </c>
      <c r="F25" s="6"/>
      <c r="G25" s="11"/>
    </row>
  </sheetData>
  <mergeCells count="2">
    <mergeCell ref="A1:I1"/>
    <mergeCell ref="A2:I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FA301-5EA7-48C0-BCD0-CD2005ED5903}">
  <sheetPr codeName="Sheet5"/>
  <dimension ref="A1:I25"/>
  <sheetViews>
    <sheetView workbookViewId="0">
      <selection activeCell="F6" sqref="F6"/>
    </sheetView>
  </sheetViews>
  <sheetFormatPr defaultRowHeight="15" x14ac:dyDescent="0.25"/>
  <cols>
    <col min="1" max="1" width="9.85546875" bestFit="1" customWidth="1"/>
    <col min="2" max="2" width="8.5703125" bestFit="1" customWidth="1"/>
    <col min="3" max="3" width="17.42578125" bestFit="1" customWidth="1"/>
    <col min="4" max="4" width="16.42578125" bestFit="1" customWidth="1"/>
    <col min="5" max="5" width="11.85546875" bestFit="1" customWidth="1"/>
    <col min="6" max="6" width="17.42578125" bestFit="1" customWidth="1"/>
    <col min="7" max="7" width="14" bestFit="1" customWidth="1"/>
    <col min="9" max="9" width="13.28515625" bestFit="1" customWidth="1"/>
  </cols>
  <sheetData>
    <row r="1" spans="1:9" x14ac:dyDescent="0.25">
      <c r="A1" s="35" t="s">
        <v>108</v>
      </c>
      <c r="B1" s="35"/>
      <c r="C1" s="35"/>
      <c r="D1" s="35"/>
      <c r="E1" s="35"/>
      <c r="F1" s="35"/>
      <c r="G1" s="35"/>
      <c r="H1" s="35"/>
      <c r="I1" s="35"/>
    </row>
    <row r="2" spans="1:9" ht="15" customHeight="1" x14ac:dyDescent="0.25">
      <c r="A2" s="36" t="s">
        <v>109</v>
      </c>
      <c r="B2" s="36"/>
      <c r="C2" s="36"/>
      <c r="D2" s="36"/>
      <c r="E2" s="36"/>
      <c r="F2" s="36"/>
      <c r="G2" s="36"/>
      <c r="H2" s="36"/>
      <c r="I2" s="36"/>
    </row>
    <row r="3" spans="1:9" x14ac:dyDescent="0.25">
      <c r="A3" s="36"/>
      <c r="B3" s="36"/>
      <c r="C3" s="36"/>
      <c r="D3" s="36"/>
      <c r="E3" s="36"/>
      <c r="F3" s="36"/>
      <c r="G3" s="36"/>
      <c r="H3" s="36"/>
      <c r="I3" s="36"/>
    </row>
    <row r="5" spans="1:9" x14ac:dyDescent="0.25">
      <c r="A5" s="21" t="s">
        <v>2</v>
      </c>
      <c r="B5" s="12" t="s">
        <v>3</v>
      </c>
      <c r="C5" s="21" t="s">
        <v>110</v>
      </c>
      <c r="D5" s="21" t="s">
        <v>111</v>
      </c>
      <c r="E5" s="21" t="s">
        <v>112</v>
      </c>
      <c r="F5" s="21" t="s">
        <v>113</v>
      </c>
      <c r="G5" s="21" t="s">
        <v>114</v>
      </c>
      <c r="I5" s="1" t="s">
        <v>115</v>
      </c>
    </row>
    <row r="6" spans="1:9" x14ac:dyDescent="0.25">
      <c r="A6" s="2" t="s">
        <v>8</v>
      </c>
      <c r="B6" s="13" t="s">
        <v>9</v>
      </c>
      <c r="C6" s="4" t="s">
        <v>116</v>
      </c>
      <c r="D6" s="4" t="s">
        <v>117</v>
      </c>
      <c r="E6" s="14">
        <v>909.2</v>
      </c>
      <c r="F6" s="6" t="str">
        <f>IF(OR(C6="Yes",D6="Yes"),"Yes","No")</f>
        <v>Yes</v>
      </c>
      <c r="G6" s="11">
        <f>IF(F6="Yes",E6*$I$6,E6)</f>
        <v>454.6</v>
      </c>
      <c r="I6" s="15">
        <v>0.5</v>
      </c>
    </row>
    <row r="7" spans="1:9" x14ac:dyDescent="0.25">
      <c r="A7" s="2" t="s">
        <v>11</v>
      </c>
      <c r="B7" s="13" t="s">
        <v>12</v>
      </c>
      <c r="C7" s="4" t="s">
        <v>116</v>
      </c>
      <c r="D7" s="4" t="s">
        <v>116</v>
      </c>
      <c r="E7" s="14">
        <v>8801.19</v>
      </c>
      <c r="F7" s="6" t="str">
        <f t="shared" ref="F7:F25" si="0">IF(OR(C7="Yes",D7="Yes"),"Yes","No")</f>
        <v>No</v>
      </c>
      <c r="G7" s="11">
        <f t="shared" ref="G7:G25" si="1">IF(F7="Yes",E7*$I$6,E7)</f>
        <v>8801.19</v>
      </c>
    </row>
    <row r="8" spans="1:9" x14ac:dyDescent="0.25">
      <c r="A8" s="2" t="s">
        <v>14</v>
      </c>
      <c r="B8" s="13" t="s">
        <v>15</v>
      </c>
      <c r="C8" s="4" t="s">
        <v>116</v>
      </c>
      <c r="D8" s="4" t="s">
        <v>116</v>
      </c>
      <c r="E8" s="14">
        <v>2996.24</v>
      </c>
      <c r="F8" s="6" t="str">
        <f t="shared" si="0"/>
        <v>No</v>
      </c>
      <c r="G8" s="11">
        <f t="shared" si="1"/>
        <v>2996.24</v>
      </c>
    </row>
    <row r="9" spans="1:9" x14ac:dyDescent="0.25">
      <c r="A9" s="2" t="s">
        <v>17</v>
      </c>
      <c r="B9" s="13" t="s">
        <v>18</v>
      </c>
      <c r="C9" s="4" t="s">
        <v>116</v>
      </c>
      <c r="D9" s="4" t="s">
        <v>116</v>
      </c>
      <c r="E9" s="14">
        <v>5384.3</v>
      </c>
      <c r="F9" s="6" t="str">
        <f t="shared" si="0"/>
        <v>No</v>
      </c>
      <c r="G9" s="11">
        <f t="shared" si="1"/>
        <v>5384.3</v>
      </c>
    </row>
    <row r="10" spans="1:9" x14ac:dyDescent="0.25">
      <c r="A10" s="2" t="s">
        <v>20</v>
      </c>
      <c r="B10" s="13" t="s">
        <v>21</v>
      </c>
      <c r="C10" s="4" t="s">
        <v>116</v>
      </c>
      <c r="D10" s="4" t="s">
        <v>117</v>
      </c>
      <c r="E10" s="14">
        <v>8401.32</v>
      </c>
      <c r="F10" s="6" t="str">
        <f t="shared" si="0"/>
        <v>Yes</v>
      </c>
      <c r="G10" s="11">
        <f t="shared" si="1"/>
        <v>4200.66</v>
      </c>
    </row>
    <row r="11" spans="1:9" x14ac:dyDescent="0.25">
      <c r="A11" s="2" t="s">
        <v>23</v>
      </c>
      <c r="B11" s="13" t="s">
        <v>24</v>
      </c>
      <c r="C11" s="4" t="s">
        <v>116</v>
      </c>
      <c r="D11" s="4" t="s">
        <v>116</v>
      </c>
      <c r="E11" s="14">
        <v>1677.95</v>
      </c>
      <c r="F11" s="6" t="str">
        <f t="shared" si="0"/>
        <v>No</v>
      </c>
      <c r="G11" s="11">
        <f t="shared" si="1"/>
        <v>1677.95</v>
      </c>
    </row>
    <row r="12" spans="1:9" x14ac:dyDescent="0.25">
      <c r="A12" s="2" t="s">
        <v>26</v>
      </c>
      <c r="B12" s="13" t="s">
        <v>27</v>
      </c>
      <c r="C12" s="4" t="s">
        <v>116</v>
      </c>
      <c r="D12" s="4" t="s">
        <v>116</v>
      </c>
      <c r="E12" s="14">
        <v>8888.2900000000009</v>
      </c>
      <c r="F12" s="6" t="str">
        <f t="shared" si="0"/>
        <v>No</v>
      </c>
      <c r="G12" s="11">
        <f t="shared" si="1"/>
        <v>8888.2900000000009</v>
      </c>
    </row>
    <row r="13" spans="1:9" x14ac:dyDescent="0.25">
      <c r="A13" s="2" t="s">
        <v>29</v>
      </c>
      <c r="B13" s="13" t="s">
        <v>30</v>
      </c>
      <c r="C13" s="4" t="s">
        <v>116</v>
      </c>
      <c r="D13" s="4" t="s">
        <v>116</v>
      </c>
      <c r="E13" s="14">
        <v>5073.45</v>
      </c>
      <c r="F13" s="6" t="str">
        <f t="shared" si="0"/>
        <v>No</v>
      </c>
      <c r="G13" s="11">
        <f t="shared" si="1"/>
        <v>5073.45</v>
      </c>
    </row>
    <row r="14" spans="1:9" x14ac:dyDescent="0.25">
      <c r="A14" s="2" t="s">
        <v>32</v>
      </c>
      <c r="B14" s="13" t="s">
        <v>33</v>
      </c>
      <c r="C14" s="4" t="s">
        <v>116</v>
      </c>
      <c r="D14" s="4" t="s">
        <v>117</v>
      </c>
      <c r="E14" s="14">
        <v>9057.65</v>
      </c>
      <c r="F14" s="6" t="str">
        <f t="shared" si="0"/>
        <v>Yes</v>
      </c>
      <c r="G14" s="11">
        <f t="shared" si="1"/>
        <v>4528.8249999999998</v>
      </c>
    </row>
    <row r="15" spans="1:9" x14ac:dyDescent="0.25">
      <c r="A15" s="2" t="s">
        <v>35</v>
      </c>
      <c r="B15" s="13" t="s">
        <v>36</v>
      </c>
      <c r="C15" s="4" t="s">
        <v>117</v>
      </c>
      <c r="D15" s="4" t="s">
        <v>116</v>
      </c>
      <c r="E15" s="14">
        <v>1488.94</v>
      </c>
      <c r="F15" s="6" t="str">
        <f t="shared" si="0"/>
        <v>Yes</v>
      </c>
      <c r="G15" s="11">
        <f t="shared" si="1"/>
        <v>744.47</v>
      </c>
    </row>
    <row r="16" spans="1:9" x14ac:dyDescent="0.25">
      <c r="A16" s="2" t="s">
        <v>38</v>
      </c>
      <c r="B16" s="13" t="s">
        <v>39</v>
      </c>
      <c r="C16" s="4" t="s">
        <v>116</v>
      </c>
      <c r="D16" s="4" t="s">
        <v>116</v>
      </c>
      <c r="E16" s="14">
        <v>2602.88</v>
      </c>
      <c r="F16" s="6" t="str">
        <f t="shared" si="0"/>
        <v>No</v>
      </c>
      <c r="G16" s="11">
        <f t="shared" si="1"/>
        <v>2602.88</v>
      </c>
    </row>
    <row r="17" spans="1:7" x14ac:dyDescent="0.25">
      <c r="A17" s="2" t="s">
        <v>41</v>
      </c>
      <c r="B17" s="13" t="s">
        <v>42</v>
      </c>
      <c r="C17" s="4" t="s">
        <v>116</v>
      </c>
      <c r="D17" s="4" t="s">
        <v>117</v>
      </c>
      <c r="E17" s="14">
        <v>1368.79</v>
      </c>
      <c r="F17" s="6" t="str">
        <f t="shared" si="0"/>
        <v>Yes</v>
      </c>
      <c r="G17" s="11">
        <f t="shared" si="1"/>
        <v>684.39499999999998</v>
      </c>
    </row>
    <row r="18" spans="1:7" x14ac:dyDescent="0.25">
      <c r="A18" s="2" t="s">
        <v>44</v>
      </c>
      <c r="B18" s="13" t="s">
        <v>45</v>
      </c>
      <c r="C18" s="4" t="s">
        <v>116</v>
      </c>
      <c r="D18" s="4" t="s">
        <v>116</v>
      </c>
      <c r="E18" s="14">
        <v>2702.55</v>
      </c>
      <c r="F18" s="6" t="str">
        <f t="shared" si="0"/>
        <v>No</v>
      </c>
      <c r="G18" s="11">
        <f t="shared" si="1"/>
        <v>2702.55</v>
      </c>
    </row>
    <row r="19" spans="1:7" x14ac:dyDescent="0.25">
      <c r="A19" s="2" t="s">
        <v>47</v>
      </c>
      <c r="B19" s="13" t="s">
        <v>48</v>
      </c>
      <c r="C19" s="4" t="s">
        <v>116</v>
      </c>
      <c r="D19" s="4" t="s">
        <v>116</v>
      </c>
      <c r="E19" s="14">
        <v>4212.51</v>
      </c>
      <c r="F19" s="6" t="str">
        <f t="shared" si="0"/>
        <v>No</v>
      </c>
      <c r="G19" s="11">
        <f t="shared" si="1"/>
        <v>4212.51</v>
      </c>
    </row>
    <row r="20" spans="1:7" x14ac:dyDescent="0.25">
      <c r="A20" s="2" t="s">
        <v>50</v>
      </c>
      <c r="B20" s="13" t="s">
        <v>51</v>
      </c>
      <c r="C20" s="4" t="s">
        <v>116</v>
      </c>
      <c r="D20" s="4" t="s">
        <v>117</v>
      </c>
      <c r="E20" s="14">
        <v>7872.64</v>
      </c>
      <c r="F20" s="6" t="str">
        <f t="shared" si="0"/>
        <v>Yes</v>
      </c>
      <c r="G20" s="11">
        <f t="shared" si="1"/>
        <v>3936.32</v>
      </c>
    </row>
    <row r="21" spans="1:7" x14ac:dyDescent="0.25">
      <c r="A21" s="2" t="s">
        <v>53</v>
      </c>
      <c r="B21" s="13" t="s">
        <v>54</v>
      </c>
      <c r="C21" s="4" t="s">
        <v>116</v>
      </c>
      <c r="D21" s="4" t="s">
        <v>116</v>
      </c>
      <c r="E21" s="14">
        <v>3599.84</v>
      </c>
      <c r="F21" s="6" t="str">
        <f t="shared" si="0"/>
        <v>No</v>
      </c>
      <c r="G21" s="11">
        <f t="shared" si="1"/>
        <v>3599.84</v>
      </c>
    </row>
    <row r="22" spans="1:7" x14ac:dyDescent="0.25">
      <c r="A22" s="2" t="s">
        <v>56</v>
      </c>
      <c r="B22" s="13" t="s">
        <v>57</v>
      </c>
      <c r="C22" s="4" t="s">
        <v>117</v>
      </c>
      <c r="D22" s="4" t="s">
        <v>117</v>
      </c>
      <c r="E22" s="14">
        <v>9436.73</v>
      </c>
      <c r="F22" s="6" t="str">
        <f t="shared" si="0"/>
        <v>Yes</v>
      </c>
      <c r="G22" s="11">
        <f t="shared" si="1"/>
        <v>4718.3649999999998</v>
      </c>
    </row>
    <row r="23" spans="1:7" x14ac:dyDescent="0.25">
      <c r="A23" s="2" t="s">
        <v>59</v>
      </c>
      <c r="B23" s="13" t="s">
        <v>60</v>
      </c>
      <c r="C23" s="4" t="s">
        <v>116</v>
      </c>
      <c r="D23" s="4" t="s">
        <v>116</v>
      </c>
      <c r="E23" s="14">
        <v>4676.67</v>
      </c>
      <c r="F23" s="6" t="str">
        <f t="shared" si="0"/>
        <v>No</v>
      </c>
      <c r="G23" s="11">
        <f t="shared" si="1"/>
        <v>4676.67</v>
      </c>
    </row>
    <row r="24" spans="1:7" x14ac:dyDescent="0.25">
      <c r="A24" s="2" t="s">
        <v>62</v>
      </c>
      <c r="B24" s="13" t="s">
        <v>63</v>
      </c>
      <c r="C24" s="4" t="s">
        <v>116</v>
      </c>
      <c r="D24" s="4" t="s">
        <v>117</v>
      </c>
      <c r="E24" s="14">
        <v>6166.69</v>
      </c>
      <c r="F24" s="6" t="str">
        <f t="shared" si="0"/>
        <v>Yes</v>
      </c>
      <c r="G24" s="11">
        <f t="shared" si="1"/>
        <v>3083.3449999999998</v>
      </c>
    </row>
    <row r="25" spans="1:7" x14ac:dyDescent="0.25">
      <c r="A25" s="2" t="s">
        <v>65</v>
      </c>
      <c r="B25" s="13" t="s">
        <v>66</v>
      </c>
      <c r="C25" s="4" t="s">
        <v>116</v>
      </c>
      <c r="D25" s="4" t="s">
        <v>116</v>
      </c>
      <c r="E25" s="14">
        <v>3016.27</v>
      </c>
      <c r="F25" s="6" t="str">
        <f t="shared" si="0"/>
        <v>No</v>
      </c>
      <c r="G25" s="11">
        <f t="shared" si="1"/>
        <v>3016.27</v>
      </c>
    </row>
  </sheetData>
  <mergeCells count="2">
    <mergeCell ref="A1:I1"/>
    <mergeCell ref="A2:I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F54A-D893-4E1F-BD15-C46693F78300}">
  <dimension ref="A1:L25"/>
  <sheetViews>
    <sheetView zoomScale="140" zoomScaleNormal="140" workbookViewId="0">
      <selection activeCell="G5" sqref="G5"/>
    </sheetView>
  </sheetViews>
  <sheetFormatPr defaultRowHeight="15" x14ac:dyDescent="0.25"/>
  <cols>
    <col min="1" max="1" width="9.85546875" bestFit="1" customWidth="1"/>
    <col min="2" max="2" width="8.5703125" bestFit="1" customWidth="1"/>
    <col min="3" max="3" width="17.42578125" bestFit="1" customWidth="1"/>
    <col min="4" max="4" width="16.5703125" bestFit="1" customWidth="1"/>
    <col min="5" max="5" width="12" bestFit="1" customWidth="1"/>
    <col min="6" max="6" width="17.42578125" bestFit="1" customWidth="1"/>
    <col min="7" max="8" width="14" bestFit="1" customWidth="1"/>
    <col min="9" max="9" width="13.28515625" bestFit="1" customWidth="1"/>
  </cols>
  <sheetData>
    <row r="1" spans="1:12" x14ac:dyDescent="0.25">
      <c r="A1" s="35" t="s">
        <v>108</v>
      </c>
      <c r="B1" s="35"/>
      <c r="C1" s="35"/>
      <c r="D1" s="35"/>
      <c r="E1" s="35"/>
      <c r="F1" s="35"/>
      <c r="G1" s="35"/>
      <c r="H1" s="35"/>
      <c r="I1" s="35"/>
    </row>
    <row r="2" spans="1:12" ht="15" customHeight="1" x14ac:dyDescent="0.25">
      <c r="A2" s="36" t="s">
        <v>118</v>
      </c>
      <c r="B2" s="36"/>
      <c r="C2" s="36"/>
      <c r="D2" s="36"/>
      <c r="E2" s="36"/>
      <c r="F2" s="36"/>
      <c r="G2" s="36"/>
      <c r="H2" s="36"/>
      <c r="I2" s="36"/>
    </row>
    <row r="3" spans="1:12" x14ac:dyDescent="0.25">
      <c r="A3" s="36"/>
      <c r="B3" s="36"/>
      <c r="C3" s="36"/>
      <c r="D3" s="36"/>
      <c r="E3" s="36"/>
      <c r="F3" s="36"/>
      <c r="G3" s="36"/>
      <c r="H3" s="36"/>
      <c r="I3" s="36"/>
    </row>
    <row r="5" spans="1:12" x14ac:dyDescent="0.25">
      <c r="A5" s="21" t="s">
        <v>2</v>
      </c>
      <c r="B5" s="12" t="s">
        <v>3</v>
      </c>
      <c r="C5" s="21" t="s">
        <v>110</v>
      </c>
      <c r="D5" s="21" t="s">
        <v>111</v>
      </c>
      <c r="E5" s="21" t="s">
        <v>112</v>
      </c>
      <c r="F5" s="21" t="s">
        <v>113</v>
      </c>
      <c r="G5" s="21" t="s">
        <v>119</v>
      </c>
      <c r="H5" s="21" t="s">
        <v>114</v>
      </c>
      <c r="J5" s="39" t="s">
        <v>120</v>
      </c>
      <c r="K5" s="40"/>
      <c r="L5" s="40"/>
    </row>
    <row r="6" spans="1:12" x14ac:dyDescent="0.25">
      <c r="A6" s="2" t="s">
        <v>8</v>
      </c>
      <c r="B6" s="13" t="s">
        <v>9</v>
      </c>
      <c r="C6" s="4" t="s">
        <v>116</v>
      </c>
      <c r="D6" s="4" t="s">
        <v>117</v>
      </c>
      <c r="E6" s="14">
        <v>909.2</v>
      </c>
      <c r="F6" s="6"/>
      <c r="G6" s="11"/>
      <c r="H6" s="11"/>
      <c r="J6" s="41">
        <v>0.25</v>
      </c>
      <c r="K6" s="42"/>
      <c r="L6" s="42"/>
    </row>
    <row r="7" spans="1:12" x14ac:dyDescent="0.25">
      <c r="A7" s="2" t="s">
        <v>11</v>
      </c>
      <c r="B7" s="13" t="s">
        <v>12</v>
      </c>
      <c r="C7" s="4" t="s">
        <v>116</v>
      </c>
      <c r="D7" s="4" t="s">
        <v>116</v>
      </c>
      <c r="E7" s="14">
        <v>8801.19</v>
      </c>
      <c r="F7" s="6"/>
      <c r="G7" s="11"/>
      <c r="H7" s="11"/>
    </row>
    <row r="8" spans="1:12" x14ac:dyDescent="0.25">
      <c r="A8" s="2" t="s">
        <v>14</v>
      </c>
      <c r="B8" s="13" t="s">
        <v>15</v>
      </c>
      <c r="C8" s="4" t="s">
        <v>116</v>
      </c>
      <c r="D8" s="4" t="s">
        <v>116</v>
      </c>
      <c r="E8" s="14">
        <v>2996.24</v>
      </c>
      <c r="F8" s="6"/>
      <c r="G8" s="11"/>
      <c r="H8" s="11"/>
    </row>
    <row r="9" spans="1:12" x14ac:dyDescent="0.25">
      <c r="A9" s="2" t="s">
        <v>17</v>
      </c>
      <c r="B9" s="13" t="s">
        <v>18</v>
      </c>
      <c r="C9" s="4" t="s">
        <v>116</v>
      </c>
      <c r="D9" s="4" t="s">
        <v>116</v>
      </c>
      <c r="E9" s="14">
        <v>5384.3</v>
      </c>
      <c r="F9" s="6"/>
      <c r="G9" s="11"/>
      <c r="H9" s="11"/>
    </row>
    <row r="10" spans="1:12" x14ac:dyDescent="0.25">
      <c r="A10" s="2" t="s">
        <v>20</v>
      </c>
      <c r="B10" s="13" t="s">
        <v>21</v>
      </c>
      <c r="C10" s="4" t="s">
        <v>116</v>
      </c>
      <c r="D10" s="4" t="s">
        <v>117</v>
      </c>
      <c r="E10" s="14">
        <v>8401.32</v>
      </c>
      <c r="F10" s="6"/>
      <c r="G10" s="11"/>
      <c r="H10" s="11"/>
    </row>
    <row r="11" spans="1:12" x14ac:dyDescent="0.25">
      <c r="A11" s="2" t="s">
        <v>23</v>
      </c>
      <c r="B11" s="13" t="s">
        <v>24</v>
      </c>
      <c r="C11" s="4" t="s">
        <v>116</v>
      </c>
      <c r="D11" s="4" t="s">
        <v>116</v>
      </c>
      <c r="E11" s="14">
        <v>1677.95</v>
      </c>
      <c r="F11" s="6"/>
      <c r="G11" s="11"/>
      <c r="H11" s="11"/>
    </row>
    <row r="12" spans="1:12" x14ac:dyDescent="0.25">
      <c r="A12" s="2" t="s">
        <v>26</v>
      </c>
      <c r="B12" s="13" t="s">
        <v>27</v>
      </c>
      <c r="C12" s="4" t="s">
        <v>116</v>
      </c>
      <c r="D12" s="4" t="s">
        <v>116</v>
      </c>
      <c r="E12" s="14">
        <v>8888.2900000000009</v>
      </c>
      <c r="F12" s="6"/>
      <c r="G12" s="11"/>
      <c r="H12" s="11"/>
    </row>
    <row r="13" spans="1:12" x14ac:dyDescent="0.25">
      <c r="A13" s="2" t="s">
        <v>29</v>
      </c>
      <c r="B13" s="13" t="s">
        <v>30</v>
      </c>
      <c r="C13" s="4" t="s">
        <v>116</v>
      </c>
      <c r="D13" s="4" t="s">
        <v>116</v>
      </c>
      <c r="E13" s="14">
        <v>5073.45</v>
      </c>
      <c r="F13" s="6"/>
      <c r="G13" s="11"/>
      <c r="H13" s="11"/>
    </row>
    <row r="14" spans="1:12" x14ac:dyDescent="0.25">
      <c r="A14" s="2" t="s">
        <v>32</v>
      </c>
      <c r="B14" s="13" t="s">
        <v>33</v>
      </c>
      <c r="C14" s="4" t="s">
        <v>116</v>
      </c>
      <c r="D14" s="4" t="s">
        <v>117</v>
      </c>
      <c r="E14" s="14">
        <v>9057.65</v>
      </c>
      <c r="F14" s="6"/>
      <c r="G14" s="11"/>
      <c r="H14" s="11"/>
    </row>
    <row r="15" spans="1:12" x14ac:dyDescent="0.25">
      <c r="A15" s="2" t="s">
        <v>35</v>
      </c>
      <c r="B15" s="13" t="s">
        <v>36</v>
      </c>
      <c r="C15" s="4" t="s">
        <v>117</v>
      </c>
      <c r="D15" s="4" t="s">
        <v>116</v>
      </c>
      <c r="E15" s="14">
        <v>1488.94</v>
      </c>
      <c r="F15" s="6"/>
      <c r="G15" s="11"/>
      <c r="H15" s="11"/>
    </row>
    <row r="16" spans="1:12" x14ac:dyDescent="0.25">
      <c r="A16" s="2" t="s">
        <v>38</v>
      </c>
      <c r="B16" s="13" t="s">
        <v>39</v>
      </c>
      <c r="C16" s="4" t="s">
        <v>116</v>
      </c>
      <c r="D16" s="4" t="s">
        <v>116</v>
      </c>
      <c r="E16" s="14">
        <v>2602.88</v>
      </c>
      <c r="F16" s="6"/>
      <c r="G16" s="11"/>
      <c r="H16" s="11"/>
    </row>
    <row r="17" spans="1:8" x14ac:dyDescent="0.25">
      <c r="A17" s="2" t="s">
        <v>41</v>
      </c>
      <c r="B17" s="13" t="s">
        <v>42</v>
      </c>
      <c r="C17" s="4" t="s">
        <v>116</v>
      </c>
      <c r="D17" s="4" t="s">
        <v>117</v>
      </c>
      <c r="E17" s="14">
        <v>1368.79</v>
      </c>
      <c r="F17" s="6"/>
      <c r="G17" s="11"/>
      <c r="H17" s="11"/>
    </row>
    <row r="18" spans="1:8" x14ac:dyDescent="0.25">
      <c r="A18" s="2" t="s">
        <v>44</v>
      </c>
      <c r="B18" s="13" t="s">
        <v>45</v>
      </c>
      <c r="C18" s="4" t="s">
        <v>116</v>
      </c>
      <c r="D18" s="4" t="s">
        <v>116</v>
      </c>
      <c r="E18" s="14">
        <v>2702.55</v>
      </c>
      <c r="F18" s="6"/>
      <c r="G18" s="11"/>
      <c r="H18" s="11"/>
    </row>
    <row r="19" spans="1:8" x14ac:dyDescent="0.25">
      <c r="A19" s="2" t="s">
        <v>47</v>
      </c>
      <c r="B19" s="13" t="s">
        <v>48</v>
      </c>
      <c r="C19" s="4" t="s">
        <v>116</v>
      </c>
      <c r="D19" s="4" t="s">
        <v>116</v>
      </c>
      <c r="E19" s="14">
        <v>4212.51</v>
      </c>
      <c r="F19" s="6"/>
      <c r="G19" s="11"/>
      <c r="H19" s="11"/>
    </row>
    <row r="20" spans="1:8" x14ac:dyDescent="0.25">
      <c r="A20" s="2" t="s">
        <v>50</v>
      </c>
      <c r="B20" s="13" t="s">
        <v>51</v>
      </c>
      <c r="C20" s="4" t="s">
        <v>116</v>
      </c>
      <c r="D20" s="4" t="s">
        <v>117</v>
      </c>
      <c r="E20" s="14">
        <v>7872.64</v>
      </c>
      <c r="F20" s="6"/>
      <c r="G20" s="11"/>
      <c r="H20" s="11"/>
    </row>
    <row r="21" spans="1:8" x14ac:dyDescent="0.25">
      <c r="A21" s="2" t="s">
        <v>53</v>
      </c>
      <c r="B21" s="13" t="s">
        <v>54</v>
      </c>
      <c r="C21" s="4" t="s">
        <v>116</v>
      </c>
      <c r="D21" s="4" t="s">
        <v>116</v>
      </c>
      <c r="E21" s="14">
        <v>3599.84</v>
      </c>
      <c r="F21" s="6"/>
      <c r="G21" s="11"/>
      <c r="H21" s="11"/>
    </row>
    <row r="22" spans="1:8" x14ac:dyDescent="0.25">
      <c r="A22" s="2" t="s">
        <v>56</v>
      </c>
      <c r="B22" s="13" t="s">
        <v>57</v>
      </c>
      <c r="C22" s="4" t="s">
        <v>117</v>
      </c>
      <c r="D22" s="4" t="s">
        <v>117</v>
      </c>
      <c r="E22" s="14">
        <v>9436.73</v>
      </c>
      <c r="F22" s="6"/>
      <c r="G22" s="11"/>
      <c r="H22" s="11"/>
    </row>
    <row r="23" spans="1:8" x14ac:dyDescent="0.25">
      <c r="A23" s="2" t="s">
        <v>59</v>
      </c>
      <c r="B23" s="13" t="s">
        <v>60</v>
      </c>
      <c r="C23" s="4" t="s">
        <v>116</v>
      </c>
      <c r="D23" s="4" t="s">
        <v>116</v>
      </c>
      <c r="E23" s="14">
        <v>4676.67</v>
      </c>
      <c r="F23" s="6"/>
      <c r="G23" s="11"/>
      <c r="H23" s="11"/>
    </row>
    <row r="24" spans="1:8" x14ac:dyDescent="0.25">
      <c r="A24" s="2" t="s">
        <v>62</v>
      </c>
      <c r="B24" s="13" t="s">
        <v>63</v>
      </c>
      <c r="C24" s="4" t="s">
        <v>116</v>
      </c>
      <c r="D24" s="4" t="s">
        <v>117</v>
      </c>
      <c r="E24" s="14">
        <v>6166.69</v>
      </c>
      <c r="F24" s="6"/>
      <c r="G24" s="11"/>
      <c r="H24" s="11"/>
    </row>
    <row r="25" spans="1:8" x14ac:dyDescent="0.25">
      <c r="A25" s="2" t="s">
        <v>65</v>
      </c>
      <c r="B25" s="13" t="s">
        <v>66</v>
      </c>
      <c r="C25" s="4" t="s">
        <v>116</v>
      </c>
      <c r="D25" s="4" t="s">
        <v>116</v>
      </c>
      <c r="E25" s="14">
        <v>3016.27</v>
      </c>
      <c r="F25" s="6"/>
      <c r="G25" s="11"/>
      <c r="H25" s="11"/>
    </row>
  </sheetData>
  <mergeCells count="4">
    <mergeCell ref="A1:I1"/>
    <mergeCell ref="A2:I3"/>
    <mergeCell ref="J5:L5"/>
    <mergeCell ref="J6:L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 String Practice</vt:lpstr>
      <vt:lpstr>1. String Solution</vt:lpstr>
      <vt:lpstr>2. Date Practice</vt:lpstr>
      <vt:lpstr>2. Date Solution</vt:lpstr>
      <vt:lpstr>3. Math Practice</vt:lpstr>
      <vt:lpstr>3. Math Solution</vt:lpstr>
      <vt:lpstr>4. Logic Practice</vt:lpstr>
      <vt:lpstr>4. Logic Solution</vt:lpstr>
      <vt:lpstr>4. Logic Practice (2)</vt:lpstr>
      <vt:lpstr>4. Logic Solution (2)</vt:lpstr>
      <vt:lpstr>5. XLookUp Practice</vt:lpstr>
      <vt:lpstr>5. XLookUp Solution</vt:lpstr>
      <vt:lpstr>5. XLookUp Practice (2)</vt:lpstr>
      <vt:lpstr>5. XLookUp Solution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Chamness, Ben</dc:creator>
  <cp:keywords/>
  <dc:description/>
  <cp:lastModifiedBy>Corrigan, Maggie</cp:lastModifiedBy>
  <cp:revision/>
  <dcterms:created xsi:type="dcterms:W3CDTF">2022-06-14T20:15:42Z</dcterms:created>
  <dcterms:modified xsi:type="dcterms:W3CDTF">2026-03-09T14:06:01Z</dcterms:modified>
  <cp:category/>
  <cp:contentStatus/>
</cp:coreProperties>
</file>