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wall\Documents\Monthly Reports\FY18 TTU Travel Spend Reports\"/>
    </mc:Choice>
  </mc:AlternateContent>
  <bookViews>
    <workbookView xWindow="480" yWindow="60" windowWidth="18195" windowHeight="11565"/>
  </bookViews>
  <sheets>
    <sheet name="Travel Expenditures" sheetId="2" r:id="rId1"/>
  </sheets>
  <calcPr calcId="162913"/>
</workbook>
</file>

<file path=xl/calcChain.xml><?xml version="1.0" encoding="utf-8"?>
<calcChain xmlns="http://schemas.openxmlformats.org/spreadsheetml/2006/main">
  <c r="J261" i="2" l="1"/>
  <c r="I260" i="2"/>
  <c r="H261" i="2"/>
  <c r="G261" i="2"/>
  <c r="F261" i="2"/>
  <c r="E261" i="2"/>
  <c r="I259" i="2"/>
  <c r="K259" i="2" s="1"/>
  <c r="I261" i="2" l="1"/>
  <c r="K106" i="2"/>
  <c r="I33" i="2" l="1"/>
  <c r="I31" i="2"/>
  <c r="K31" i="2" s="1"/>
  <c r="I182" i="2" l="1"/>
  <c r="I181" i="2"/>
  <c r="D403" i="2" l="1"/>
  <c r="D402" i="2"/>
  <c r="D401" i="2"/>
  <c r="C404" i="2"/>
  <c r="B404" i="2"/>
  <c r="D404" i="2" l="1"/>
  <c r="D400" i="2"/>
  <c r="K60" i="2" l="1"/>
  <c r="I180" i="2" l="1"/>
  <c r="I179" i="2"/>
  <c r="K179" i="2" s="1"/>
  <c r="I178" i="2"/>
  <c r="I11" i="2" l="1"/>
  <c r="K11" i="2" s="1"/>
  <c r="I39" i="2" l="1"/>
  <c r="I206" i="2" l="1"/>
  <c r="I205" i="2"/>
  <c r="K205" i="2" s="1"/>
  <c r="I204" i="2"/>
  <c r="J245" i="2" l="1"/>
  <c r="L387" i="2" l="1"/>
  <c r="L382" i="2"/>
  <c r="L377" i="2"/>
  <c r="L372" i="2"/>
  <c r="L367" i="2"/>
  <c r="L362" i="2"/>
  <c r="L356" i="2"/>
  <c r="L350" i="2"/>
  <c r="L342" i="2"/>
  <c r="L334" i="2"/>
  <c r="L329" i="2"/>
  <c r="L319" i="2"/>
  <c r="L312" i="2"/>
  <c r="L306" i="2"/>
  <c r="L301" i="2"/>
  <c r="L295" i="2"/>
  <c r="L283" i="2"/>
  <c r="L272" i="2"/>
  <c r="L261" i="2"/>
  <c r="L255" i="2"/>
  <c r="L250" i="2"/>
  <c r="L245" i="2"/>
  <c r="L240" i="2"/>
  <c r="L235" i="2"/>
  <c r="L226" i="2"/>
  <c r="L209" i="2"/>
  <c r="L192" i="2"/>
  <c r="L184" i="2"/>
  <c r="L173" i="2"/>
  <c r="L167" i="2"/>
  <c r="L155" i="2"/>
  <c r="L150" i="2"/>
  <c r="L145" i="2"/>
  <c r="L131" i="2"/>
  <c r="L123" i="2"/>
  <c r="L110" i="2"/>
  <c r="L85" i="2"/>
  <c r="L80" i="2"/>
  <c r="L67" i="2"/>
  <c r="L61" i="2"/>
  <c r="L50" i="2"/>
  <c r="L43" i="2"/>
  <c r="L34" i="2"/>
  <c r="L26" i="2"/>
  <c r="L20" i="2"/>
  <c r="L12" i="2"/>
  <c r="L390" i="2" l="1"/>
  <c r="I203" i="2"/>
  <c r="K203" i="2" s="1"/>
  <c r="I41" i="2" l="1"/>
  <c r="K41" i="2" s="1"/>
  <c r="I40" i="2"/>
  <c r="K40" i="2" s="1"/>
  <c r="I233" i="2"/>
  <c r="I108" i="2" l="1"/>
  <c r="K108" i="2" s="1"/>
  <c r="M67" i="2" l="1"/>
  <c r="J67" i="2"/>
  <c r="H67" i="2"/>
  <c r="G67" i="2"/>
  <c r="F67" i="2"/>
  <c r="E67" i="2"/>
  <c r="I65" i="2"/>
  <c r="K65" i="2" s="1"/>
  <c r="I130" i="2" l="1"/>
  <c r="I129" i="2"/>
  <c r="I128" i="2"/>
  <c r="I127" i="2"/>
  <c r="M301" i="2" l="1"/>
  <c r="J301" i="2"/>
  <c r="H301" i="2"/>
  <c r="G301" i="2"/>
  <c r="F301" i="2"/>
  <c r="E301" i="2"/>
  <c r="I299" i="2"/>
  <c r="K299" i="2" s="1"/>
  <c r="I207" i="2"/>
  <c r="I202" i="2"/>
  <c r="K202" i="2" s="1"/>
  <c r="K163" i="2" l="1"/>
  <c r="J387" i="2" l="1"/>
  <c r="J382" i="2"/>
  <c r="J377" i="2"/>
  <c r="J372" i="2"/>
  <c r="J367" i="2"/>
  <c r="J362" i="2"/>
  <c r="J356" i="2"/>
  <c r="J350" i="2"/>
  <c r="J342" i="2"/>
  <c r="J334" i="2"/>
  <c r="J329" i="2"/>
  <c r="J319" i="2"/>
  <c r="J312" i="2"/>
  <c r="J306" i="2"/>
  <c r="J295" i="2"/>
  <c r="J283" i="2"/>
  <c r="J272" i="2"/>
  <c r="J255" i="2"/>
  <c r="J250" i="2"/>
  <c r="J240" i="2"/>
  <c r="J235" i="2"/>
  <c r="J226" i="2"/>
  <c r="J209" i="2"/>
  <c r="J192" i="2"/>
  <c r="J184" i="2"/>
  <c r="J173" i="2"/>
  <c r="J167" i="2"/>
  <c r="J155" i="2"/>
  <c r="J150" i="2"/>
  <c r="J145" i="2"/>
  <c r="J131" i="2"/>
  <c r="J123" i="2"/>
  <c r="J110" i="2"/>
  <c r="J85" i="2"/>
  <c r="J80" i="2"/>
  <c r="J61" i="2"/>
  <c r="J50" i="2"/>
  <c r="J43" i="2"/>
  <c r="J34" i="2"/>
  <c r="J26" i="2"/>
  <c r="J20" i="2"/>
  <c r="J12" i="2"/>
  <c r="J390" i="2" l="1"/>
  <c r="H43" i="2"/>
  <c r="H387" i="2" l="1"/>
  <c r="H382" i="2"/>
  <c r="H377" i="2"/>
  <c r="H372" i="2"/>
  <c r="H367" i="2"/>
  <c r="H362" i="2"/>
  <c r="H356" i="2"/>
  <c r="H350" i="2"/>
  <c r="I347" i="2"/>
  <c r="K347" i="2" s="1"/>
  <c r="H342" i="2"/>
  <c r="H334" i="2"/>
  <c r="H329" i="2"/>
  <c r="H319" i="2"/>
  <c r="H312" i="2"/>
  <c r="H306" i="2"/>
  <c r="H295" i="2"/>
  <c r="H283" i="2"/>
  <c r="H272" i="2"/>
  <c r="H255" i="2"/>
  <c r="H250" i="2"/>
  <c r="H240" i="2"/>
  <c r="H245" i="2"/>
  <c r="H235" i="2"/>
  <c r="H226" i="2"/>
  <c r="H209" i="2"/>
  <c r="I386" i="2"/>
  <c r="K386" i="2" s="1"/>
  <c r="I381" i="2"/>
  <c r="K381" i="2" s="1"/>
  <c r="I376" i="2"/>
  <c r="I371" i="2"/>
  <c r="K371" i="2" s="1"/>
  <c r="I366" i="2"/>
  <c r="I361" i="2"/>
  <c r="K361" i="2" s="1"/>
  <c r="I360" i="2"/>
  <c r="K360" i="2" s="1"/>
  <c r="I355" i="2"/>
  <c r="I354" i="2"/>
  <c r="K354" i="2" s="1"/>
  <c r="I349" i="2"/>
  <c r="K349" i="2" s="1"/>
  <c r="I348" i="2"/>
  <c r="K348" i="2" s="1"/>
  <c r="I346" i="2"/>
  <c r="K346" i="2" s="1"/>
  <c r="I341" i="2"/>
  <c r="K341" i="2" s="1"/>
  <c r="I340" i="2"/>
  <c r="K340" i="2" s="1"/>
  <c r="I339" i="2"/>
  <c r="K339" i="2" s="1"/>
  <c r="I338" i="2"/>
  <c r="K338" i="2" s="1"/>
  <c r="I333" i="2"/>
  <c r="K333" i="2" s="1"/>
  <c r="I328" i="2"/>
  <c r="K328" i="2" s="1"/>
  <c r="I327" i="2"/>
  <c r="K327" i="2" s="1"/>
  <c r="I326" i="2"/>
  <c r="K326" i="2" s="1"/>
  <c r="I325" i="2"/>
  <c r="I324" i="2"/>
  <c r="K324" i="2" s="1"/>
  <c r="I323" i="2"/>
  <c r="K323" i="2" s="1"/>
  <c r="I318" i="2"/>
  <c r="K318" i="2" s="1"/>
  <c r="I317" i="2"/>
  <c r="K317" i="2" s="1"/>
  <c r="I316" i="2"/>
  <c r="K316" i="2" s="1"/>
  <c r="I311" i="2"/>
  <c r="K311" i="2" s="1"/>
  <c r="I310" i="2"/>
  <c r="K310" i="2" s="1"/>
  <c r="I305" i="2"/>
  <c r="K305" i="2" s="1"/>
  <c r="I300" i="2"/>
  <c r="I294" i="2"/>
  <c r="K294" i="2" s="1"/>
  <c r="I293" i="2"/>
  <c r="K293" i="2" s="1"/>
  <c r="I292" i="2"/>
  <c r="K292" i="2" s="1"/>
  <c r="I291" i="2"/>
  <c r="K291" i="2" s="1"/>
  <c r="I290" i="2"/>
  <c r="K290" i="2" s="1"/>
  <c r="I289" i="2"/>
  <c r="K289" i="2" s="1"/>
  <c r="I288" i="2"/>
  <c r="K288" i="2" s="1"/>
  <c r="I287" i="2"/>
  <c r="K287" i="2" s="1"/>
  <c r="I282" i="2"/>
  <c r="K282" i="2" s="1"/>
  <c r="I281" i="2"/>
  <c r="K281" i="2" s="1"/>
  <c r="I280" i="2"/>
  <c r="K280" i="2" s="1"/>
  <c r="I279" i="2"/>
  <c r="K279" i="2" s="1"/>
  <c r="I278" i="2"/>
  <c r="K278" i="2" s="1"/>
  <c r="I277" i="2"/>
  <c r="K277" i="2" s="1"/>
  <c r="I276" i="2"/>
  <c r="K276" i="2" s="1"/>
  <c r="I271" i="2"/>
  <c r="I270" i="2"/>
  <c r="I269" i="2"/>
  <c r="K269" i="2" s="1"/>
  <c r="I268" i="2"/>
  <c r="I267" i="2"/>
  <c r="K267" i="2" s="1"/>
  <c r="I266" i="2"/>
  <c r="K266" i="2" s="1"/>
  <c r="I265" i="2"/>
  <c r="K265" i="2" s="1"/>
  <c r="I254" i="2"/>
  <c r="K254" i="2" s="1"/>
  <c r="I249" i="2"/>
  <c r="K249" i="2" s="1"/>
  <c r="I244" i="2"/>
  <c r="K244" i="2" s="1"/>
  <c r="I239" i="2"/>
  <c r="K239" i="2" s="1"/>
  <c r="I234" i="2"/>
  <c r="K234" i="2" s="1"/>
  <c r="I232" i="2"/>
  <c r="K232" i="2" s="1"/>
  <c r="I231" i="2"/>
  <c r="K231" i="2" s="1"/>
  <c r="I230" i="2"/>
  <c r="K230" i="2" s="1"/>
  <c r="I225" i="2"/>
  <c r="K225" i="2" s="1"/>
  <c r="I224" i="2"/>
  <c r="K224" i="2" s="1"/>
  <c r="I223" i="2"/>
  <c r="K223" i="2" s="1"/>
  <c r="I222" i="2"/>
  <c r="K222" i="2" s="1"/>
  <c r="I221" i="2"/>
  <c r="K221" i="2" s="1"/>
  <c r="I220" i="2"/>
  <c r="K220" i="2" s="1"/>
  <c r="I219" i="2"/>
  <c r="K219" i="2" s="1"/>
  <c r="I218" i="2"/>
  <c r="K218" i="2" s="1"/>
  <c r="I217" i="2"/>
  <c r="K217" i="2" s="1"/>
  <c r="I216" i="2"/>
  <c r="K216" i="2" s="1"/>
  <c r="I215" i="2"/>
  <c r="K215" i="2" s="1"/>
  <c r="I214" i="2"/>
  <c r="K214" i="2" s="1"/>
  <c r="I213" i="2"/>
  <c r="K213" i="2" s="1"/>
  <c r="I208" i="2"/>
  <c r="I201" i="2"/>
  <c r="K201" i="2" s="1"/>
  <c r="I200" i="2"/>
  <c r="K200" i="2" s="1"/>
  <c r="I199" i="2"/>
  <c r="K199" i="2" s="1"/>
  <c r="I198" i="2"/>
  <c r="I197" i="2"/>
  <c r="K197" i="2" s="1"/>
  <c r="I196" i="2"/>
  <c r="K196" i="2" s="1"/>
  <c r="H192" i="2"/>
  <c r="I191" i="2"/>
  <c r="K191" i="2" s="1"/>
  <c r="I190" i="2"/>
  <c r="K190" i="2" s="1"/>
  <c r="I189" i="2"/>
  <c r="K189" i="2" s="1"/>
  <c r="I188" i="2"/>
  <c r="K188" i="2" s="1"/>
  <c r="H184" i="2"/>
  <c r="I183" i="2"/>
  <c r="I177" i="2"/>
  <c r="K177" i="2" s="1"/>
  <c r="H173" i="2"/>
  <c r="I172" i="2"/>
  <c r="K172" i="2" s="1"/>
  <c r="I171" i="2"/>
  <c r="K171" i="2" s="1"/>
  <c r="H167" i="2"/>
  <c r="I166" i="2"/>
  <c r="K166" i="2" s="1"/>
  <c r="I165" i="2"/>
  <c r="K165" i="2" s="1"/>
  <c r="I164" i="2"/>
  <c r="K164" i="2" s="1"/>
  <c r="I162" i="2"/>
  <c r="K162" i="2" s="1"/>
  <c r="I161" i="2"/>
  <c r="K161" i="2" s="1"/>
  <c r="I160" i="2"/>
  <c r="K160" i="2" s="1"/>
  <c r="I159" i="2"/>
  <c r="K159" i="2" s="1"/>
  <c r="H155" i="2"/>
  <c r="I154" i="2"/>
  <c r="K154" i="2" s="1"/>
  <c r="H150" i="2"/>
  <c r="I149" i="2"/>
  <c r="K149" i="2" s="1"/>
  <c r="H145" i="2"/>
  <c r="I144" i="2"/>
  <c r="K144" i="2" s="1"/>
  <c r="I143" i="2"/>
  <c r="K143" i="2" s="1"/>
  <c r="I142" i="2"/>
  <c r="K142" i="2" s="1"/>
  <c r="I141" i="2"/>
  <c r="K141" i="2" s="1"/>
  <c r="I140" i="2"/>
  <c r="K140" i="2" s="1"/>
  <c r="I139" i="2"/>
  <c r="K139" i="2" s="1"/>
  <c r="I138" i="2"/>
  <c r="K138" i="2" s="1"/>
  <c r="I137" i="2"/>
  <c r="K137" i="2" s="1"/>
  <c r="I136" i="2"/>
  <c r="K136" i="2" s="1"/>
  <c r="I135" i="2"/>
  <c r="K135" i="2" s="1"/>
  <c r="H131" i="2"/>
  <c r="K130" i="2"/>
  <c r="K129" i="2"/>
  <c r="K128" i="2"/>
  <c r="K127" i="2"/>
  <c r="H123" i="2"/>
  <c r="I122" i="2"/>
  <c r="K122" i="2" s="1"/>
  <c r="I121" i="2"/>
  <c r="K121" i="2" s="1"/>
  <c r="I120" i="2"/>
  <c r="K120" i="2" s="1"/>
  <c r="I119" i="2"/>
  <c r="K119" i="2" s="1"/>
  <c r="I118" i="2"/>
  <c r="K118" i="2" s="1"/>
  <c r="I117" i="2"/>
  <c r="K117" i="2" s="1"/>
  <c r="I116" i="2"/>
  <c r="I115" i="2"/>
  <c r="K115" i="2" s="1"/>
  <c r="I114" i="2"/>
  <c r="K114" i="2" s="1"/>
  <c r="H110" i="2"/>
  <c r="I109" i="2"/>
  <c r="I105" i="2"/>
  <c r="K105" i="2" s="1"/>
  <c r="I104" i="2"/>
  <c r="K104" i="2" s="1"/>
  <c r="I103" i="2"/>
  <c r="K103" i="2" s="1"/>
  <c r="I102" i="2"/>
  <c r="K102" i="2" s="1"/>
  <c r="I101" i="2"/>
  <c r="K101" i="2" s="1"/>
  <c r="I99" i="2"/>
  <c r="K99" i="2" s="1"/>
  <c r="I98" i="2"/>
  <c r="K98" i="2" s="1"/>
  <c r="I97" i="2"/>
  <c r="K97" i="2" s="1"/>
  <c r="I96" i="2"/>
  <c r="K96" i="2" s="1"/>
  <c r="I95" i="2"/>
  <c r="K95" i="2" s="1"/>
  <c r="I94" i="2"/>
  <c r="K94" i="2" s="1"/>
  <c r="I93" i="2"/>
  <c r="K93" i="2" s="1"/>
  <c r="I92" i="2"/>
  <c r="K92" i="2" s="1"/>
  <c r="I91" i="2"/>
  <c r="K91" i="2" s="1"/>
  <c r="I89" i="2"/>
  <c r="K89" i="2" s="1"/>
  <c r="I84" i="2"/>
  <c r="K84" i="2" s="1"/>
  <c r="H85" i="2"/>
  <c r="H80" i="2"/>
  <c r="I79" i="2"/>
  <c r="K79" i="2" s="1"/>
  <c r="I78" i="2"/>
  <c r="K78" i="2" s="1"/>
  <c r="I77" i="2"/>
  <c r="K77" i="2" s="1"/>
  <c r="I76" i="2"/>
  <c r="K76" i="2" s="1"/>
  <c r="I75" i="2"/>
  <c r="K75" i="2" s="1"/>
  <c r="I74" i="2"/>
  <c r="K74" i="2" s="1"/>
  <c r="I73" i="2"/>
  <c r="K73" i="2" s="1"/>
  <c r="I72" i="2"/>
  <c r="K72" i="2" s="1"/>
  <c r="I71" i="2"/>
  <c r="K71" i="2" s="1"/>
  <c r="I66" i="2"/>
  <c r="I59" i="2"/>
  <c r="K59" i="2" s="1"/>
  <c r="I58" i="2"/>
  <c r="K58" i="2" s="1"/>
  <c r="I57" i="2"/>
  <c r="K57" i="2" s="1"/>
  <c r="I56" i="2"/>
  <c r="K56" i="2" s="1"/>
  <c r="I55" i="2"/>
  <c r="K55" i="2" s="1"/>
  <c r="I54" i="2"/>
  <c r="K54" i="2" s="1"/>
  <c r="H61" i="2"/>
  <c r="H50" i="2"/>
  <c r="I49" i="2"/>
  <c r="K49" i="2" s="1"/>
  <c r="I48" i="2"/>
  <c r="I47" i="2"/>
  <c r="K47" i="2" s="1"/>
  <c r="I42" i="2"/>
  <c r="I38" i="2"/>
  <c r="K38" i="2" s="1"/>
  <c r="I10" i="2"/>
  <c r="K10" i="2" s="1"/>
  <c r="I9" i="2"/>
  <c r="K9" i="2" s="1"/>
  <c r="I18" i="2"/>
  <c r="K18" i="2" s="1"/>
  <c r="I17" i="2"/>
  <c r="K17" i="2" s="1"/>
  <c r="I16" i="2"/>
  <c r="K16" i="2" s="1"/>
  <c r="I19" i="2"/>
  <c r="K19" i="2" s="1"/>
  <c r="I24" i="2"/>
  <c r="K24" i="2" s="1"/>
  <c r="I25" i="2"/>
  <c r="K25" i="2" s="1"/>
  <c r="I30" i="2"/>
  <c r="K30" i="2" s="1"/>
  <c r="H34" i="2"/>
  <c r="H26" i="2"/>
  <c r="M245" i="2"/>
  <c r="G245" i="2"/>
  <c r="F245" i="2"/>
  <c r="E245" i="2"/>
  <c r="I67" i="2" l="1"/>
  <c r="K67" i="2" s="1"/>
  <c r="K66" i="2"/>
  <c r="I301" i="2"/>
  <c r="K301" i="2" s="1"/>
  <c r="K300" i="2"/>
  <c r="I245" i="2"/>
  <c r="K245" i="2" s="1"/>
  <c r="M367" i="2"/>
  <c r="M382" i="2"/>
  <c r="G382" i="2"/>
  <c r="F382" i="2"/>
  <c r="E382" i="2"/>
  <c r="I382" i="2"/>
  <c r="K382" i="2" s="1"/>
  <c r="M377" i="2"/>
  <c r="M387" i="2"/>
  <c r="M372" i="2"/>
  <c r="M362" i="2"/>
  <c r="M356" i="2"/>
  <c r="M350" i="2"/>
  <c r="M342" i="2"/>
  <c r="M334" i="2"/>
  <c r="M329" i="2"/>
  <c r="M319" i="2"/>
  <c r="M312" i="2"/>
  <c r="M306" i="2"/>
  <c r="M295" i="2"/>
  <c r="M283" i="2"/>
  <c r="M272" i="2"/>
  <c r="M261" i="2"/>
  <c r="M255" i="2"/>
  <c r="M250" i="2"/>
  <c r="M240" i="2"/>
  <c r="M235" i="2"/>
  <c r="M226" i="2"/>
  <c r="M209" i="2"/>
  <c r="M192" i="2"/>
  <c r="M184" i="2"/>
  <c r="M173" i="2"/>
  <c r="M167" i="2"/>
  <c r="M155" i="2"/>
  <c r="M150" i="2"/>
  <c r="M145" i="2"/>
  <c r="M131" i="2"/>
  <c r="M123" i="2"/>
  <c r="M110" i="2"/>
  <c r="M85" i="2"/>
  <c r="M80" i="2"/>
  <c r="M61" i="2"/>
  <c r="M50" i="2"/>
  <c r="M43" i="2"/>
  <c r="M34" i="2"/>
  <c r="M26" i="2"/>
  <c r="M20" i="2" l="1"/>
  <c r="M390" i="2" s="1"/>
  <c r="M12" i="2"/>
  <c r="H20" i="2" l="1"/>
  <c r="H12" i="2"/>
  <c r="H390" i="2" l="1"/>
  <c r="G367" i="2"/>
  <c r="F367" i="2"/>
  <c r="E367" i="2"/>
  <c r="I367" i="2"/>
  <c r="G387" i="2" l="1"/>
  <c r="F387" i="2"/>
  <c r="E387" i="2"/>
  <c r="I387" i="2"/>
  <c r="K387" i="2" s="1"/>
  <c r="G372" i="2" l="1"/>
  <c r="F372" i="2"/>
  <c r="E372" i="2"/>
  <c r="I372" i="2"/>
  <c r="K372" i="2" s="1"/>
  <c r="G255" i="2"/>
  <c r="F255" i="2"/>
  <c r="E255" i="2"/>
  <c r="I255" i="2"/>
  <c r="K255" i="2" s="1"/>
  <c r="G329" i="2" l="1"/>
  <c r="F329" i="2"/>
  <c r="E329" i="2"/>
  <c r="G362" i="2" l="1"/>
  <c r="F362" i="2"/>
  <c r="G377" i="2"/>
  <c r="F377" i="2"/>
  <c r="E362" i="2"/>
  <c r="G173" i="2" l="1"/>
  <c r="F173" i="2"/>
  <c r="E173" i="2"/>
  <c r="G123" i="2" l="1"/>
  <c r="F123" i="2"/>
  <c r="E123" i="2"/>
  <c r="G43" i="2"/>
  <c r="F43" i="2"/>
  <c r="E43" i="2"/>
  <c r="I362" i="2"/>
  <c r="K362" i="2" s="1"/>
  <c r="G350" i="2"/>
  <c r="F350" i="2"/>
  <c r="E350" i="2"/>
  <c r="I329" i="2"/>
  <c r="K329" i="2" s="1"/>
  <c r="G295" i="2"/>
  <c r="F295" i="2"/>
  <c r="E295" i="2"/>
  <c r="G283" i="2"/>
  <c r="F283" i="2"/>
  <c r="E283" i="2"/>
  <c r="I350" i="2" l="1"/>
  <c r="K350" i="2" s="1"/>
  <c r="I283" i="2"/>
  <c r="K283" i="2" s="1"/>
  <c r="K261" i="2"/>
  <c r="G240" i="2"/>
  <c r="F240" i="2"/>
  <c r="E240" i="2"/>
  <c r="I240" i="2"/>
  <c r="K240" i="2" s="1"/>
  <c r="G184" i="2"/>
  <c r="F184" i="2"/>
  <c r="E184" i="2"/>
  <c r="G61" i="2"/>
  <c r="F61" i="2"/>
  <c r="E61" i="2"/>
  <c r="I43" i="2"/>
  <c r="K43" i="2" s="1"/>
  <c r="G26" i="2"/>
  <c r="F26" i="2"/>
  <c r="E26" i="2"/>
  <c r="G12" i="2"/>
  <c r="F12" i="2"/>
  <c r="E12" i="2"/>
  <c r="G272" i="2" l="1"/>
  <c r="F272" i="2"/>
  <c r="E272" i="2"/>
  <c r="G334" i="2"/>
  <c r="F334" i="2"/>
  <c r="E334" i="2"/>
  <c r="I334" i="2"/>
  <c r="K334" i="2" s="1"/>
  <c r="G319" i="2"/>
  <c r="F319" i="2"/>
  <c r="E319" i="2"/>
  <c r="G312" i="2"/>
  <c r="F312" i="2"/>
  <c r="E312" i="2"/>
  <c r="G250" i="2"/>
  <c r="F250" i="2"/>
  <c r="E250" i="2"/>
  <c r="I250" i="2"/>
  <c r="K250" i="2" s="1"/>
  <c r="G235" i="2"/>
  <c r="F235" i="2"/>
  <c r="E235" i="2"/>
  <c r="G209" i="2"/>
  <c r="F209" i="2"/>
  <c r="E209" i="2"/>
  <c r="G155" i="2"/>
  <c r="F155" i="2"/>
  <c r="E155" i="2"/>
  <c r="I155" i="2"/>
  <c r="K155" i="2" s="1"/>
  <c r="E377" i="2"/>
  <c r="I377" i="2"/>
  <c r="G356" i="2"/>
  <c r="F356" i="2"/>
  <c r="E356" i="2"/>
  <c r="G342" i="2"/>
  <c r="F342" i="2"/>
  <c r="E342" i="2"/>
  <c r="G306" i="2"/>
  <c r="F306" i="2"/>
  <c r="E306" i="2"/>
  <c r="I306" i="2"/>
  <c r="K306" i="2" s="1"/>
  <c r="G226" i="2"/>
  <c r="F226" i="2"/>
  <c r="E226" i="2"/>
  <c r="G192" i="2"/>
  <c r="F192" i="2"/>
  <c r="E192" i="2"/>
  <c r="I184" i="2"/>
  <c r="K184" i="2" s="1"/>
  <c r="I173" i="2"/>
  <c r="K173" i="2" s="1"/>
  <c r="G167" i="2"/>
  <c r="F167" i="2"/>
  <c r="E167" i="2"/>
  <c r="G150" i="2"/>
  <c r="F150" i="2"/>
  <c r="E150" i="2"/>
  <c r="I150" i="2"/>
  <c r="K150" i="2" s="1"/>
  <c r="G145" i="2"/>
  <c r="F145" i="2"/>
  <c r="E145" i="2"/>
  <c r="G131" i="2"/>
  <c r="F131" i="2"/>
  <c r="E131" i="2"/>
  <c r="G110" i="2"/>
  <c r="F110" i="2"/>
  <c r="E110" i="2"/>
  <c r="G85" i="2"/>
  <c r="F85" i="2"/>
  <c r="E85" i="2"/>
  <c r="I85" i="2"/>
  <c r="K85" i="2" s="1"/>
  <c r="G80" i="2"/>
  <c r="F80" i="2"/>
  <c r="E80" i="2"/>
  <c r="G50" i="2"/>
  <c r="F50" i="2"/>
  <c r="E50" i="2"/>
  <c r="G34" i="2"/>
  <c r="F34" i="2"/>
  <c r="E34" i="2"/>
  <c r="I26" i="2"/>
  <c r="K26" i="2" s="1"/>
  <c r="G20" i="2"/>
  <c r="F20" i="2"/>
  <c r="E20" i="2"/>
  <c r="I12" i="2"/>
  <c r="K12" i="2" s="1"/>
  <c r="G390" i="2" l="1"/>
  <c r="F390" i="2"/>
  <c r="E390" i="2"/>
  <c r="I123" i="2"/>
  <c r="K123" i="2" s="1"/>
  <c r="I295" i="2"/>
  <c r="K295" i="2" s="1"/>
  <c r="I61" i="2"/>
  <c r="K61" i="2" s="1"/>
  <c r="I356" i="2"/>
  <c r="K356" i="2" s="1"/>
  <c r="I235" i="2"/>
  <c r="K235" i="2" s="1"/>
  <c r="I312" i="2"/>
  <c r="K312" i="2" s="1"/>
  <c r="I272" i="2"/>
  <c r="K272" i="2" s="1"/>
  <c r="I209" i="2"/>
  <c r="K209" i="2" s="1"/>
  <c r="I342" i="2"/>
  <c r="K342" i="2" s="1"/>
  <c r="I319" i="2"/>
  <c r="K319" i="2" s="1"/>
  <c r="I145" i="2"/>
  <c r="K145" i="2" s="1"/>
  <c r="I131" i="2"/>
  <c r="K131" i="2" s="1"/>
  <c r="I226" i="2"/>
  <c r="K226" i="2" s="1"/>
  <c r="I20" i="2"/>
  <c r="K20" i="2" s="1"/>
  <c r="I80" i="2"/>
  <c r="K80" i="2" s="1"/>
  <c r="I110" i="2"/>
  <c r="K110" i="2" s="1"/>
  <c r="I167" i="2"/>
  <c r="K167" i="2" s="1"/>
  <c r="I192" i="2"/>
  <c r="K192" i="2" s="1"/>
  <c r="I50" i="2"/>
  <c r="K50" i="2" s="1"/>
  <c r="I34" i="2"/>
  <c r="K34" i="2" s="1"/>
  <c r="I390" i="2" l="1"/>
  <c r="K390" i="2" s="1"/>
</calcChain>
</file>

<file path=xl/sharedStrings.xml><?xml version="1.0" encoding="utf-8"?>
<sst xmlns="http://schemas.openxmlformats.org/spreadsheetml/2006/main" count="1475" uniqueCount="511">
  <si>
    <t>Texas Tech University</t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</si>
  <si>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A00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President's Office</t>
    </r>
  </si>
  <si>
    <t xml:space="preserve">In-State </t>
  </si>
  <si>
    <t>Out of State</t>
  </si>
  <si>
    <t>Foreign</t>
  </si>
  <si>
    <t>Expenditures</t>
  </si>
  <si>
    <r>
      <rPr>
        <b/>
        <sz val="10"/>
        <color theme="1"/>
        <rFont val="Arial"/>
        <family val="2"/>
      </rPr>
      <t>A00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President's Office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</si>
  <si>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A01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Senior Associate VP Enrollment Mgmt</t>
    </r>
  </si>
  <si>
    <r>
      <rPr>
        <b/>
        <sz val="10"/>
        <color theme="1"/>
        <rFont val="Arial"/>
        <family val="2"/>
      </rPr>
      <t>A01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Senior Associate VP Enrollment Mgmt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</si>
  <si>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A02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Texas Tech Public Broadcasting</t>
    </r>
  </si>
  <si>
    <r>
      <rPr>
        <b/>
        <sz val="10"/>
        <color theme="1"/>
        <rFont val="Arial"/>
        <family val="2"/>
      </rPr>
      <t>A02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Texas Tech Public Broadcasting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</si>
  <si>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B00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Provost and SVP Academic Affairs</t>
    </r>
  </si>
  <si>
    <r>
      <rPr>
        <b/>
        <sz val="10"/>
        <color theme="1"/>
        <rFont val="Arial"/>
        <family val="2"/>
      </rPr>
      <t>B00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Provost and SVP Academic Affairs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</si>
  <si>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B13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International Affairs</t>
    </r>
  </si>
  <si>
    <r>
      <rPr>
        <b/>
        <sz val="10"/>
        <color theme="1"/>
        <rFont val="Arial"/>
        <family val="2"/>
      </rPr>
      <t>B13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International Affairs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</si>
  <si>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B14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Information Technology and CIO</t>
    </r>
  </si>
  <si>
    <r>
      <rPr>
        <b/>
        <sz val="10"/>
        <color theme="1"/>
        <rFont val="Arial"/>
        <family val="2"/>
      </rPr>
      <t>B14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Information Technology and CIO</t>
    </r>
  </si>
  <si>
    <r>
      <rPr>
        <b/>
        <sz val="10"/>
        <color theme="1"/>
        <rFont val="Arial"/>
        <family val="2"/>
      </rPr>
      <t>B51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College Ag Sci and Natural Resource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</si>
  <si>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B52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College of Architecture</t>
    </r>
  </si>
  <si>
    <r>
      <rPr>
        <b/>
        <sz val="10"/>
        <color theme="1"/>
        <rFont val="Arial"/>
        <family val="2"/>
      </rPr>
      <t>B52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College of Architecture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</si>
  <si>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B53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College of Arts and Sciences</t>
    </r>
  </si>
  <si>
    <r>
      <rPr>
        <b/>
        <sz val="10"/>
        <color theme="1"/>
        <rFont val="Arial"/>
        <family val="2"/>
      </rPr>
      <t>B53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College of Arts and Sciences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</si>
  <si>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B54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Rawls College of Business</t>
    </r>
  </si>
  <si>
    <r>
      <rPr>
        <b/>
        <sz val="10"/>
        <color theme="1"/>
        <rFont val="Arial"/>
        <family val="2"/>
      </rPr>
      <t>B54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Rawls College of Business</t>
    </r>
  </si>
  <si>
    <r>
      <t xml:space="preserve">Area  </t>
    </r>
    <r>
      <rPr>
        <b/>
        <u/>
        <sz val="10"/>
        <color rgb="FF0000FF"/>
        <rFont val="Arial"/>
        <family val="2"/>
      </rPr>
      <t>B55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College of Education</t>
    </r>
  </si>
  <si>
    <r>
      <rPr>
        <b/>
        <sz val="10"/>
        <color theme="1"/>
        <rFont val="Arial"/>
        <family val="2"/>
      </rPr>
      <t>B55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College of Education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</si>
  <si>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B56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College of Engineering</t>
    </r>
  </si>
  <si>
    <r>
      <rPr>
        <b/>
        <sz val="10"/>
        <color theme="1"/>
        <rFont val="Arial"/>
        <family val="2"/>
      </rPr>
      <t>B56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College of Engineering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</si>
  <si>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B57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Graduate School</t>
    </r>
  </si>
  <si>
    <r>
      <rPr>
        <b/>
        <sz val="10"/>
        <color theme="1"/>
        <rFont val="Arial"/>
        <family val="2"/>
      </rPr>
      <t>B57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Graduate School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</si>
  <si>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B59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College of Human Sciences</t>
    </r>
  </si>
  <si>
    <r>
      <rPr>
        <b/>
        <sz val="10"/>
        <color theme="1"/>
        <rFont val="Arial"/>
        <family val="2"/>
      </rPr>
      <t>B59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College of Human Sciences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</si>
  <si>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B60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School of Law</t>
    </r>
  </si>
  <si>
    <r>
      <rPr>
        <b/>
        <sz val="10"/>
        <color theme="1"/>
        <rFont val="Arial"/>
        <family val="2"/>
      </rPr>
      <t>B60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School of Law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</si>
  <si>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B61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College of Media and Communication</t>
    </r>
  </si>
  <si>
    <r>
      <rPr>
        <b/>
        <sz val="10"/>
        <color theme="1"/>
        <rFont val="Arial"/>
        <family val="2"/>
      </rPr>
      <t>B61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College of Media and Communication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</si>
  <si>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B62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College Visual and Performing Arts</t>
    </r>
  </si>
  <si>
    <r>
      <rPr>
        <b/>
        <sz val="10"/>
        <color theme="1"/>
        <rFont val="Arial"/>
        <family val="2"/>
      </rPr>
      <t>B62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College Visual and Performing Arts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</si>
  <si>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B64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Student Affairs</t>
    </r>
  </si>
  <si>
    <r>
      <rPr>
        <b/>
        <sz val="10"/>
        <color theme="1"/>
        <rFont val="Arial"/>
        <family val="2"/>
      </rPr>
      <t>B64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Student Affairs</t>
    </r>
  </si>
  <si>
    <r>
      <rPr>
        <b/>
        <sz val="10"/>
        <color theme="1"/>
        <rFont val="Arial"/>
        <family val="2"/>
      </rPr>
      <t>B65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TTUISD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</si>
  <si>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C14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Financial &amp; Managerial Reportng Svs</t>
    </r>
  </si>
  <si>
    <r>
      <rPr>
        <b/>
        <sz val="10"/>
        <color theme="1"/>
        <rFont val="Arial"/>
        <family val="2"/>
      </rPr>
      <t>C14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Financial &amp; Managerial Reportng Svs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</si>
  <si>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C17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Admin Finance Auxiliary Services</t>
    </r>
  </si>
  <si>
    <r>
      <rPr>
        <b/>
        <sz val="10"/>
        <color theme="1"/>
        <rFont val="Arial"/>
        <family val="2"/>
      </rPr>
      <t>C17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Admin Finance Auxiliary Services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</si>
  <si>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E00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Research</t>
    </r>
  </si>
  <si>
    <r>
      <rPr>
        <b/>
        <sz val="10"/>
        <color theme="1"/>
        <rFont val="Arial"/>
        <family val="2"/>
      </rPr>
      <t>E00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Research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</si>
  <si>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E01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Research Services</t>
    </r>
  </si>
  <si>
    <r>
      <rPr>
        <b/>
        <sz val="10"/>
        <color theme="1"/>
        <rFont val="Arial"/>
        <family val="2"/>
      </rPr>
      <t>E01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Research Services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</si>
  <si>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E02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Economic Development</t>
    </r>
  </si>
  <si>
    <r>
      <rPr>
        <b/>
        <sz val="10"/>
        <color theme="1"/>
        <rFont val="Arial"/>
        <family val="2"/>
      </rPr>
      <t>E02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Economic Development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</si>
  <si>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E03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Compliance</t>
    </r>
  </si>
  <si>
    <r>
      <rPr>
        <b/>
        <sz val="10"/>
        <color theme="1"/>
        <rFont val="Arial"/>
        <family val="2"/>
      </rPr>
      <t>E03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Compliance</t>
    </r>
  </si>
  <si>
    <r>
      <t xml:space="preserve">Area  </t>
    </r>
    <r>
      <rPr>
        <b/>
        <u/>
        <sz val="10"/>
        <color rgb="FF0000FF"/>
        <rFont val="Arial"/>
        <family val="2"/>
      </rPr>
      <t>E06</t>
    </r>
    <r>
      <rPr>
        <b/>
        <sz val="10"/>
        <color theme="1"/>
        <rFont val="Arial"/>
        <family val="2"/>
      </rPr>
      <t xml:space="preserve"> - Research Commercialization </t>
    </r>
  </si>
  <si>
    <t xml:space="preserve">E06 - Research Commercialization </t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</si>
  <si>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F00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Athletic Director</t>
    </r>
  </si>
  <si>
    <r>
      <rPr>
        <b/>
        <sz val="10"/>
        <color theme="1"/>
        <rFont val="Arial"/>
        <family val="2"/>
      </rPr>
      <t>F00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Athletic Director</t>
    </r>
  </si>
  <si>
    <r>
      <rPr>
        <b/>
        <sz val="10"/>
        <color theme="1"/>
        <rFont val="Arial"/>
        <family val="2"/>
      </rPr>
      <t>G00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Office of Institutional Diversity</t>
    </r>
  </si>
  <si>
    <t xml:space="preserve">Area Q02 - TTUS Information Technology </t>
  </si>
  <si>
    <t>Department</t>
  </si>
  <si>
    <t>Description</t>
  </si>
  <si>
    <t>A0000</t>
  </si>
  <si>
    <t>President's Office</t>
  </si>
  <si>
    <t>A0003</t>
  </si>
  <si>
    <t>Alumni Association</t>
  </si>
  <si>
    <t>A0100</t>
  </si>
  <si>
    <t>Senior Associate VP Enrollment Mgmt</t>
  </si>
  <si>
    <t>A0101</t>
  </si>
  <si>
    <t>Undergraduate Admissions</t>
  </si>
  <si>
    <t>A0102</t>
  </si>
  <si>
    <t>Student Fin Aid and Scholarships</t>
  </si>
  <si>
    <t>A0202</t>
  </si>
  <si>
    <t>KTTZ FM Radio Station</t>
  </si>
  <si>
    <t>B0000</t>
  </si>
  <si>
    <t>Provost and SVP Academic Affairs</t>
  </si>
  <si>
    <t>B0001</t>
  </si>
  <si>
    <t>Library</t>
  </si>
  <si>
    <t>Inst of Environ and Human Health</t>
  </si>
  <si>
    <t>B1207</t>
  </si>
  <si>
    <t>B1300</t>
  </si>
  <si>
    <t>International Affairs</t>
  </si>
  <si>
    <t>B1302</t>
  </si>
  <si>
    <t>The Vietnam Center</t>
  </si>
  <si>
    <t>B1400</t>
  </si>
  <si>
    <t>Information Technology and CIO</t>
  </si>
  <si>
    <t>B1404</t>
  </si>
  <si>
    <t>IT Help Central</t>
  </si>
  <si>
    <t>B1405</t>
  </si>
  <si>
    <t>Telecommunications</t>
  </si>
  <si>
    <t>B1406</t>
  </si>
  <si>
    <t>Technology Assessment</t>
  </si>
  <si>
    <t>B1502</t>
  </si>
  <si>
    <t>Museum</t>
  </si>
  <si>
    <t>B5100</t>
  </si>
  <si>
    <t>Ag Sciences and Natural Resources</t>
  </si>
  <si>
    <t>B5101</t>
  </si>
  <si>
    <t>Agricultural and Applied Economics</t>
  </si>
  <si>
    <t>B5102</t>
  </si>
  <si>
    <t>Ag Education and Communications</t>
  </si>
  <si>
    <t>B5103</t>
  </si>
  <si>
    <t>Animal and Food Sciences</t>
  </si>
  <si>
    <t>B5104</t>
  </si>
  <si>
    <t>Landscape Architecture</t>
  </si>
  <si>
    <t>B5105</t>
  </si>
  <si>
    <t>B5106</t>
  </si>
  <si>
    <t>Plant and Soil Science</t>
  </si>
  <si>
    <t>B5107</t>
  </si>
  <si>
    <t>B5108</t>
  </si>
  <si>
    <t>ICFIE</t>
  </si>
  <si>
    <t>B5200</t>
  </si>
  <si>
    <t>Architecture</t>
  </si>
  <si>
    <t>B5300</t>
  </si>
  <si>
    <t>Arts and Sciences</t>
  </si>
  <si>
    <t>B5302</t>
  </si>
  <si>
    <t>Biological Sciences</t>
  </si>
  <si>
    <t>B5303</t>
  </si>
  <si>
    <t>Chemistry</t>
  </si>
  <si>
    <t>B5304</t>
  </si>
  <si>
    <t>Classical and Modern Lang and Lit</t>
  </si>
  <si>
    <t>B5307</t>
  </si>
  <si>
    <t>English</t>
  </si>
  <si>
    <t>B5308</t>
  </si>
  <si>
    <t>Geosciences</t>
  </si>
  <si>
    <t>B5309</t>
  </si>
  <si>
    <t>History</t>
  </si>
  <si>
    <t>B5310</t>
  </si>
  <si>
    <t>B5311</t>
  </si>
  <si>
    <t>Mathematics and Statistics</t>
  </si>
  <si>
    <t>B5314</t>
  </si>
  <si>
    <t>Physics</t>
  </si>
  <si>
    <t>B5315</t>
  </si>
  <si>
    <t>Political Science</t>
  </si>
  <si>
    <t>B5316</t>
  </si>
  <si>
    <t>B5317</t>
  </si>
  <si>
    <t>Sociology, Anthro and Social Work</t>
  </si>
  <si>
    <t>B5321</t>
  </si>
  <si>
    <t>B5400</t>
  </si>
  <si>
    <t>Rawls College of Business</t>
  </si>
  <si>
    <t>B5401</t>
  </si>
  <si>
    <t>Accounting</t>
  </si>
  <si>
    <t>B5403</t>
  </si>
  <si>
    <t>Energy, Economics and Law</t>
  </si>
  <si>
    <t>B5404</t>
  </si>
  <si>
    <t>Finance</t>
  </si>
  <si>
    <t>B5500</t>
  </si>
  <si>
    <t>Education Admin</t>
  </si>
  <si>
    <t>B5501</t>
  </si>
  <si>
    <t>Education EPL</t>
  </si>
  <si>
    <t>B5502</t>
  </si>
  <si>
    <t>Education TEP</t>
  </si>
  <si>
    <t>B5503</t>
  </si>
  <si>
    <t>Education Curriculum Instruction</t>
  </si>
  <si>
    <t>B5600</t>
  </si>
  <si>
    <t>Engineering</t>
  </si>
  <si>
    <t>B5601</t>
  </si>
  <si>
    <t>Chemical Engineering</t>
  </si>
  <si>
    <t>B5602</t>
  </si>
  <si>
    <t>Civil Engineering</t>
  </si>
  <si>
    <t>B5603</t>
  </si>
  <si>
    <t>Computer Science</t>
  </si>
  <si>
    <t>B5604</t>
  </si>
  <si>
    <t>Electrical and Computer Engineering</t>
  </si>
  <si>
    <t>B5606</t>
  </si>
  <si>
    <t>Industrial Engineering</t>
  </si>
  <si>
    <t>B5607</t>
  </si>
  <si>
    <t>Mechanical Engineering</t>
  </si>
  <si>
    <t>B5608</t>
  </si>
  <si>
    <t>Petroleum Engineering</t>
  </si>
  <si>
    <t>B5609</t>
  </si>
  <si>
    <t>Construction Engineering and ET</t>
  </si>
  <si>
    <t>B5700</t>
  </si>
  <si>
    <t>Graduate School</t>
  </si>
  <si>
    <t>B5800</t>
  </si>
  <si>
    <t>Honors College</t>
  </si>
  <si>
    <t>B5900</t>
  </si>
  <si>
    <t>Human Sciences</t>
  </si>
  <si>
    <t>B5902</t>
  </si>
  <si>
    <t>Department of Design (DOD)</t>
  </si>
  <si>
    <t>B5903</t>
  </si>
  <si>
    <t>Human Develop and Family Studies</t>
  </si>
  <si>
    <t>B5907</t>
  </si>
  <si>
    <t>Comm Family and Addiction Svcs</t>
  </si>
  <si>
    <t>B5909</t>
  </si>
  <si>
    <t>Hospitality and Retail Management</t>
  </si>
  <si>
    <t>B6000</t>
  </si>
  <si>
    <t>School of Law</t>
  </si>
  <si>
    <t>B6001</t>
  </si>
  <si>
    <t>Law Library</t>
  </si>
  <si>
    <t>B6100</t>
  </si>
  <si>
    <t>Media and Communication</t>
  </si>
  <si>
    <t>B6200</t>
  </si>
  <si>
    <t>Visual and Performing Arts</t>
  </si>
  <si>
    <t>B6201</t>
  </si>
  <si>
    <t>School of Art</t>
  </si>
  <si>
    <t>B6202</t>
  </si>
  <si>
    <t>School of Music</t>
  </si>
  <si>
    <t>B6203</t>
  </si>
  <si>
    <t>Department of Theatre and Dance</t>
  </si>
  <si>
    <t>B6300</t>
  </si>
  <si>
    <t>B6304</t>
  </si>
  <si>
    <t>Off Campus Educational Sites</t>
  </si>
  <si>
    <t>B6307</t>
  </si>
  <si>
    <t>TTU at Fredericksburg</t>
  </si>
  <si>
    <t>B6308</t>
  </si>
  <si>
    <t>TTU at Highland Lakes</t>
  </si>
  <si>
    <t>B6309</t>
  </si>
  <si>
    <t>B6401</t>
  </si>
  <si>
    <t>Senior Vice President</t>
  </si>
  <si>
    <t>B6408</t>
  </si>
  <si>
    <t>Student Judicial Programs</t>
  </si>
  <si>
    <t>B6409</t>
  </si>
  <si>
    <t>Student Legal Services</t>
  </si>
  <si>
    <t>B6410</t>
  </si>
  <si>
    <t>University Career Services</t>
  </si>
  <si>
    <t>B6411</t>
  </si>
  <si>
    <t>Student Counseling Center</t>
  </si>
  <si>
    <t>B6501</t>
  </si>
  <si>
    <t>B6505</t>
  </si>
  <si>
    <t>C0000</t>
  </si>
  <si>
    <t>SVP Administration and Finance</t>
  </si>
  <si>
    <t>C1400</t>
  </si>
  <si>
    <t>Financial &amp; Managerial Reportng Svs</t>
  </si>
  <si>
    <t>C1402</t>
  </si>
  <si>
    <t>Accounting Services</t>
  </si>
  <si>
    <t>C1403</t>
  </si>
  <si>
    <t>Office of Research Accounting</t>
  </si>
  <si>
    <t>C1703</t>
  </si>
  <si>
    <t>University Student Housing</t>
  </si>
  <si>
    <t>C1705</t>
  </si>
  <si>
    <t>Recreational Sports</t>
  </si>
  <si>
    <t>C1708</t>
  </si>
  <si>
    <t>United Spirit Arena</t>
  </si>
  <si>
    <t>C1709</t>
  </si>
  <si>
    <t>University Parking Services</t>
  </si>
  <si>
    <t>C2006</t>
  </si>
  <si>
    <t>Ops Div Planning and Admin</t>
  </si>
  <si>
    <t>C2007</t>
  </si>
  <si>
    <t>Ops Div Bldg Maint &amp; Const</t>
  </si>
  <si>
    <t>C2010</t>
  </si>
  <si>
    <t>Ops Div Dept of Utilities</t>
  </si>
  <si>
    <t>E0000</t>
  </si>
  <si>
    <t>VP Research</t>
  </si>
  <si>
    <t>E0100</t>
  </si>
  <si>
    <t>Research Services</t>
  </si>
  <si>
    <t>E0200</t>
  </si>
  <si>
    <t>Northwest Texas SBDC</t>
  </si>
  <si>
    <t>E0300</t>
  </si>
  <si>
    <t>Animal Care Services</t>
  </si>
  <si>
    <t>E0303</t>
  </si>
  <si>
    <t>Environmental Health and Safety</t>
  </si>
  <si>
    <t>E0401</t>
  </si>
  <si>
    <t>National Wind Institute</t>
  </si>
  <si>
    <t>E0600</t>
  </si>
  <si>
    <t>Research Commercialization</t>
  </si>
  <si>
    <t>F0020</t>
  </si>
  <si>
    <t>Deputy Athletic Director</t>
  </si>
  <si>
    <t>F0030</t>
  </si>
  <si>
    <t>Men Sports</t>
  </si>
  <si>
    <t>F0040</t>
  </si>
  <si>
    <t>Women Sports</t>
  </si>
  <si>
    <t>G0001</t>
  </si>
  <si>
    <t>Institutional Diversity</t>
  </si>
  <si>
    <t>G0004</t>
  </si>
  <si>
    <t>Comm College and Xfr Relations Ofc</t>
  </si>
  <si>
    <t>J0001</t>
  </si>
  <si>
    <t>Texas Tech Police Department</t>
  </si>
  <si>
    <t>Q0200</t>
  </si>
  <si>
    <t>TTUS Information Technology</t>
  </si>
  <si>
    <t xml:space="preserve">Natural Resources Management </t>
  </si>
  <si>
    <r>
      <t xml:space="preserve">Area  </t>
    </r>
    <r>
      <rPr>
        <b/>
        <u/>
        <sz val="10"/>
        <color rgb="FF0000FF"/>
        <rFont val="Arial"/>
        <family val="2"/>
      </rPr>
      <t>B15</t>
    </r>
    <r>
      <rPr>
        <b/>
        <sz val="10"/>
        <color theme="1"/>
        <rFont val="Arial"/>
        <family val="2"/>
      </rPr>
      <t xml:space="preserve"> - Museum and Heritage</t>
    </r>
  </si>
  <si>
    <t xml:space="preserve">B15 - Museum and Heritage </t>
  </si>
  <si>
    <r>
      <t xml:space="preserve">Area  </t>
    </r>
    <r>
      <rPr>
        <b/>
        <u/>
        <sz val="10"/>
        <color rgb="FF0000FF"/>
        <rFont val="Arial"/>
        <family val="2"/>
      </rPr>
      <t>B51</t>
    </r>
    <r>
      <rPr>
        <b/>
        <sz val="10"/>
        <color theme="1"/>
        <rFont val="Arial"/>
        <family val="2"/>
      </rPr>
      <t xml:space="preserve"> - College Ag Sci and Natural Resource</t>
    </r>
  </si>
  <si>
    <t>Fiber and Biopolymer Research</t>
  </si>
  <si>
    <t>Psychological Sciences</t>
  </si>
  <si>
    <r>
      <t xml:space="preserve">Area  </t>
    </r>
    <r>
      <rPr>
        <b/>
        <u/>
        <sz val="10"/>
        <color rgb="FF0000FF"/>
        <rFont val="Arial"/>
        <family val="2"/>
      </rPr>
      <t>B58</t>
    </r>
    <r>
      <rPr>
        <b/>
        <sz val="10"/>
        <color theme="1"/>
        <rFont val="Arial"/>
        <family val="2"/>
      </rPr>
      <t xml:space="preserve"> - Honors College </t>
    </r>
  </si>
  <si>
    <t xml:space="preserve">B58 - Honors College </t>
  </si>
  <si>
    <t xml:space="preserve">TTU Center at Junction </t>
  </si>
  <si>
    <r>
      <t xml:space="preserve">Area  </t>
    </r>
    <r>
      <rPr>
        <b/>
        <u/>
        <sz val="10"/>
        <color rgb="FF0000FF"/>
        <rFont val="Arial"/>
        <family val="2"/>
      </rPr>
      <t>C00</t>
    </r>
    <r>
      <rPr>
        <b/>
        <sz val="10"/>
        <color theme="1"/>
        <rFont val="Arial"/>
        <family val="2"/>
      </rPr>
      <t xml:space="preserve"> - SVP Administration and Finance </t>
    </r>
  </si>
  <si>
    <t xml:space="preserve">C00 - SVP Administration and Finance </t>
  </si>
  <si>
    <t>E0201</t>
  </si>
  <si>
    <t>Strategic Partnerships</t>
  </si>
  <si>
    <t>FY16</t>
  </si>
  <si>
    <t>A0201</t>
  </si>
  <si>
    <t>KTTZ Television Station</t>
  </si>
  <si>
    <t>B1401</t>
  </si>
  <si>
    <t>High Performance Computing</t>
  </si>
  <si>
    <t>B5320</t>
  </si>
  <si>
    <t>Center for Geospatial Technology</t>
  </si>
  <si>
    <t>B5407</t>
  </si>
  <si>
    <t>Marketing</t>
  </si>
  <si>
    <t>Personal Financial Planning</t>
  </si>
  <si>
    <t xml:space="preserve">B63 - Distance Education </t>
  </si>
  <si>
    <r>
      <t xml:space="preserve">Area  </t>
    </r>
    <r>
      <rPr>
        <b/>
        <u/>
        <sz val="10"/>
        <color rgb="FF0000FF"/>
        <rFont val="Arial"/>
        <family val="2"/>
      </rPr>
      <t>B63</t>
    </r>
    <r>
      <rPr>
        <b/>
        <sz val="10"/>
        <color theme="1"/>
        <rFont val="Arial"/>
        <family val="2"/>
      </rPr>
      <t xml:space="preserve"> - Distance Education </t>
    </r>
  </si>
  <si>
    <t>B6407</t>
  </si>
  <si>
    <t>B6406</t>
  </si>
  <si>
    <t>Campus Life</t>
  </si>
  <si>
    <t>Parent Relations</t>
  </si>
  <si>
    <t>B6412</t>
  </si>
  <si>
    <t>Student Disability Services</t>
  </si>
  <si>
    <t>B6414</t>
  </si>
  <si>
    <t>Transition and Engagement</t>
  </si>
  <si>
    <t>C1300</t>
  </si>
  <si>
    <t>Procurement Services</t>
  </si>
  <si>
    <t xml:space="preserve">C13 - Procurement Services </t>
  </si>
  <si>
    <t>C1404</t>
  </si>
  <si>
    <t>Student Business Services</t>
  </si>
  <si>
    <t>C1701</t>
  </si>
  <si>
    <t>Hospitality Services</t>
  </si>
  <si>
    <t>C2000</t>
  </si>
  <si>
    <t>C2002</t>
  </si>
  <si>
    <t>C2003</t>
  </si>
  <si>
    <t>Ops Div Admin</t>
  </si>
  <si>
    <t>Grounds Maintenance</t>
  </si>
  <si>
    <t>Ops Div Engineering Services</t>
  </si>
  <si>
    <t>H1500</t>
  </si>
  <si>
    <t>Human Resources Administration</t>
  </si>
  <si>
    <t>J0000</t>
  </si>
  <si>
    <t>Legal Council</t>
  </si>
  <si>
    <t>B5313</t>
  </si>
  <si>
    <t>Philosophy</t>
  </si>
  <si>
    <t>B6503</t>
  </si>
  <si>
    <t>C2008</t>
  </si>
  <si>
    <t>Ops Div Business Services</t>
  </si>
  <si>
    <t>H1501</t>
  </si>
  <si>
    <t>Payroll Services</t>
  </si>
  <si>
    <t>A0002</t>
  </si>
  <si>
    <t>A0104</t>
  </si>
  <si>
    <t>Registrar</t>
  </si>
  <si>
    <t>B5405</t>
  </si>
  <si>
    <t>ISQS</t>
  </si>
  <si>
    <t>B5408</t>
  </si>
  <si>
    <t>Rawls Funds</t>
  </si>
  <si>
    <t>B6402</t>
  </si>
  <si>
    <t>Student Resolution Center</t>
  </si>
  <si>
    <t>C1100</t>
  </si>
  <si>
    <t>AF Information Systems Mgmt</t>
  </si>
  <si>
    <t>C1702</t>
  </si>
  <si>
    <t>University Identification</t>
  </si>
  <si>
    <t>E0400</t>
  </si>
  <si>
    <t>Center for BioTechnology Genomics</t>
  </si>
  <si>
    <t>C1704</t>
  </si>
  <si>
    <t>Student Union and Activities</t>
  </si>
  <si>
    <t xml:space="preserve">Communications and Marketing </t>
  </si>
  <si>
    <r>
      <t xml:space="preserve">Area  </t>
    </r>
    <r>
      <rPr>
        <b/>
        <u/>
        <sz val="10"/>
        <color rgb="FF0000FF"/>
        <rFont val="Arial"/>
        <family val="2"/>
      </rPr>
      <t>B12</t>
    </r>
    <r>
      <rPr>
        <b/>
        <sz val="10"/>
        <color theme="1"/>
        <rFont val="Arial"/>
        <family val="2"/>
      </rPr>
      <t xml:space="preserve"> - Academic Affairs</t>
    </r>
  </si>
  <si>
    <t>Academic Operations and Services</t>
  </si>
  <si>
    <t xml:space="preserve">B12 - Academic Affairs </t>
  </si>
  <si>
    <t>B5610</t>
  </si>
  <si>
    <t>Civil Environ Construct Engineering</t>
  </si>
  <si>
    <t>B5901</t>
  </si>
  <si>
    <t>B5908</t>
  </si>
  <si>
    <t>Nutritional Sciences</t>
  </si>
  <si>
    <t>B6103</t>
  </si>
  <si>
    <t>B6404</t>
  </si>
  <si>
    <t>Dean of Students</t>
  </si>
  <si>
    <r>
      <t xml:space="preserve">Area  </t>
    </r>
    <r>
      <rPr>
        <b/>
        <u/>
        <sz val="10"/>
        <color rgb="FF0000FF"/>
        <rFont val="Arial"/>
        <family val="2"/>
      </rPr>
      <t>C11</t>
    </r>
    <r>
      <rPr>
        <b/>
        <sz val="10"/>
        <color theme="1"/>
        <rFont val="Arial"/>
        <family val="2"/>
      </rPr>
      <t xml:space="preserve"> - AF Information Systems Management  </t>
    </r>
  </si>
  <si>
    <r>
      <t xml:space="preserve">Area  </t>
    </r>
    <r>
      <rPr>
        <b/>
        <u/>
        <sz val="10"/>
        <color rgb="FF0000FF"/>
        <rFont val="Arial"/>
        <family val="2"/>
      </rPr>
      <t>C13</t>
    </r>
    <r>
      <rPr>
        <b/>
        <sz val="10"/>
        <color theme="1"/>
        <rFont val="Arial"/>
        <family val="2"/>
      </rPr>
      <t xml:space="preserve"> - Procurement Services </t>
    </r>
  </si>
  <si>
    <r>
      <t xml:space="preserve">Area  </t>
    </r>
    <r>
      <rPr>
        <b/>
        <u/>
        <sz val="10"/>
        <color rgb="FF0000FF"/>
        <rFont val="Arial"/>
        <family val="2"/>
      </rPr>
      <t>C20</t>
    </r>
    <r>
      <rPr>
        <b/>
        <sz val="10"/>
        <color theme="1"/>
        <rFont val="Arial"/>
        <family val="2"/>
      </rPr>
      <t xml:space="preserve"> - Operations</t>
    </r>
  </si>
  <si>
    <t>C20 - Operations</t>
  </si>
  <si>
    <r>
      <t xml:space="preserve">Area  </t>
    </r>
    <r>
      <rPr>
        <b/>
        <u/>
        <sz val="10"/>
        <color rgb="FF0000FF"/>
        <rFont val="Arial"/>
        <family val="2"/>
      </rPr>
      <t>E04</t>
    </r>
    <r>
      <rPr>
        <b/>
        <sz val="10"/>
        <color theme="1"/>
        <rFont val="Arial"/>
        <family val="2"/>
      </rPr>
      <t xml:space="preserve"> - Multidisciplinary Res Ctrs and Inst </t>
    </r>
  </si>
  <si>
    <t xml:space="preserve">E04 - Multidisciplinary Res Ctrs and Inst </t>
  </si>
  <si>
    <r>
      <t xml:space="preserve">Area  </t>
    </r>
    <r>
      <rPr>
        <b/>
        <u/>
        <sz val="10"/>
        <color rgb="FF0000FF"/>
        <rFont val="Arial"/>
        <family val="2"/>
      </rPr>
      <t>G00</t>
    </r>
    <r>
      <rPr>
        <b/>
        <sz val="10"/>
        <color theme="1"/>
        <rFont val="Arial"/>
        <family val="2"/>
      </rPr>
      <t xml:space="preserve"> - Office of Institutional Diversity</t>
    </r>
  </si>
  <si>
    <r>
      <t xml:space="preserve">Area </t>
    </r>
    <r>
      <rPr>
        <b/>
        <u/>
        <sz val="10"/>
        <color rgb="FF0000FF"/>
        <rFont val="Arial"/>
        <family val="2"/>
      </rPr>
      <t xml:space="preserve"> H15</t>
    </r>
    <r>
      <rPr>
        <b/>
        <sz val="10"/>
        <color theme="1"/>
        <rFont val="Arial"/>
        <family val="2"/>
      </rPr>
      <t xml:space="preserve"> - Human Resources </t>
    </r>
  </si>
  <si>
    <r>
      <t xml:space="preserve">Area </t>
    </r>
    <r>
      <rPr>
        <b/>
        <u/>
        <sz val="10"/>
        <color rgb="FF0000FF"/>
        <rFont val="Arial"/>
        <family val="2"/>
      </rPr>
      <t>Q02</t>
    </r>
    <r>
      <rPr>
        <b/>
        <sz val="10"/>
        <color theme="1"/>
        <rFont val="Arial"/>
        <family val="2"/>
      </rPr>
      <t xml:space="preserve"> - TTUS Information Technology </t>
    </r>
  </si>
  <si>
    <t>H15 - Human Resources</t>
  </si>
  <si>
    <r>
      <t xml:space="preserve">Area </t>
    </r>
    <r>
      <rPr>
        <b/>
        <u/>
        <sz val="10"/>
        <color rgb="FF0000FF"/>
        <rFont val="Arial"/>
        <family val="2"/>
      </rPr>
      <t>J00</t>
    </r>
    <r>
      <rPr>
        <b/>
        <sz val="10"/>
        <color theme="1"/>
        <rFont val="Arial"/>
        <family val="2"/>
      </rPr>
      <t xml:space="preserve"> - Legal Council </t>
    </r>
  </si>
  <si>
    <t xml:space="preserve">Area J00 - Legal Council </t>
  </si>
  <si>
    <t>B1200</t>
  </si>
  <si>
    <t>Academic Affairs</t>
  </si>
  <si>
    <t>B5406</t>
  </si>
  <si>
    <t>Management</t>
  </si>
  <si>
    <t>C2009</t>
  </si>
  <si>
    <t>Ops Div Dept of Services</t>
  </si>
  <si>
    <t>B1301</t>
  </si>
  <si>
    <t>ICASALS</t>
  </si>
  <si>
    <t>B1402</t>
  </si>
  <si>
    <t>Technology Support</t>
  </si>
  <si>
    <t>B5306</t>
  </si>
  <si>
    <t>Economics</t>
  </si>
  <si>
    <t>B6413</t>
  </si>
  <si>
    <t>Student Media</t>
  </si>
  <si>
    <t>B6502</t>
  </si>
  <si>
    <t>E0403</t>
  </si>
  <si>
    <t>STEM-CORE</t>
  </si>
  <si>
    <t>Athletic Director</t>
  </si>
  <si>
    <t>F0010</t>
  </si>
  <si>
    <t>B5402</t>
  </si>
  <si>
    <t>Health Organization Management</t>
  </si>
  <si>
    <t>C1406</t>
  </si>
  <si>
    <t>Tax Compliance and Reporting</t>
  </si>
  <si>
    <t>E0302</t>
  </si>
  <si>
    <t>Human Research Protection Program</t>
  </si>
  <si>
    <t>B1407</t>
  </si>
  <si>
    <t>Application Development and Support</t>
  </si>
  <si>
    <t>Inst for Studies in Pragmaticism</t>
  </si>
  <si>
    <t>B5319</t>
  </si>
  <si>
    <t>E0404</t>
  </si>
  <si>
    <t>Free Market Institute</t>
  </si>
  <si>
    <t>Kinesiology and Sport Management</t>
  </si>
  <si>
    <t>B6310</t>
  </si>
  <si>
    <t xml:space="preserve">TTU at El Paso </t>
  </si>
  <si>
    <r>
      <t xml:space="preserve">Area  </t>
    </r>
    <r>
      <rPr>
        <b/>
        <u/>
        <sz val="10"/>
        <color rgb="FF0000FF"/>
        <rFont val="Arial"/>
        <family val="2"/>
      </rPr>
      <t>C12</t>
    </r>
    <r>
      <rPr>
        <b/>
        <sz val="10"/>
        <color theme="1"/>
        <rFont val="Arial"/>
        <family val="2"/>
      </rPr>
      <t xml:space="preserve"> - Budget and Res Planning and Mgmt </t>
    </r>
  </si>
  <si>
    <t>C1200</t>
  </si>
  <si>
    <t>Budget and Res Planning Mgmt</t>
  </si>
  <si>
    <t xml:space="preserve">C12 -Budget and Res Planning and Mgmt </t>
  </si>
  <si>
    <t xml:space="preserve">Area T00 - TTUS Institutional Advancement  </t>
  </si>
  <si>
    <t>T0000</t>
  </si>
  <si>
    <t>TTUS Institutional Advancement</t>
  </si>
  <si>
    <t>Area T00 - TTUS Institutional Advancement</t>
  </si>
  <si>
    <t>C1401</t>
  </si>
  <si>
    <t>Area T02 - TTUS Annual Giving Programs</t>
  </si>
  <si>
    <t>T0200</t>
  </si>
  <si>
    <t>TTUS Annual Giving Programs</t>
  </si>
  <si>
    <t>University Financial Services</t>
  </si>
  <si>
    <t>B6403</t>
  </si>
  <si>
    <t>Student Government Association</t>
  </si>
  <si>
    <r>
      <t xml:space="preserve">Area </t>
    </r>
    <r>
      <rPr>
        <b/>
        <u/>
        <sz val="10"/>
        <color rgb="FF0000FF"/>
        <rFont val="Arial"/>
        <family val="2"/>
      </rPr>
      <t>Q00</t>
    </r>
    <r>
      <rPr>
        <b/>
        <sz val="10"/>
        <color theme="1"/>
        <rFont val="Arial"/>
        <family val="2"/>
      </rPr>
      <t xml:space="preserve"> - TTUS Chief Financial Officer </t>
    </r>
  </si>
  <si>
    <t>Q0000</t>
  </si>
  <si>
    <t>TTUS Chief Financial Officer</t>
  </si>
  <si>
    <t xml:space="preserve">Area Q00 - TTUS Chief Financial Officer </t>
  </si>
  <si>
    <t>Includes Employee, Student, Executive/PCard/Ghost Cards, Group &amp; Participant Travel and Registration Fees</t>
  </si>
  <si>
    <t>Other (Group &amp;</t>
  </si>
  <si>
    <t>Registrations)</t>
  </si>
  <si>
    <t>FY17</t>
  </si>
  <si>
    <t xml:space="preserve">            Travel Expenditures by Area and Department</t>
  </si>
  <si>
    <t>B6314</t>
  </si>
  <si>
    <t>Osher Lifelong Learning Institute</t>
  </si>
  <si>
    <t>Other Accounting and Reporting</t>
  </si>
  <si>
    <t>C1405</t>
  </si>
  <si>
    <t>B5301</t>
  </si>
  <si>
    <t>AFROTC</t>
  </si>
  <si>
    <t>B5312</t>
  </si>
  <si>
    <t>Military Science</t>
  </si>
  <si>
    <t>B6306</t>
  </si>
  <si>
    <t>TTU at Abilene</t>
  </si>
  <si>
    <t>E0402</t>
  </si>
  <si>
    <t>Neuroimaging Institute</t>
  </si>
  <si>
    <t>G0003</t>
  </si>
  <si>
    <t>Undergraduate Education</t>
  </si>
  <si>
    <t xml:space="preserve">Area U00 - TTUS Facilities Planning </t>
  </si>
  <si>
    <t>U0000</t>
  </si>
  <si>
    <t>TTUS Facilities Planning</t>
  </si>
  <si>
    <r>
      <t xml:space="preserve">Area  </t>
    </r>
    <r>
      <rPr>
        <b/>
        <u/>
        <sz val="10"/>
        <color rgb="FF0000FF"/>
        <rFont val="Arial"/>
        <family val="2"/>
      </rPr>
      <t>C10</t>
    </r>
    <r>
      <rPr>
        <b/>
        <sz val="10"/>
        <color theme="1"/>
        <rFont val="Arial"/>
        <family val="2"/>
      </rPr>
      <t xml:space="preserve"> - Payroll and Tax Services</t>
    </r>
  </si>
  <si>
    <t>C1000</t>
  </si>
  <si>
    <t>Payroll and Tax Services</t>
  </si>
  <si>
    <t>C10 - Payroll and Tax Services</t>
  </si>
  <si>
    <t xml:space="preserve">C11 - AF Information Systems Mgmt  </t>
  </si>
  <si>
    <t>E0405</t>
  </si>
  <si>
    <t>Inst Materials Mfg and Sustainment</t>
  </si>
  <si>
    <t>FY16 Total</t>
  </si>
  <si>
    <t>To Date</t>
  </si>
  <si>
    <t>Travel</t>
  </si>
  <si>
    <t>Totals</t>
  </si>
  <si>
    <t>G0002</t>
  </si>
  <si>
    <t>University Interscholastic League</t>
  </si>
  <si>
    <t xml:space="preserve">% Incr/Decr </t>
  </si>
  <si>
    <t>B1208</t>
  </si>
  <si>
    <t>Academic Engagement</t>
  </si>
  <si>
    <t>B5904</t>
  </si>
  <si>
    <t xml:space="preserve">Nutrition Hosp and Retailing </t>
  </si>
  <si>
    <t>B6316</t>
  </si>
  <si>
    <t>TTU at Hill College</t>
  </si>
  <si>
    <t>E0001</t>
  </si>
  <si>
    <t>Innovation</t>
  </si>
  <si>
    <t>B1504</t>
  </si>
  <si>
    <t>National Ranching Heritage Center</t>
  </si>
  <si>
    <t>B5322</t>
  </si>
  <si>
    <t>B0004</t>
  </si>
  <si>
    <t>B1209</t>
  </si>
  <si>
    <t>Undergraduate Programs</t>
  </si>
  <si>
    <t>B6315</t>
  </si>
  <si>
    <t>Distance Ed Continuing Education</t>
  </si>
  <si>
    <t>FY17 Total</t>
  </si>
  <si>
    <t>Over FY17</t>
  </si>
  <si>
    <t>FY18</t>
  </si>
  <si>
    <t xml:space="preserve">FY18 Total </t>
  </si>
  <si>
    <r>
      <t xml:space="preserve">Area  </t>
    </r>
    <r>
      <rPr>
        <b/>
        <u/>
        <sz val="10"/>
        <color rgb="FF0000FF"/>
        <rFont val="Arial"/>
        <family val="2"/>
      </rPr>
      <t>B65</t>
    </r>
    <r>
      <rPr>
        <b/>
        <sz val="10"/>
        <color theme="1"/>
        <rFont val="Arial"/>
        <family val="2"/>
      </rPr>
      <t xml:space="preserve"> - TTU K12</t>
    </r>
  </si>
  <si>
    <t>TTU K12 Administration</t>
  </si>
  <si>
    <t>TTU K12 Academic</t>
  </si>
  <si>
    <t>TTU K12 Operations</t>
  </si>
  <si>
    <t>TTU K12 Instructors</t>
  </si>
  <si>
    <t xml:space="preserve">TTU K12 External </t>
  </si>
  <si>
    <t>B6101</t>
  </si>
  <si>
    <t>B6318</t>
  </si>
  <si>
    <t>B6320</t>
  </si>
  <si>
    <t>TTU at Waco</t>
  </si>
  <si>
    <t>eLearning</t>
  </si>
  <si>
    <t>B6319</t>
  </si>
  <si>
    <t>TTU at Collin</t>
  </si>
  <si>
    <t>B1202</t>
  </si>
  <si>
    <t>Womens Studies Program</t>
  </si>
  <si>
    <t>eLearning and Academic Partnerships</t>
  </si>
  <si>
    <t>CoMC Dept of COMS</t>
  </si>
  <si>
    <t>B6107</t>
  </si>
  <si>
    <t>Public Relations</t>
  </si>
  <si>
    <t>B6105</t>
  </si>
  <si>
    <t>Department of Advertising</t>
  </si>
  <si>
    <t>B6106</t>
  </si>
  <si>
    <t>Journalism and Electronic Media</t>
  </si>
  <si>
    <t>Difference</t>
  </si>
  <si>
    <t>In State Rental Car</t>
  </si>
  <si>
    <t>Out of State Rental Car</t>
  </si>
  <si>
    <t>In State Mileage</t>
  </si>
  <si>
    <t>Out of State Mileage</t>
  </si>
  <si>
    <t>B6108</t>
  </si>
  <si>
    <t>Mass Communications</t>
  </si>
  <si>
    <t>B0005</t>
  </si>
  <si>
    <t>Faculty Senate</t>
  </si>
  <si>
    <t xml:space="preserve">   For Period Beginning September 1 and Ending May 31</t>
  </si>
  <si>
    <t>C1302</t>
  </si>
  <si>
    <t>Purchasing</t>
  </si>
  <si>
    <t>Accumulated Rental Car/Mileage Totals (January through May)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</si>
</sst>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b/>
      <u/>
      <sz val="10"/>
      <color rgb="FF0000FF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rgb="FFBFD2E2"/>
      </patternFill>
    </fill>
    <fill>
      <patternFill patternType="solid">
        <fgColor rgb="FFDFDFDF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FDFDF"/>
        <bgColor indexed="64"/>
      </patternFill>
    </fill>
  </fills>
  <borders count="28">
    <border>
      <left/>
      <right/>
      <top/>
      <bottom/>
      <diagonal/>
    </border>
    <border>
      <left style="medium">
        <color rgb="FF608BB4"/>
      </left>
      <right/>
      <top style="medium">
        <color rgb="FF608BB4"/>
      </top>
      <bottom/>
      <diagonal/>
    </border>
    <border>
      <left/>
      <right/>
      <top style="medium">
        <color rgb="FF608BB4"/>
      </top>
      <bottom/>
      <diagonal/>
    </border>
    <border>
      <left/>
      <right style="medium">
        <color rgb="FF608BB4"/>
      </right>
      <top style="medium">
        <color rgb="FF608BB4"/>
      </top>
      <bottom/>
      <diagonal/>
    </border>
    <border>
      <left style="medium">
        <color rgb="FF608BB4"/>
      </left>
      <right/>
      <top/>
      <bottom style="medium">
        <color rgb="FF608BB4"/>
      </bottom>
      <diagonal/>
    </border>
    <border>
      <left/>
      <right/>
      <top/>
      <bottom style="medium">
        <color rgb="FF608BB4"/>
      </bottom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  <border>
      <left/>
      <right/>
      <top style="medium">
        <color rgb="FFCCCCCC"/>
      </top>
      <bottom style="medium">
        <color rgb="FFCCCCCC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608BB4"/>
      </left>
      <right style="thin">
        <color theme="3" tint="0.39997558519241921"/>
      </right>
      <top style="medium">
        <color rgb="FF608BB4"/>
      </top>
      <bottom/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  <border>
      <left style="medium">
        <color theme="0" tint="-0.249977111117893"/>
      </left>
      <right style="medium">
        <color theme="0" tint="-0.249977111117893"/>
      </right>
      <top style="medium">
        <color rgb="FF608BB4"/>
      </top>
      <bottom style="medium">
        <color rgb="FFCCCCCC"/>
      </bottom>
      <diagonal/>
    </border>
    <border>
      <left style="medium">
        <color theme="0" tint="-0.249977111117893"/>
      </left>
      <right style="medium">
        <color theme="0" tint="-0.249977111117893"/>
      </right>
      <top style="medium">
        <color rgb="FF608BB4"/>
      </top>
      <bottom style="thin">
        <color theme="0" tint="-0.249977111117893"/>
      </bottom>
      <diagonal/>
    </border>
    <border>
      <left style="medium">
        <color rgb="FFCCCCCC"/>
      </left>
      <right/>
      <top style="medium">
        <color rgb="FFCCCCCC"/>
      </top>
      <bottom/>
      <diagonal/>
    </border>
    <border>
      <left/>
      <right/>
      <top style="medium">
        <color rgb="FFCCCCCC"/>
      </top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/>
      <diagonal/>
    </border>
    <border>
      <left/>
      <right/>
      <top/>
      <bottom style="medium">
        <color rgb="FFCCCCCC"/>
      </bottom>
      <diagonal/>
    </border>
    <border>
      <left style="medium">
        <color rgb="FFCCCCCC"/>
      </left>
      <right/>
      <top style="medium">
        <color rgb="FF608BB4"/>
      </top>
      <bottom style="medium">
        <color rgb="FFCCCCCC"/>
      </bottom>
      <diagonal/>
    </border>
    <border>
      <left/>
      <right/>
      <top style="medium">
        <color rgb="FF608BB4"/>
      </top>
      <bottom style="medium">
        <color rgb="FFCCCCCC"/>
      </bottom>
      <diagonal/>
    </border>
    <border>
      <left/>
      <right style="medium">
        <color rgb="FFCCCCCC"/>
      </right>
      <top style="medium">
        <color rgb="FF608BB4"/>
      </top>
      <bottom style="medium">
        <color rgb="FFCCCCCC"/>
      </bottom>
      <diagonal/>
    </border>
    <border>
      <left style="medium">
        <color rgb="FF608BB4"/>
      </left>
      <right style="thick">
        <color theme="3" tint="0.59999389629810485"/>
      </right>
      <top style="medium">
        <color rgb="FF608BB4"/>
      </top>
      <bottom/>
      <diagonal/>
    </border>
    <border>
      <left/>
      <right style="medium">
        <color rgb="FFCCCCCC"/>
      </right>
      <top/>
      <bottom style="medium">
        <color rgb="FFCCCCCC"/>
      </bottom>
      <diagonal/>
    </border>
    <border>
      <left style="thin">
        <color indexed="64"/>
      </left>
      <right style="medium">
        <color rgb="FF608BB4"/>
      </right>
      <top style="thin">
        <color indexed="64"/>
      </top>
      <bottom/>
      <diagonal/>
    </border>
    <border>
      <left style="thin">
        <color indexed="64"/>
      </left>
      <right style="medium">
        <color rgb="FF608BB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rgb="FFCCCCCC"/>
      </right>
      <top/>
      <bottom style="medium">
        <color rgb="FFCCCCCC"/>
      </bottom>
      <diagonal/>
    </border>
    <border>
      <left/>
      <right/>
      <top/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101">
    <xf numFmtId="0" fontId="0" fillId="0" borderId="0" xfId="0"/>
    <xf numFmtId="0" fontId="0" fillId="0" borderId="0" xfId="0" applyFill="1" applyBorder="1"/>
    <xf numFmtId="43" fontId="2" fillId="0" borderId="8" xfId="3" applyFont="1" applyBorder="1"/>
    <xf numFmtId="43" fontId="2" fillId="0" borderId="9" xfId="3" applyFont="1" applyBorder="1" applyAlignment="1">
      <alignment horizontal="right"/>
    </xf>
    <xf numFmtId="43" fontId="4" fillId="3" borderId="9" xfId="3" applyFont="1" applyFill="1" applyBorder="1" applyAlignment="1">
      <alignment horizontal="right"/>
    </xf>
    <xf numFmtId="43" fontId="2" fillId="0" borderId="9" xfId="3" applyFont="1" applyFill="1" applyBorder="1" applyAlignment="1">
      <alignment horizontal="right"/>
    </xf>
    <xf numFmtId="0" fontId="1" fillId="0" borderId="0" xfId="1"/>
    <xf numFmtId="0" fontId="1" fillId="0" borderId="0" xfId="1" applyFill="1"/>
    <xf numFmtId="0" fontId="1" fillId="0" borderId="0" xfId="1" applyFill="1" applyBorder="1"/>
    <xf numFmtId="0" fontId="4" fillId="3" borderId="6" xfId="1" applyFont="1" applyFill="1" applyBorder="1" applyAlignment="1">
      <alignment horizontal="left"/>
    </xf>
    <xf numFmtId="0" fontId="1" fillId="3" borderId="7" xfId="1" applyFill="1" applyBorder="1"/>
    <xf numFmtId="0" fontId="1" fillId="2" borderId="2" xfId="1" applyFill="1" applyBorder="1"/>
    <xf numFmtId="0" fontId="1" fillId="2" borderId="5" xfId="1" applyFill="1" applyBorder="1"/>
    <xf numFmtId="0" fontId="2" fillId="0" borderId="9" xfId="1" applyFont="1" applyBorder="1" applyAlignment="1">
      <alignment horizontal="left"/>
    </xf>
    <xf numFmtId="0" fontId="1" fillId="0" borderId="7" xfId="1" applyBorder="1"/>
    <xf numFmtId="0" fontId="4" fillId="3" borderId="9" xfId="1" applyFont="1" applyFill="1" applyBorder="1" applyAlignment="1">
      <alignment horizontal="left"/>
    </xf>
    <xf numFmtId="0" fontId="2" fillId="3" borderId="7" xfId="1" applyFont="1" applyFill="1" applyBorder="1"/>
    <xf numFmtId="0" fontId="2" fillId="0" borderId="0" xfId="1" applyFont="1" applyFill="1" applyBorder="1" applyAlignment="1">
      <alignment horizontal="left" vertical="center"/>
    </xf>
    <xf numFmtId="0" fontId="1" fillId="0" borderId="0" xfId="1" applyAlignment="1">
      <alignment horizontal="left"/>
    </xf>
    <xf numFmtId="0" fontId="4" fillId="0" borderId="0" xfId="1" applyFont="1" applyAlignment="1">
      <alignment horizontal="left" vertical="center"/>
    </xf>
    <xf numFmtId="0" fontId="1" fillId="2" borderId="1" xfId="1" applyFill="1" applyBorder="1" applyAlignment="1">
      <alignment horizontal="left"/>
    </xf>
    <xf numFmtId="0" fontId="2" fillId="2" borderId="4" xfId="1" applyFont="1" applyFill="1" applyBorder="1" applyAlignment="1">
      <alignment horizontal="left" vertical="center"/>
    </xf>
    <xf numFmtId="0" fontId="4" fillId="0" borderId="0" xfId="1" applyFont="1" applyFill="1" applyAlignment="1">
      <alignment horizontal="left" vertical="center"/>
    </xf>
    <xf numFmtId="43" fontId="1" fillId="0" borderId="0" xfId="3" applyFont="1"/>
    <xf numFmtId="43" fontId="0" fillId="0" borderId="0" xfId="3" applyFont="1" applyFill="1" applyBorder="1"/>
    <xf numFmtId="43" fontId="2" fillId="2" borderId="1" xfId="3" applyFont="1" applyFill="1" applyBorder="1" applyAlignment="1">
      <alignment horizontal="center" vertical="center"/>
    </xf>
    <xf numFmtId="43" fontId="2" fillId="2" borderId="10" xfId="3" applyFont="1" applyFill="1" applyBorder="1" applyAlignment="1">
      <alignment horizontal="center" vertical="center"/>
    </xf>
    <xf numFmtId="43" fontId="2" fillId="2" borderId="3" xfId="3" applyFont="1" applyFill="1" applyBorder="1" applyAlignment="1">
      <alignment horizontal="center"/>
    </xf>
    <xf numFmtId="43" fontId="2" fillId="2" borderId="4" xfId="3" applyFont="1" applyFill="1" applyBorder="1" applyAlignment="1">
      <alignment horizontal="center" vertical="center"/>
    </xf>
    <xf numFmtId="43" fontId="2" fillId="0" borderId="0" xfId="3" applyFont="1" applyFill="1" applyBorder="1" applyAlignment="1">
      <alignment horizontal="center" vertical="center"/>
    </xf>
    <xf numFmtId="43" fontId="1" fillId="0" borderId="0" xfId="3" applyFont="1" applyFill="1"/>
    <xf numFmtId="43" fontId="2" fillId="0" borderId="0" xfId="3" applyFont="1" applyFill="1"/>
    <xf numFmtId="43" fontId="2" fillId="0" borderId="0" xfId="3" applyFont="1"/>
    <xf numFmtId="0" fontId="4" fillId="0" borderId="6" xfId="1" applyFont="1" applyFill="1" applyBorder="1" applyAlignment="1">
      <alignment horizontal="left"/>
    </xf>
    <xf numFmtId="43" fontId="2" fillId="0" borderId="11" xfId="3" applyFont="1" applyBorder="1" applyAlignment="1">
      <alignment horizontal="right"/>
    </xf>
    <xf numFmtId="43" fontId="2" fillId="0" borderId="8" xfId="3" applyFont="1" applyBorder="1" applyAlignment="1">
      <alignment horizontal="right"/>
    </xf>
    <xf numFmtId="43" fontId="2" fillId="0" borderId="12" xfId="3" applyFont="1" applyFill="1" applyBorder="1" applyAlignment="1">
      <alignment horizontal="right" vertical="center"/>
    </xf>
    <xf numFmtId="0" fontId="4" fillId="3" borderId="14" xfId="1" applyFont="1" applyFill="1" applyBorder="1" applyAlignment="1">
      <alignment horizontal="left"/>
    </xf>
    <xf numFmtId="0" fontId="1" fillId="3" borderId="15" xfId="1" applyFill="1" applyBorder="1"/>
    <xf numFmtId="43" fontId="4" fillId="3" borderId="16" xfId="3" applyFont="1" applyFill="1" applyBorder="1" applyAlignment="1">
      <alignment horizontal="right"/>
    </xf>
    <xf numFmtId="0" fontId="1" fillId="0" borderId="0" xfId="1"/>
    <xf numFmtId="0" fontId="1" fillId="0" borderId="0" xfId="1" applyFill="1"/>
    <xf numFmtId="0" fontId="4" fillId="3" borderId="6" xfId="1" applyFont="1" applyFill="1" applyBorder="1" applyAlignment="1">
      <alignment horizontal="left"/>
    </xf>
    <xf numFmtId="0" fontId="1" fillId="3" borderId="7" xfId="1" applyFill="1" applyBorder="1"/>
    <xf numFmtId="0" fontId="1" fillId="2" borderId="2" xfId="1" applyFill="1" applyBorder="1"/>
    <xf numFmtId="0" fontId="1" fillId="2" borderId="5" xfId="1" applyFill="1" applyBorder="1"/>
    <xf numFmtId="0" fontId="2" fillId="0" borderId="9" xfId="1" applyFont="1" applyBorder="1" applyAlignment="1">
      <alignment horizontal="left"/>
    </xf>
    <xf numFmtId="0" fontId="1" fillId="0" borderId="7" xfId="1" applyBorder="1"/>
    <xf numFmtId="0" fontId="4" fillId="0" borderId="0" xfId="1" applyFont="1" applyAlignment="1">
      <alignment horizontal="left" vertical="center"/>
    </xf>
    <xf numFmtId="0" fontId="1" fillId="2" borderId="1" xfId="1" applyFill="1" applyBorder="1" applyAlignment="1">
      <alignment horizontal="left"/>
    </xf>
    <xf numFmtId="0" fontId="2" fillId="2" borderId="4" xfId="1" applyFont="1" applyFill="1" applyBorder="1" applyAlignment="1">
      <alignment horizontal="left" vertical="center"/>
    </xf>
    <xf numFmtId="0" fontId="4" fillId="0" borderId="0" xfId="1" applyFont="1" applyFill="1" applyAlignment="1">
      <alignment horizontal="left" vertical="center"/>
    </xf>
    <xf numFmtId="43" fontId="2" fillId="0" borderId="0" xfId="3" applyFont="1" applyFill="1" applyBorder="1" applyAlignment="1">
      <alignment horizontal="right" vertical="center"/>
    </xf>
    <xf numFmtId="43" fontId="2" fillId="0" borderId="8" xfId="3" applyFont="1" applyFill="1" applyBorder="1"/>
    <xf numFmtId="43" fontId="2" fillId="2" borderId="2" xfId="2" applyFont="1" applyFill="1" applyBorder="1" applyAlignment="1">
      <alignment horizontal="center"/>
    </xf>
    <xf numFmtId="43" fontId="2" fillId="2" borderId="4" xfId="2" applyFont="1" applyFill="1" applyBorder="1" applyAlignment="1">
      <alignment horizontal="center" vertical="center"/>
    </xf>
    <xf numFmtId="43" fontId="2" fillId="0" borderId="17" xfId="3" applyFont="1" applyFill="1" applyBorder="1" applyAlignment="1">
      <alignment horizontal="right" vertical="center"/>
    </xf>
    <xf numFmtId="0" fontId="2" fillId="2" borderId="1" xfId="1" applyFont="1" applyFill="1" applyBorder="1" applyAlignment="1">
      <alignment horizontal="left" vertical="center"/>
    </xf>
    <xf numFmtId="0" fontId="1" fillId="3" borderId="7" xfId="1" applyFill="1" applyBorder="1" applyAlignment="1">
      <alignment horizontal="left"/>
    </xf>
    <xf numFmtId="0" fontId="1" fillId="0" borderId="0" xfId="1" applyFill="1" applyAlignment="1">
      <alignment horizontal="left"/>
    </xf>
    <xf numFmtId="0" fontId="1" fillId="3" borderId="15" xfId="1" applyFill="1" applyBorder="1" applyAlignment="1">
      <alignment horizontal="left"/>
    </xf>
    <xf numFmtId="0" fontId="1" fillId="0" borderId="7" xfId="1" applyFill="1" applyBorder="1" applyAlignment="1">
      <alignment horizontal="left"/>
    </xf>
    <xf numFmtId="0" fontId="4" fillId="3" borderId="7" xfId="1" applyFont="1" applyFill="1" applyBorder="1" applyAlignment="1">
      <alignment horizontal="left"/>
    </xf>
    <xf numFmtId="0" fontId="0" fillId="0" borderId="0" xfId="0" applyFill="1" applyBorder="1" applyAlignment="1">
      <alignment horizontal="left"/>
    </xf>
    <xf numFmtId="43" fontId="2" fillId="0" borderId="13" xfId="3" applyFont="1" applyFill="1" applyBorder="1" applyAlignment="1">
      <alignment horizontal="right" vertical="center"/>
    </xf>
    <xf numFmtId="43" fontId="2" fillId="2" borderId="21" xfId="3" applyFont="1" applyFill="1" applyBorder="1" applyAlignment="1">
      <alignment horizontal="center" vertical="center"/>
    </xf>
    <xf numFmtId="43" fontId="1" fillId="0" borderId="0" xfId="3" applyFont="1" applyFill="1" applyBorder="1"/>
    <xf numFmtId="43" fontId="2" fillId="0" borderId="0" xfId="3" applyFont="1" applyFill="1" applyBorder="1" applyAlignment="1">
      <alignment horizontal="right"/>
    </xf>
    <xf numFmtId="43" fontId="4" fillId="0" borderId="0" xfId="3" applyFont="1" applyFill="1" applyBorder="1" applyAlignment="1">
      <alignment horizontal="right"/>
    </xf>
    <xf numFmtId="43" fontId="2" fillId="4" borderId="9" xfId="3" applyFont="1" applyFill="1" applyBorder="1" applyAlignment="1">
      <alignment horizontal="right"/>
    </xf>
    <xf numFmtId="43" fontId="7" fillId="0" borderId="0" xfId="3" applyFont="1" applyFill="1" applyBorder="1" applyAlignment="1">
      <alignment horizontal="center"/>
    </xf>
    <xf numFmtId="9" fontId="2" fillId="0" borderId="22" xfId="4" applyFont="1" applyBorder="1" applyAlignment="1">
      <alignment horizontal="right"/>
    </xf>
    <xf numFmtId="43" fontId="2" fillId="2" borderId="23" xfId="2" applyFont="1" applyFill="1" applyBorder="1" applyAlignment="1">
      <alignment horizontal="center" vertical="center"/>
    </xf>
    <xf numFmtId="43" fontId="2" fillId="2" borderId="24" xfId="2" applyFont="1" applyFill="1" applyBorder="1" applyAlignment="1">
      <alignment horizontal="center" vertical="center"/>
    </xf>
    <xf numFmtId="43" fontId="2" fillId="2" borderId="25" xfId="2" applyFont="1" applyFill="1" applyBorder="1" applyAlignment="1">
      <alignment horizontal="center" vertical="center"/>
    </xf>
    <xf numFmtId="9" fontId="2" fillId="0" borderId="26" xfId="4" applyFont="1" applyBorder="1" applyAlignment="1">
      <alignment horizontal="right"/>
    </xf>
    <xf numFmtId="9" fontId="4" fillId="5" borderId="22" xfId="4" applyFont="1" applyFill="1" applyBorder="1" applyAlignment="1">
      <alignment horizontal="right"/>
    </xf>
    <xf numFmtId="43" fontId="4" fillId="6" borderId="9" xfId="3" applyFont="1" applyFill="1" applyBorder="1" applyAlignment="1">
      <alignment horizontal="right"/>
    </xf>
    <xf numFmtId="9" fontId="4" fillId="6" borderId="22" xfId="4" applyFont="1" applyFill="1" applyBorder="1" applyAlignment="1">
      <alignment horizontal="right"/>
    </xf>
    <xf numFmtId="0" fontId="2" fillId="4" borderId="9" xfId="1" applyFont="1" applyFill="1" applyBorder="1" applyAlignment="1">
      <alignment horizontal="left"/>
    </xf>
    <xf numFmtId="0" fontId="1" fillId="4" borderId="7" xfId="1" applyFill="1" applyBorder="1"/>
    <xf numFmtId="43" fontId="2" fillId="4" borderId="8" xfId="3" applyFont="1" applyFill="1" applyBorder="1"/>
    <xf numFmtId="0" fontId="0" fillId="4" borderId="0" xfId="0" applyFill="1" applyBorder="1"/>
    <xf numFmtId="43" fontId="0" fillId="4" borderId="0" xfId="3" applyFont="1" applyFill="1" applyBorder="1"/>
    <xf numFmtId="43" fontId="2" fillId="0" borderId="1" xfId="3" applyFont="1" applyFill="1" applyBorder="1" applyAlignment="1">
      <alignment horizontal="center" vertical="center"/>
    </xf>
    <xf numFmtId="43" fontId="8" fillId="0" borderId="0" xfId="3" applyFont="1"/>
    <xf numFmtId="43" fontId="2" fillId="0" borderId="8" xfId="3" applyFont="1" applyFill="1" applyBorder="1" applyAlignment="1">
      <alignment horizontal="right"/>
    </xf>
    <xf numFmtId="0" fontId="7" fillId="0" borderId="0" xfId="0" applyFont="1"/>
    <xf numFmtId="43" fontId="0" fillId="0" borderId="0" xfId="0" applyNumberFormat="1"/>
    <xf numFmtId="43" fontId="0" fillId="0" borderId="27" xfId="0" applyNumberFormat="1" applyBorder="1"/>
    <xf numFmtId="0" fontId="7" fillId="0" borderId="0" xfId="0" applyFont="1" applyAlignment="1">
      <alignment wrapText="1"/>
    </xf>
    <xf numFmtId="0" fontId="7" fillId="0" borderId="0" xfId="0" applyFont="1" applyAlignment="1">
      <alignment horizontal="center"/>
    </xf>
    <xf numFmtId="0" fontId="2" fillId="0" borderId="6" xfId="1" applyFont="1" applyBorder="1" applyAlignment="1">
      <alignment horizontal="left"/>
    </xf>
    <xf numFmtId="0" fontId="2" fillId="0" borderId="7" xfId="1" applyFont="1" applyBorder="1" applyAlignment="1">
      <alignment horizontal="left"/>
    </xf>
    <xf numFmtId="0" fontId="2" fillId="0" borderId="8" xfId="1" applyFont="1" applyBorder="1" applyAlignment="1">
      <alignment horizontal="left"/>
    </xf>
    <xf numFmtId="0" fontId="2" fillId="0" borderId="18" xfId="1" applyFont="1" applyBorder="1" applyAlignment="1">
      <alignment horizontal="left"/>
    </xf>
    <xf numFmtId="0" fontId="2" fillId="0" borderId="19" xfId="1" applyFont="1" applyBorder="1" applyAlignment="1">
      <alignment horizontal="left"/>
    </xf>
    <xf numFmtId="0" fontId="2" fillId="0" borderId="20" xfId="1" applyFont="1" applyBorder="1" applyAlignment="1">
      <alignment horizontal="left"/>
    </xf>
    <xf numFmtId="0" fontId="3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1" fillId="0" borderId="0" xfId="1" applyAlignment="1">
      <alignment horizontal="center"/>
    </xf>
  </cellXfs>
  <cellStyles count="5">
    <cellStyle name="Comma" xfId="3" builtinId="3"/>
    <cellStyle name="Comma 2" xfId="2"/>
    <cellStyle name="Normal" xfId="0" builtinId="0"/>
    <cellStyle name="Normal 2" xfId="1"/>
    <cellStyle name="Percent" xfId="4" builtinId="5"/>
  </cellStyles>
  <dxfs count="0"/>
  <tableStyles count="0" defaultTableStyle="TableStyleMedium2" defaultPivotStyle="PivotStyleLight16"/>
  <colors>
    <mruColors>
      <color rgb="FF0000FF"/>
      <color rgb="FFDFDFD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98"/>
  <sheetViews>
    <sheetView tabSelected="1" workbookViewId="0">
      <selection activeCell="A5" sqref="A5"/>
    </sheetView>
  </sheetViews>
  <sheetFormatPr defaultRowHeight="15" x14ac:dyDescent="0.25"/>
  <cols>
    <col min="1" max="1" width="13" style="1" customWidth="1"/>
    <col min="2" max="2" width="13.140625" style="63" customWidth="1"/>
    <col min="3" max="3" width="12.140625" style="1" customWidth="1"/>
    <col min="4" max="4" width="15.42578125" style="1" customWidth="1"/>
    <col min="5" max="5" width="16" style="24" customWidth="1"/>
    <col min="6" max="6" width="15.85546875" style="24" customWidth="1"/>
    <col min="7" max="7" width="13.7109375" style="24" customWidth="1"/>
    <col min="8" max="8" width="15.85546875" style="24" customWidth="1"/>
    <col min="9" max="9" width="17.28515625" style="24" customWidth="1"/>
    <col min="10" max="12" width="14.85546875" style="24" customWidth="1"/>
    <col min="13" max="13" width="14.5703125" style="24" customWidth="1"/>
    <col min="14" max="18" width="9.140625" style="1"/>
    <col min="19" max="19" width="11.5703125" style="24" bestFit="1" customWidth="1"/>
    <col min="20" max="16384" width="9.140625" style="1"/>
  </cols>
  <sheetData>
    <row r="1" spans="1:14" ht="15" customHeight="1" x14ac:dyDescent="0.25">
      <c r="A1" s="98" t="s">
        <v>0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8"/>
    </row>
    <row r="2" spans="1:14" x14ac:dyDescent="0.25">
      <c r="A2" s="99" t="s">
        <v>423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8"/>
    </row>
    <row r="3" spans="1:14" x14ac:dyDescent="0.25">
      <c r="A3" s="100" t="s">
        <v>419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8"/>
    </row>
    <row r="4" spans="1:14" x14ac:dyDescent="0.25">
      <c r="A4" s="99" t="s">
        <v>507</v>
      </c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8"/>
    </row>
    <row r="6" spans="1:14" ht="15.75" thickBot="1" x14ac:dyDescent="0.3">
      <c r="A6" s="19" t="s">
        <v>1</v>
      </c>
      <c r="B6" s="18"/>
      <c r="C6" s="6"/>
      <c r="D6" s="6"/>
      <c r="E6" s="23"/>
      <c r="F6" s="23"/>
      <c r="G6" s="23"/>
      <c r="H6" s="23"/>
      <c r="I6" s="30"/>
      <c r="J6" s="30"/>
      <c r="K6" s="23"/>
      <c r="L6" s="23"/>
      <c r="M6" s="66"/>
      <c r="N6" s="8"/>
    </row>
    <row r="7" spans="1:14" x14ac:dyDescent="0.25">
      <c r="A7" s="20"/>
      <c r="B7" s="57" t="s">
        <v>59</v>
      </c>
      <c r="C7" s="44"/>
      <c r="D7" s="44"/>
      <c r="E7" s="25" t="s">
        <v>2</v>
      </c>
      <c r="F7" s="26" t="s">
        <v>3</v>
      </c>
      <c r="G7" s="27" t="s">
        <v>4</v>
      </c>
      <c r="H7" s="54" t="s">
        <v>420</v>
      </c>
      <c r="I7" s="65" t="s">
        <v>474</v>
      </c>
      <c r="J7" s="25" t="s">
        <v>471</v>
      </c>
      <c r="K7" s="72" t="s">
        <v>454</v>
      </c>
      <c r="L7" s="25" t="s">
        <v>471</v>
      </c>
      <c r="M7" s="25" t="s">
        <v>448</v>
      </c>
      <c r="N7" s="8"/>
    </row>
    <row r="8" spans="1:14" ht="15.75" thickBot="1" x14ac:dyDescent="0.3">
      <c r="A8" s="21" t="s">
        <v>59</v>
      </c>
      <c r="B8" s="50" t="s">
        <v>60</v>
      </c>
      <c r="C8" s="45"/>
      <c r="D8" s="45"/>
      <c r="E8" s="28" t="s">
        <v>5</v>
      </c>
      <c r="F8" s="28" t="s">
        <v>5</v>
      </c>
      <c r="G8" s="28" t="s">
        <v>5</v>
      </c>
      <c r="H8" s="55" t="s">
        <v>421</v>
      </c>
      <c r="I8" s="28" t="s">
        <v>449</v>
      </c>
      <c r="J8" s="28" t="s">
        <v>449</v>
      </c>
      <c r="K8" s="73" t="s">
        <v>472</v>
      </c>
      <c r="L8" s="28" t="s">
        <v>450</v>
      </c>
      <c r="M8" s="28" t="s">
        <v>450</v>
      </c>
      <c r="N8" s="8"/>
    </row>
    <row r="9" spans="1:14" ht="15.75" thickBot="1" x14ac:dyDescent="0.3">
      <c r="A9" s="46" t="s">
        <v>61</v>
      </c>
      <c r="B9" s="95" t="s">
        <v>62</v>
      </c>
      <c r="C9" s="96"/>
      <c r="D9" s="97"/>
      <c r="E9" s="3">
        <v>52065.11</v>
      </c>
      <c r="F9" s="5">
        <v>14871.29</v>
      </c>
      <c r="G9" s="53">
        <v>21032.720000000001</v>
      </c>
      <c r="H9" s="53">
        <v>17021.189999999999</v>
      </c>
      <c r="I9" s="3">
        <f>SUM(E9:H9)</f>
        <v>104990.31</v>
      </c>
      <c r="J9" s="86">
        <v>145327.24</v>
      </c>
      <c r="K9" s="71">
        <f>SUM(I9/J9)-1</f>
        <v>-0.27755932060637767</v>
      </c>
      <c r="L9" s="53">
        <v>213466.67</v>
      </c>
      <c r="M9" s="53">
        <v>189817.72</v>
      </c>
      <c r="N9" s="8"/>
    </row>
    <row r="10" spans="1:14" ht="15.75" thickBot="1" x14ac:dyDescent="0.3">
      <c r="A10" s="46" t="s">
        <v>325</v>
      </c>
      <c r="B10" s="46" t="s">
        <v>342</v>
      </c>
      <c r="C10" s="47"/>
      <c r="D10" s="47"/>
      <c r="E10" s="3">
        <v>862.96</v>
      </c>
      <c r="F10" s="5">
        <v>2058.4699999999998</v>
      </c>
      <c r="G10" s="2"/>
      <c r="H10" s="2">
        <v>1759</v>
      </c>
      <c r="I10" s="3">
        <f t="shared" ref="I10:I11" si="0">SUM(E10:H10)</f>
        <v>4680.43</v>
      </c>
      <c r="J10" s="2">
        <v>24037.94</v>
      </c>
      <c r="K10" s="71">
        <f t="shared" ref="K10:K12" si="1">SUM(I10/J10)-1</f>
        <v>-0.80528988756940068</v>
      </c>
      <c r="L10" s="2">
        <v>39284.019999999997</v>
      </c>
      <c r="M10" s="2">
        <v>32526.78</v>
      </c>
      <c r="N10" s="8"/>
    </row>
    <row r="11" spans="1:14" ht="15.75" thickBot="1" x14ac:dyDescent="0.3">
      <c r="A11" s="13" t="s">
        <v>63</v>
      </c>
      <c r="B11" s="92" t="s">
        <v>64</v>
      </c>
      <c r="C11" s="93"/>
      <c r="D11" s="94"/>
      <c r="E11" s="3"/>
      <c r="F11" s="5"/>
      <c r="G11" s="2">
        <v>2000</v>
      </c>
      <c r="H11" s="2">
        <v>2162.5700000000002</v>
      </c>
      <c r="I11" s="3">
        <f t="shared" si="0"/>
        <v>4162.57</v>
      </c>
      <c r="J11" s="2">
        <v>4300</v>
      </c>
      <c r="K11" s="71">
        <f t="shared" si="1"/>
        <v>-3.1960465116279146E-2</v>
      </c>
      <c r="L11" s="2">
        <v>4445.12</v>
      </c>
      <c r="M11" s="2">
        <v>9009.7099999999991</v>
      </c>
      <c r="N11" s="8"/>
    </row>
    <row r="12" spans="1:14" ht="15.75" thickBot="1" x14ac:dyDescent="0.3">
      <c r="A12" s="9" t="s">
        <v>6</v>
      </c>
      <c r="B12" s="58"/>
      <c r="C12" s="10"/>
      <c r="D12" s="10"/>
      <c r="E12" s="4">
        <f>SUM(E9:E11)</f>
        <v>52928.07</v>
      </c>
      <c r="F12" s="4">
        <f t="shared" ref="F12:I12" si="2">SUM(F9:F11)</f>
        <v>16929.760000000002</v>
      </c>
      <c r="G12" s="4">
        <f t="shared" si="2"/>
        <v>23032.720000000001</v>
      </c>
      <c r="H12" s="4">
        <f>SUM(H9:H11)</f>
        <v>20942.759999999998</v>
      </c>
      <c r="I12" s="4">
        <f t="shared" si="2"/>
        <v>113833.31</v>
      </c>
      <c r="J12" s="4">
        <f>SUM(J9:J11)</f>
        <v>173665.18</v>
      </c>
      <c r="K12" s="78">
        <f t="shared" si="1"/>
        <v>-0.34452427366268812</v>
      </c>
      <c r="L12" s="4">
        <f>SUM(L9:L11)</f>
        <v>257195.81</v>
      </c>
      <c r="M12" s="4">
        <f>SUM(M9:M11)</f>
        <v>231354.21</v>
      </c>
      <c r="N12" s="8"/>
    </row>
    <row r="13" spans="1:14" ht="15.75" thickBot="1" x14ac:dyDescent="0.3">
      <c r="A13" s="19" t="s">
        <v>7</v>
      </c>
      <c r="B13" s="18"/>
      <c r="C13" s="6"/>
      <c r="D13" s="6"/>
      <c r="E13" s="23"/>
      <c r="F13" s="23"/>
      <c r="G13" s="23"/>
      <c r="H13" s="23"/>
      <c r="I13" s="23"/>
      <c r="J13" s="23"/>
      <c r="K13" s="23"/>
      <c r="L13" s="23"/>
      <c r="M13" s="23"/>
      <c r="N13" s="8"/>
    </row>
    <row r="14" spans="1:14" x14ac:dyDescent="0.25">
      <c r="A14" s="20"/>
      <c r="B14" s="57" t="s">
        <v>59</v>
      </c>
      <c r="C14" s="11"/>
      <c r="D14" s="11"/>
      <c r="E14" s="25" t="s">
        <v>2</v>
      </c>
      <c r="F14" s="26" t="s">
        <v>3</v>
      </c>
      <c r="G14" s="27" t="s">
        <v>4</v>
      </c>
      <c r="H14" s="54" t="s">
        <v>420</v>
      </c>
      <c r="I14" s="65" t="s">
        <v>474</v>
      </c>
      <c r="J14" s="25" t="s">
        <v>471</v>
      </c>
      <c r="K14" s="72" t="s">
        <v>454</v>
      </c>
      <c r="L14" s="25" t="s">
        <v>471</v>
      </c>
      <c r="M14" s="25" t="s">
        <v>448</v>
      </c>
      <c r="N14" s="8"/>
    </row>
    <row r="15" spans="1:14" ht="15.75" thickBot="1" x14ac:dyDescent="0.3">
      <c r="A15" s="21" t="s">
        <v>59</v>
      </c>
      <c r="B15" s="50" t="s">
        <v>60</v>
      </c>
      <c r="C15" s="12"/>
      <c r="D15" s="12"/>
      <c r="E15" s="28" t="s">
        <v>5</v>
      </c>
      <c r="F15" s="28" t="s">
        <v>5</v>
      </c>
      <c r="G15" s="28" t="s">
        <v>5</v>
      </c>
      <c r="H15" s="55" t="s">
        <v>421</v>
      </c>
      <c r="I15" s="28" t="s">
        <v>449</v>
      </c>
      <c r="J15" s="28" t="s">
        <v>449</v>
      </c>
      <c r="K15" s="73" t="s">
        <v>472</v>
      </c>
      <c r="L15" s="28" t="s">
        <v>450</v>
      </c>
      <c r="M15" s="28" t="s">
        <v>450</v>
      </c>
      <c r="N15" s="8"/>
    </row>
    <row r="16" spans="1:14" ht="15.75" thickBot="1" x14ac:dyDescent="0.3">
      <c r="A16" s="17" t="s">
        <v>65</v>
      </c>
      <c r="B16" s="17" t="s">
        <v>66</v>
      </c>
      <c r="C16" s="8"/>
      <c r="D16" s="8"/>
      <c r="E16" s="64">
        <v>10435.56</v>
      </c>
      <c r="F16" s="52">
        <v>6159.13</v>
      </c>
      <c r="G16" s="36"/>
      <c r="H16" s="56">
        <v>3863</v>
      </c>
      <c r="I16" s="35">
        <f t="shared" ref="I16:I18" si="3">SUM(E16:H16)</f>
        <v>20457.689999999999</v>
      </c>
      <c r="J16" s="56">
        <v>23389.99</v>
      </c>
      <c r="K16" s="71">
        <f t="shared" ref="K16:K20" si="4">SUM(I16/J16)-1</f>
        <v>-0.12536559442735984</v>
      </c>
      <c r="L16" s="56">
        <v>34259.800000000003</v>
      </c>
      <c r="M16" s="56">
        <v>34436.800000000003</v>
      </c>
      <c r="N16" s="8"/>
    </row>
    <row r="17" spans="1:14" ht="15.75" thickBot="1" x14ac:dyDescent="0.3">
      <c r="A17" s="13" t="s">
        <v>67</v>
      </c>
      <c r="B17" s="46" t="s">
        <v>68</v>
      </c>
      <c r="C17" s="14"/>
      <c r="D17" s="14"/>
      <c r="E17" s="34">
        <v>133429.53</v>
      </c>
      <c r="F17" s="3">
        <v>70951.289999999994</v>
      </c>
      <c r="G17" s="35"/>
      <c r="H17" s="35">
        <v>19922.89</v>
      </c>
      <c r="I17" s="35">
        <f t="shared" si="3"/>
        <v>224303.71000000002</v>
      </c>
      <c r="J17" s="35">
        <v>241616.81</v>
      </c>
      <c r="K17" s="71">
        <f t="shared" si="4"/>
        <v>-7.1655196507229624E-2</v>
      </c>
      <c r="L17" s="35">
        <v>301254.96000000002</v>
      </c>
      <c r="M17" s="35">
        <v>321740.62</v>
      </c>
      <c r="N17" s="8"/>
    </row>
    <row r="18" spans="1:14" ht="15.75" thickBot="1" x14ac:dyDescent="0.3">
      <c r="A18" s="46" t="s">
        <v>69</v>
      </c>
      <c r="B18" s="46" t="s">
        <v>70</v>
      </c>
      <c r="C18" s="47"/>
      <c r="D18" s="47"/>
      <c r="E18" s="3">
        <v>24789.73</v>
      </c>
      <c r="F18" s="3">
        <v>15866.68</v>
      </c>
      <c r="G18" s="35"/>
      <c r="H18" s="35">
        <v>14109.61</v>
      </c>
      <c r="I18" s="35">
        <f t="shared" si="3"/>
        <v>54766.020000000004</v>
      </c>
      <c r="J18" s="35">
        <v>47016.46</v>
      </c>
      <c r="K18" s="71">
        <f t="shared" si="4"/>
        <v>0.16482653096383704</v>
      </c>
      <c r="L18" s="35">
        <v>52075.55</v>
      </c>
      <c r="M18" s="35">
        <v>52258.2</v>
      </c>
      <c r="N18" s="8"/>
    </row>
    <row r="19" spans="1:14" ht="15.75" thickBot="1" x14ac:dyDescent="0.3">
      <c r="A19" s="13" t="s">
        <v>326</v>
      </c>
      <c r="B19" s="92" t="s">
        <v>327</v>
      </c>
      <c r="C19" s="93"/>
      <c r="D19" s="94"/>
      <c r="E19" s="3">
        <v>1648.54</v>
      </c>
      <c r="F19" s="3">
        <v>22098.11</v>
      </c>
      <c r="G19" s="35"/>
      <c r="H19" s="35">
        <v>4076</v>
      </c>
      <c r="I19" s="35">
        <f>SUM(E19:H19)</f>
        <v>27822.65</v>
      </c>
      <c r="J19" s="35">
        <v>34557.519999999997</v>
      </c>
      <c r="K19" s="71">
        <f t="shared" si="4"/>
        <v>-0.19488869571659062</v>
      </c>
      <c r="L19" s="35">
        <v>37240.15</v>
      </c>
      <c r="M19" s="35">
        <v>48248.12</v>
      </c>
    </row>
    <row r="20" spans="1:14" ht="15.75" thickBot="1" x14ac:dyDescent="0.3">
      <c r="A20" s="9" t="s">
        <v>8</v>
      </c>
      <c r="B20" s="58"/>
      <c r="C20" s="10"/>
      <c r="D20" s="10"/>
      <c r="E20" s="4">
        <f t="shared" ref="E20:M20" si="5">SUM(E16:E19)</f>
        <v>170303.36000000002</v>
      </c>
      <c r="F20" s="4">
        <f t="shared" si="5"/>
        <v>115075.21</v>
      </c>
      <c r="G20" s="4">
        <f t="shared" si="5"/>
        <v>0</v>
      </c>
      <c r="H20" s="4">
        <f t="shared" si="5"/>
        <v>41971.5</v>
      </c>
      <c r="I20" s="4">
        <f t="shared" si="5"/>
        <v>327350.07000000007</v>
      </c>
      <c r="J20" s="4">
        <f>SUM(J16:J19)</f>
        <v>346580.78</v>
      </c>
      <c r="K20" s="78">
        <f t="shared" si="4"/>
        <v>-5.5486948814645665E-2</v>
      </c>
      <c r="L20" s="4">
        <f t="shared" ref="L20" si="6">SUM(L16:L19)</f>
        <v>424830.46</v>
      </c>
      <c r="M20" s="4">
        <f t="shared" si="5"/>
        <v>456683.74</v>
      </c>
    </row>
    <row r="21" spans="1:14" ht="15.75" thickBot="1" x14ac:dyDescent="0.3">
      <c r="A21" s="19" t="s">
        <v>9</v>
      </c>
      <c r="B21" s="18"/>
      <c r="C21" s="6"/>
      <c r="D21" s="6"/>
      <c r="E21" s="23"/>
      <c r="F21" s="23"/>
      <c r="G21" s="23"/>
      <c r="H21" s="23"/>
      <c r="I21" s="23"/>
      <c r="J21" s="23"/>
      <c r="K21" s="23"/>
      <c r="L21" s="23"/>
      <c r="M21" s="23"/>
    </row>
    <row r="22" spans="1:14" x14ac:dyDescent="0.25">
      <c r="A22" s="20"/>
      <c r="B22" s="57" t="s">
        <v>59</v>
      </c>
      <c r="C22" s="11"/>
      <c r="D22" s="11"/>
      <c r="E22" s="25" t="s">
        <v>2</v>
      </c>
      <c r="F22" s="26" t="s">
        <v>3</v>
      </c>
      <c r="G22" s="27" t="s">
        <v>4</v>
      </c>
      <c r="H22" s="54" t="s">
        <v>420</v>
      </c>
      <c r="I22" s="65" t="s">
        <v>474</v>
      </c>
      <c r="J22" s="25" t="s">
        <v>471</v>
      </c>
      <c r="K22" s="72" t="s">
        <v>454</v>
      </c>
      <c r="L22" s="25" t="s">
        <v>471</v>
      </c>
      <c r="M22" s="25" t="s">
        <v>448</v>
      </c>
    </row>
    <row r="23" spans="1:14" ht="15.75" thickBot="1" x14ac:dyDescent="0.3">
      <c r="A23" s="21" t="s">
        <v>59</v>
      </c>
      <c r="B23" s="50" t="s">
        <v>60</v>
      </c>
      <c r="C23" s="12"/>
      <c r="D23" s="12"/>
      <c r="E23" s="28" t="s">
        <v>5</v>
      </c>
      <c r="F23" s="28" t="s">
        <v>5</v>
      </c>
      <c r="G23" s="28" t="s">
        <v>5</v>
      </c>
      <c r="H23" s="55" t="s">
        <v>421</v>
      </c>
      <c r="I23" s="28" t="s">
        <v>449</v>
      </c>
      <c r="J23" s="28" t="s">
        <v>449</v>
      </c>
      <c r="K23" s="73" t="s">
        <v>472</v>
      </c>
      <c r="L23" s="28" t="s">
        <v>450</v>
      </c>
      <c r="M23" s="28" t="s">
        <v>450</v>
      </c>
    </row>
    <row r="24" spans="1:14" ht="15.75" thickBot="1" x14ac:dyDescent="0.3">
      <c r="A24" s="46" t="s">
        <v>282</v>
      </c>
      <c r="B24" s="46" t="s">
        <v>283</v>
      </c>
      <c r="C24" s="47"/>
      <c r="D24" s="47"/>
      <c r="E24" s="3">
        <v>4736.43</v>
      </c>
      <c r="F24" s="3">
        <v>4670.76</v>
      </c>
      <c r="G24" s="2"/>
      <c r="H24" s="2">
        <v>209.51</v>
      </c>
      <c r="I24" s="3">
        <f>SUM(E24:H24)</f>
        <v>9616.7000000000007</v>
      </c>
      <c r="J24" s="2">
        <v>33213.19</v>
      </c>
      <c r="K24" s="71">
        <f t="shared" ref="K24:K26" si="7">SUM(I24/J24)-1</f>
        <v>-0.71045539437795646</v>
      </c>
      <c r="L24" s="2">
        <v>37766.78</v>
      </c>
      <c r="M24" s="2">
        <v>31268.11</v>
      </c>
    </row>
    <row r="25" spans="1:14" ht="15.75" thickBot="1" x14ac:dyDescent="0.3">
      <c r="A25" s="13" t="s">
        <v>71</v>
      </c>
      <c r="B25" s="46" t="s">
        <v>72</v>
      </c>
      <c r="C25" s="14"/>
      <c r="D25" s="14"/>
      <c r="E25" s="3">
        <v>1627.2</v>
      </c>
      <c r="F25" s="3">
        <v>435.5</v>
      </c>
      <c r="G25" s="2"/>
      <c r="H25" s="2"/>
      <c r="I25" s="3">
        <f>SUM(E25:H25)</f>
        <v>2062.6999999999998</v>
      </c>
      <c r="J25" s="2">
        <v>5637.52</v>
      </c>
      <c r="K25" s="71">
        <f t="shared" si="7"/>
        <v>-0.63411216279498794</v>
      </c>
      <c r="L25" s="2">
        <v>11431.26</v>
      </c>
      <c r="M25" s="2">
        <v>8736</v>
      </c>
    </row>
    <row r="26" spans="1:14" ht="15.75" thickBot="1" x14ac:dyDescent="0.3">
      <c r="A26" s="9" t="s">
        <v>10</v>
      </c>
      <c r="B26" s="58"/>
      <c r="C26" s="10"/>
      <c r="D26" s="10"/>
      <c r="E26" s="4">
        <f>SUM(E24:E25)</f>
        <v>6363.63</v>
      </c>
      <c r="F26" s="4">
        <f t="shared" ref="F26:I26" si="8">SUM(F24:F25)</f>
        <v>5106.26</v>
      </c>
      <c r="G26" s="4">
        <f t="shared" si="8"/>
        <v>0</v>
      </c>
      <c r="H26" s="4">
        <f>SUM(H24:H25)</f>
        <v>209.51</v>
      </c>
      <c r="I26" s="4">
        <f t="shared" si="8"/>
        <v>11679.400000000001</v>
      </c>
      <c r="J26" s="4">
        <f>SUM(J24:J25)</f>
        <v>38850.710000000006</v>
      </c>
      <c r="K26" s="78">
        <f t="shared" si="7"/>
        <v>-0.69937743737501834</v>
      </c>
      <c r="L26" s="4">
        <f>SUM(L24:L25)</f>
        <v>49198.04</v>
      </c>
      <c r="M26" s="4">
        <f>SUM(M24:M25)</f>
        <v>40004.11</v>
      </c>
    </row>
    <row r="27" spans="1:14" ht="15.75" thickBot="1" x14ac:dyDescent="0.3">
      <c r="A27" s="19" t="s">
        <v>11</v>
      </c>
      <c r="B27" s="18"/>
      <c r="C27" s="6"/>
      <c r="D27" s="6"/>
      <c r="E27" s="23"/>
      <c r="F27" s="23"/>
      <c r="G27" s="23"/>
      <c r="H27" s="23"/>
      <c r="I27" s="23"/>
      <c r="J27" s="23"/>
      <c r="K27" s="23"/>
      <c r="L27" s="23"/>
      <c r="M27" s="23"/>
    </row>
    <row r="28" spans="1:14" x14ac:dyDescent="0.25">
      <c r="A28" s="20"/>
      <c r="B28" s="57" t="s">
        <v>59</v>
      </c>
      <c r="C28" s="11"/>
      <c r="D28" s="11"/>
      <c r="E28" s="25" t="s">
        <v>2</v>
      </c>
      <c r="F28" s="26" t="s">
        <v>3</v>
      </c>
      <c r="G28" s="27" t="s">
        <v>4</v>
      </c>
      <c r="H28" s="54" t="s">
        <v>420</v>
      </c>
      <c r="I28" s="65" t="s">
        <v>474</v>
      </c>
      <c r="J28" s="25" t="s">
        <v>471</v>
      </c>
      <c r="K28" s="72" t="s">
        <v>454</v>
      </c>
      <c r="L28" s="25" t="s">
        <v>471</v>
      </c>
      <c r="M28" s="25" t="s">
        <v>448</v>
      </c>
    </row>
    <row r="29" spans="1:14" ht="15.75" thickBot="1" x14ac:dyDescent="0.3">
      <c r="A29" s="21" t="s">
        <v>59</v>
      </c>
      <c r="B29" s="50" t="s">
        <v>60</v>
      </c>
      <c r="C29" s="12"/>
      <c r="D29" s="12"/>
      <c r="E29" s="28" t="s">
        <v>5</v>
      </c>
      <c r="F29" s="28" t="s">
        <v>5</v>
      </c>
      <c r="G29" s="28" t="s">
        <v>5</v>
      </c>
      <c r="H29" s="55" t="s">
        <v>421</v>
      </c>
      <c r="I29" s="28" t="s">
        <v>449</v>
      </c>
      <c r="J29" s="28" t="s">
        <v>449</v>
      </c>
      <c r="K29" s="73" t="s">
        <v>472</v>
      </c>
      <c r="L29" s="28" t="s">
        <v>450</v>
      </c>
      <c r="M29" s="28" t="s">
        <v>450</v>
      </c>
    </row>
    <row r="30" spans="1:14" ht="15.75" thickBot="1" x14ac:dyDescent="0.3">
      <c r="A30" s="13" t="s">
        <v>73</v>
      </c>
      <c r="B30" s="46" t="s">
        <v>74</v>
      </c>
      <c r="C30" s="14"/>
      <c r="D30" s="14"/>
      <c r="E30" s="5">
        <v>67632.7</v>
      </c>
      <c r="F30" s="5">
        <v>36965.949999999997</v>
      </c>
      <c r="G30" s="2">
        <v>4512.17</v>
      </c>
      <c r="H30" s="2">
        <v>48274.26</v>
      </c>
      <c r="I30" s="2">
        <f>SUM(E30:H30)</f>
        <v>157385.07999999999</v>
      </c>
      <c r="J30" s="2">
        <v>152725.19</v>
      </c>
      <c r="K30" s="71">
        <f t="shared" ref="K30:K34" si="9">SUM(I30/J30)-1</f>
        <v>3.0511600607600942E-2</v>
      </c>
      <c r="L30" s="2">
        <v>241403.78</v>
      </c>
      <c r="M30" s="2">
        <v>333787.61</v>
      </c>
    </row>
    <row r="31" spans="1:14" ht="15.75" thickBot="1" x14ac:dyDescent="0.3">
      <c r="A31" s="46" t="s">
        <v>75</v>
      </c>
      <c r="B31" s="92" t="s">
        <v>76</v>
      </c>
      <c r="C31" s="93"/>
      <c r="D31" s="94"/>
      <c r="E31" s="3">
        <v>29890.05</v>
      </c>
      <c r="F31" s="3">
        <v>45637.599999999999</v>
      </c>
      <c r="G31" s="2">
        <v>9751.93</v>
      </c>
      <c r="H31" s="2">
        <v>31622.2</v>
      </c>
      <c r="I31" s="2">
        <f>SUM(E31:H31)</f>
        <v>116901.77999999998</v>
      </c>
      <c r="J31" s="2">
        <v>122597.47</v>
      </c>
      <c r="K31" s="71">
        <f t="shared" si="9"/>
        <v>-4.6458462805146095E-2</v>
      </c>
      <c r="L31" s="2">
        <v>181034.52</v>
      </c>
      <c r="M31" s="2">
        <v>222061.94</v>
      </c>
    </row>
    <row r="32" spans="1:14" ht="15.75" thickBot="1" x14ac:dyDescent="0.3">
      <c r="A32" s="46" t="s">
        <v>466</v>
      </c>
      <c r="B32" s="92" t="s">
        <v>431</v>
      </c>
      <c r="C32" s="93"/>
      <c r="D32" s="94"/>
      <c r="E32" s="3"/>
      <c r="F32" s="3"/>
      <c r="G32" s="2"/>
      <c r="H32" s="2"/>
      <c r="I32" s="2"/>
      <c r="J32" s="2">
        <v>95.23</v>
      </c>
      <c r="K32" s="71"/>
      <c r="L32" s="2">
        <v>95.23</v>
      </c>
      <c r="M32" s="2"/>
    </row>
    <row r="33" spans="1:13" ht="15.75" thickBot="1" x14ac:dyDescent="0.3">
      <c r="A33" s="46" t="s">
        <v>505</v>
      </c>
      <c r="B33" s="92" t="s">
        <v>506</v>
      </c>
      <c r="C33" s="93"/>
      <c r="D33" s="94"/>
      <c r="E33" s="3">
        <v>540.14</v>
      </c>
      <c r="F33" s="3">
        <v>800</v>
      </c>
      <c r="G33" s="2"/>
      <c r="H33" s="2"/>
      <c r="I33" s="2">
        <f>SUM(E33:H33)</f>
        <v>1340.1399999999999</v>
      </c>
      <c r="J33" s="2"/>
      <c r="K33" s="71"/>
      <c r="L33" s="2"/>
      <c r="M33" s="2"/>
    </row>
    <row r="34" spans="1:13" ht="15.75" thickBot="1" x14ac:dyDescent="0.3">
      <c r="A34" s="9" t="s">
        <v>12</v>
      </c>
      <c r="B34" s="58"/>
      <c r="C34" s="10"/>
      <c r="D34" s="10"/>
      <c r="E34" s="4">
        <f t="shared" ref="E34:M34" si="10">SUM(E30:E33)</f>
        <v>98062.89</v>
      </c>
      <c r="F34" s="4">
        <f t="shared" si="10"/>
        <v>83403.549999999988</v>
      </c>
      <c r="G34" s="4">
        <f t="shared" si="10"/>
        <v>14264.1</v>
      </c>
      <c r="H34" s="4">
        <f t="shared" si="10"/>
        <v>79896.460000000006</v>
      </c>
      <c r="I34" s="4">
        <f t="shared" si="10"/>
        <v>275627</v>
      </c>
      <c r="J34" s="4">
        <f t="shared" si="10"/>
        <v>275417.89</v>
      </c>
      <c r="K34" s="78">
        <f t="shared" si="9"/>
        <v>7.5924624939927021E-4</v>
      </c>
      <c r="L34" s="4">
        <f t="shared" ref="L34" si="11">SUM(L30:L33)</f>
        <v>422533.52999999997</v>
      </c>
      <c r="M34" s="4">
        <f t="shared" si="10"/>
        <v>555849.55000000005</v>
      </c>
    </row>
    <row r="35" spans="1:13" ht="15.75" thickBot="1" x14ac:dyDescent="0.3">
      <c r="A35" s="51" t="s">
        <v>343</v>
      </c>
      <c r="B35" s="59"/>
      <c r="C35" s="41"/>
      <c r="D35" s="41"/>
      <c r="E35" s="30"/>
      <c r="F35" s="30"/>
      <c r="G35" s="31"/>
      <c r="H35" s="31"/>
      <c r="I35" s="30"/>
      <c r="J35" s="30"/>
      <c r="K35" s="30"/>
      <c r="L35" s="31"/>
      <c r="M35" s="31"/>
    </row>
    <row r="36" spans="1:13" x14ac:dyDescent="0.25">
      <c r="A36" s="49"/>
      <c r="B36" s="57" t="s">
        <v>59</v>
      </c>
      <c r="C36" s="44"/>
      <c r="D36" s="44"/>
      <c r="E36" s="25" t="s">
        <v>2</v>
      </c>
      <c r="F36" s="26" t="s">
        <v>3</v>
      </c>
      <c r="G36" s="27" t="s">
        <v>4</v>
      </c>
      <c r="H36" s="54" t="s">
        <v>420</v>
      </c>
      <c r="I36" s="65" t="s">
        <v>474</v>
      </c>
      <c r="J36" s="25" t="s">
        <v>471</v>
      </c>
      <c r="K36" s="72" t="s">
        <v>454</v>
      </c>
      <c r="L36" s="25" t="s">
        <v>471</v>
      </c>
      <c r="M36" s="25" t="s">
        <v>448</v>
      </c>
    </row>
    <row r="37" spans="1:13" ht="15.75" thickBot="1" x14ac:dyDescent="0.3">
      <c r="A37" s="50" t="s">
        <v>59</v>
      </c>
      <c r="B37" s="50" t="s">
        <v>60</v>
      </c>
      <c r="C37" s="45"/>
      <c r="D37" s="45"/>
      <c r="E37" s="28" t="s">
        <v>5</v>
      </c>
      <c r="F37" s="28" t="s">
        <v>5</v>
      </c>
      <c r="G37" s="28" t="s">
        <v>5</v>
      </c>
      <c r="H37" s="55" t="s">
        <v>421</v>
      </c>
      <c r="I37" s="28" t="s">
        <v>449</v>
      </c>
      <c r="J37" s="28" t="s">
        <v>449</v>
      </c>
      <c r="K37" s="73" t="s">
        <v>472</v>
      </c>
      <c r="L37" s="28" t="s">
        <v>450</v>
      </c>
      <c r="M37" s="28" t="s">
        <v>450</v>
      </c>
    </row>
    <row r="38" spans="1:13" ht="15.75" thickBot="1" x14ac:dyDescent="0.3">
      <c r="A38" s="46" t="s">
        <v>366</v>
      </c>
      <c r="B38" s="46" t="s">
        <v>367</v>
      </c>
      <c r="C38" s="47"/>
      <c r="D38" s="47"/>
      <c r="E38" s="3">
        <v>93.24</v>
      </c>
      <c r="F38" s="69"/>
      <c r="G38" s="2"/>
      <c r="H38" s="53"/>
      <c r="I38" s="2">
        <f>SUM(E38:H38)</f>
        <v>93.24</v>
      </c>
      <c r="J38" s="2">
        <v>9531.2099999999991</v>
      </c>
      <c r="K38" s="71">
        <f t="shared" ref="K38:K43" si="12">SUM(I38/J38)-1</f>
        <v>-0.99021740156811155</v>
      </c>
      <c r="L38" s="2">
        <v>11239.71</v>
      </c>
      <c r="M38" s="2">
        <v>15290.62</v>
      </c>
    </row>
    <row r="39" spans="1:13" ht="15.75" thickBot="1" x14ac:dyDescent="0.3">
      <c r="A39" s="46" t="s">
        <v>488</v>
      </c>
      <c r="B39" s="46" t="s">
        <v>489</v>
      </c>
      <c r="C39" s="47"/>
      <c r="D39" s="47"/>
      <c r="E39" s="3"/>
      <c r="F39" s="69">
        <v>2766.31</v>
      </c>
      <c r="G39" s="2">
        <v>2179.17</v>
      </c>
      <c r="H39" s="53">
        <v>620</v>
      </c>
      <c r="I39" s="2">
        <f>SUM(E39:H39)</f>
        <v>5565.48</v>
      </c>
      <c r="J39" s="2"/>
      <c r="K39" s="71"/>
      <c r="L39" s="2"/>
      <c r="M39" s="2"/>
    </row>
    <row r="40" spans="1:13" ht="15.75" thickBot="1" x14ac:dyDescent="0.3">
      <c r="A40" s="46" t="s">
        <v>78</v>
      </c>
      <c r="B40" s="46" t="s">
        <v>344</v>
      </c>
      <c r="C40" s="47"/>
      <c r="D40" s="47"/>
      <c r="E40" s="3">
        <v>16157.71</v>
      </c>
      <c r="F40" s="5">
        <v>41409.050000000003</v>
      </c>
      <c r="G40" s="2"/>
      <c r="H40" s="2">
        <v>63360.81</v>
      </c>
      <c r="I40" s="2">
        <f>SUM(E40:H40)</f>
        <v>120927.57</v>
      </c>
      <c r="J40" s="2">
        <v>143259.19</v>
      </c>
      <c r="K40" s="71">
        <f t="shared" si="12"/>
        <v>-0.15588263482433484</v>
      </c>
      <c r="L40" s="2">
        <v>187386.14</v>
      </c>
      <c r="M40" s="2">
        <v>165696.98000000001</v>
      </c>
    </row>
    <row r="41" spans="1:13" ht="15.75" thickBot="1" x14ac:dyDescent="0.3">
      <c r="A41" s="46" t="s">
        <v>455</v>
      </c>
      <c r="B41" s="46" t="s">
        <v>456</v>
      </c>
      <c r="C41" s="47"/>
      <c r="D41" s="47"/>
      <c r="E41" s="3"/>
      <c r="F41" s="3">
        <v>2860.46</v>
      </c>
      <c r="G41" s="2"/>
      <c r="H41" s="2">
        <v>1615.68</v>
      </c>
      <c r="I41" s="2">
        <f>SUM(E41:H41)</f>
        <v>4476.1400000000003</v>
      </c>
      <c r="J41" s="2">
        <v>2922.58</v>
      </c>
      <c r="K41" s="71">
        <f t="shared" si="12"/>
        <v>0.53157141977294042</v>
      </c>
      <c r="L41" s="2">
        <v>6668.28</v>
      </c>
      <c r="M41" s="2">
        <v>0</v>
      </c>
    </row>
    <row r="42" spans="1:13" ht="15.75" thickBot="1" x14ac:dyDescent="0.3">
      <c r="A42" s="46" t="s">
        <v>467</v>
      </c>
      <c r="B42" s="46" t="s">
        <v>468</v>
      </c>
      <c r="C42" s="47"/>
      <c r="D42" s="47"/>
      <c r="E42" s="3">
        <v>9935.65</v>
      </c>
      <c r="F42" s="3">
        <v>19498.349999999999</v>
      </c>
      <c r="G42" s="2"/>
      <c r="H42" s="2">
        <v>15697.78</v>
      </c>
      <c r="I42" s="2">
        <f>SUM(E42:H42)</f>
        <v>45131.78</v>
      </c>
      <c r="J42" s="2"/>
      <c r="K42" s="71"/>
      <c r="L42" s="2">
        <v>2489.34</v>
      </c>
      <c r="M42" s="2">
        <v>0</v>
      </c>
    </row>
    <row r="43" spans="1:13" ht="15.75" thickBot="1" x14ac:dyDescent="0.3">
      <c r="A43" s="37" t="s">
        <v>345</v>
      </c>
      <c r="B43" s="60"/>
      <c r="C43" s="38"/>
      <c r="D43" s="38"/>
      <c r="E43" s="39">
        <f>SUM(E38:E42)</f>
        <v>26186.6</v>
      </c>
      <c r="F43" s="39">
        <f t="shared" ref="F43:I43" si="13">SUM(F38:F42)</f>
        <v>66534.17</v>
      </c>
      <c r="G43" s="39">
        <f t="shared" si="13"/>
        <v>2179.17</v>
      </c>
      <c r="H43" s="39">
        <f>SUM(H38:H42)</f>
        <v>81294.26999999999</v>
      </c>
      <c r="I43" s="39">
        <f t="shared" si="13"/>
        <v>176194.21000000002</v>
      </c>
      <c r="J43" s="39">
        <f>SUM(J38:J42)</f>
        <v>155712.97999999998</v>
      </c>
      <c r="K43" s="78">
        <f t="shared" si="12"/>
        <v>0.13153193779991912</v>
      </c>
      <c r="L43" s="39">
        <f>SUM(L38:L42)</f>
        <v>207783.47</v>
      </c>
      <c r="M43" s="39">
        <f>SUM(M38:M42)</f>
        <v>180987.6</v>
      </c>
    </row>
    <row r="44" spans="1:13" ht="15.75" thickBot="1" x14ac:dyDescent="0.3">
      <c r="A44" s="19" t="s">
        <v>13</v>
      </c>
      <c r="B44" s="18"/>
      <c r="C44" s="6"/>
      <c r="D44" s="6"/>
      <c r="E44" s="23"/>
      <c r="F44" s="23"/>
      <c r="G44" s="23"/>
      <c r="H44" s="23"/>
      <c r="I44" s="23"/>
      <c r="J44" s="23"/>
      <c r="K44" s="23"/>
      <c r="L44" s="23"/>
      <c r="M44" s="23"/>
    </row>
    <row r="45" spans="1:13" x14ac:dyDescent="0.25">
      <c r="A45" s="20"/>
      <c r="B45" s="57" t="s">
        <v>59</v>
      </c>
      <c r="C45" s="11"/>
      <c r="D45" s="11"/>
      <c r="E45" s="25" t="s">
        <v>2</v>
      </c>
      <c r="F45" s="26" t="s">
        <v>3</v>
      </c>
      <c r="G45" s="27" t="s">
        <v>4</v>
      </c>
      <c r="H45" s="54" t="s">
        <v>420</v>
      </c>
      <c r="I45" s="65" t="s">
        <v>474</v>
      </c>
      <c r="J45" s="25" t="s">
        <v>471</v>
      </c>
      <c r="K45" s="72" t="s">
        <v>454</v>
      </c>
      <c r="L45" s="25" t="s">
        <v>471</v>
      </c>
      <c r="M45" s="25" t="s">
        <v>448</v>
      </c>
    </row>
    <row r="46" spans="1:13" ht="15.75" thickBot="1" x14ac:dyDescent="0.3">
      <c r="A46" s="21" t="s">
        <v>59</v>
      </c>
      <c r="B46" s="50" t="s">
        <v>60</v>
      </c>
      <c r="C46" s="12"/>
      <c r="D46" s="12"/>
      <c r="E46" s="28" t="s">
        <v>5</v>
      </c>
      <c r="F46" s="28" t="s">
        <v>5</v>
      </c>
      <c r="G46" s="28" t="s">
        <v>5</v>
      </c>
      <c r="H46" s="55" t="s">
        <v>421</v>
      </c>
      <c r="I46" s="28" t="s">
        <v>449</v>
      </c>
      <c r="J46" s="28" t="s">
        <v>449</v>
      </c>
      <c r="K46" s="73" t="s">
        <v>472</v>
      </c>
      <c r="L46" s="28" t="s">
        <v>450</v>
      </c>
      <c r="M46" s="28" t="s">
        <v>450</v>
      </c>
    </row>
    <row r="47" spans="1:13" ht="15.75" thickBot="1" x14ac:dyDescent="0.3">
      <c r="A47" s="13" t="s">
        <v>79</v>
      </c>
      <c r="B47" s="46" t="s">
        <v>80</v>
      </c>
      <c r="C47" s="14"/>
      <c r="D47" s="14"/>
      <c r="E47" s="3">
        <v>24955.360000000001</v>
      </c>
      <c r="F47" s="3">
        <v>20246.11</v>
      </c>
      <c r="G47" s="2">
        <v>42916.25</v>
      </c>
      <c r="H47" s="2">
        <v>1469608.76</v>
      </c>
      <c r="I47" s="2">
        <f>SUM(E47:H47)</f>
        <v>1557726.48</v>
      </c>
      <c r="J47" s="2">
        <v>1553239.94</v>
      </c>
      <c r="K47" s="71">
        <f t="shared" ref="K47:K50" si="14">SUM(I47/J47)-1</f>
        <v>2.8885041418649227E-3</v>
      </c>
      <c r="L47" s="2">
        <v>2569816.2599999998</v>
      </c>
      <c r="M47" s="2">
        <v>2450979.12</v>
      </c>
    </row>
    <row r="48" spans="1:13" ht="15.75" thickBot="1" x14ac:dyDescent="0.3">
      <c r="A48" s="46" t="s">
        <v>372</v>
      </c>
      <c r="B48" s="46" t="s">
        <v>373</v>
      </c>
      <c r="C48" s="47"/>
      <c r="D48" s="47"/>
      <c r="E48" s="3"/>
      <c r="F48" s="3"/>
      <c r="G48" s="2">
        <v>4227.3599999999997</v>
      </c>
      <c r="H48" s="2">
        <v>1545.2</v>
      </c>
      <c r="I48" s="2">
        <f t="shared" ref="I48:I49" si="15">SUM(E48:H48)</f>
        <v>5772.5599999999995</v>
      </c>
      <c r="J48" s="2">
        <v>2018.89</v>
      </c>
      <c r="K48" s="71"/>
      <c r="L48" s="2">
        <v>5064</v>
      </c>
      <c r="M48" s="2">
        <v>10117.77</v>
      </c>
    </row>
    <row r="49" spans="1:13" ht="15.75" thickBot="1" x14ac:dyDescent="0.3">
      <c r="A49" s="13" t="s">
        <v>81</v>
      </c>
      <c r="B49" s="46" t="s">
        <v>82</v>
      </c>
      <c r="C49" s="14"/>
      <c r="D49" s="14"/>
      <c r="E49" s="3"/>
      <c r="F49" s="3"/>
      <c r="G49" s="2"/>
      <c r="H49" s="2"/>
      <c r="I49" s="2">
        <f t="shared" si="15"/>
        <v>0</v>
      </c>
      <c r="J49" s="2">
        <v>9603.44</v>
      </c>
      <c r="K49" s="71">
        <f t="shared" si="14"/>
        <v>-1</v>
      </c>
      <c r="L49" s="2">
        <v>9603.44</v>
      </c>
      <c r="M49" s="2">
        <v>44810.28</v>
      </c>
    </row>
    <row r="50" spans="1:13" ht="15.75" thickBot="1" x14ac:dyDescent="0.3">
      <c r="A50" s="9" t="s">
        <v>14</v>
      </c>
      <c r="B50" s="58"/>
      <c r="C50" s="10"/>
      <c r="D50" s="10"/>
      <c r="E50" s="4">
        <f>SUM(E47:E49)</f>
        <v>24955.360000000001</v>
      </c>
      <c r="F50" s="4">
        <f t="shared" ref="F50:I50" si="16">SUM(F47:F49)</f>
        <v>20246.11</v>
      </c>
      <c r="G50" s="4">
        <f t="shared" si="16"/>
        <v>47143.61</v>
      </c>
      <c r="H50" s="4">
        <f>SUM(H47:H49)</f>
        <v>1471153.96</v>
      </c>
      <c r="I50" s="4">
        <f t="shared" si="16"/>
        <v>1563499.04</v>
      </c>
      <c r="J50" s="4">
        <f>SUM(J47:J49)</f>
        <v>1564862.2699999998</v>
      </c>
      <c r="K50" s="78">
        <f t="shared" si="14"/>
        <v>-8.7115014920757794E-4</v>
      </c>
      <c r="L50" s="4">
        <f>SUM(L47:L49)</f>
        <v>2584483.6999999997</v>
      </c>
      <c r="M50" s="4">
        <f>SUM(M47:M49)</f>
        <v>2505907.17</v>
      </c>
    </row>
    <row r="51" spans="1:13" ht="15.75" thickBot="1" x14ac:dyDescent="0.3">
      <c r="A51" s="22" t="s">
        <v>15</v>
      </c>
      <c r="B51" s="59"/>
      <c r="C51" s="7"/>
      <c r="D51" s="7"/>
      <c r="E51" s="30"/>
      <c r="F51" s="30"/>
      <c r="G51" s="31"/>
      <c r="H51" s="31"/>
      <c r="I51" s="30"/>
      <c r="J51" s="30"/>
      <c r="K51" s="30"/>
      <c r="L51" s="31"/>
      <c r="M51" s="31"/>
    </row>
    <row r="52" spans="1:13" x14ac:dyDescent="0.25">
      <c r="A52" s="20"/>
      <c r="B52" s="57" t="s">
        <v>59</v>
      </c>
      <c r="C52" s="11"/>
      <c r="D52" s="11"/>
      <c r="E52" s="25" t="s">
        <v>2</v>
      </c>
      <c r="F52" s="26" t="s">
        <v>3</v>
      </c>
      <c r="G52" s="27" t="s">
        <v>4</v>
      </c>
      <c r="H52" s="54" t="s">
        <v>420</v>
      </c>
      <c r="I52" s="65" t="s">
        <v>474</v>
      </c>
      <c r="J52" s="25" t="s">
        <v>471</v>
      </c>
      <c r="K52" s="72" t="s">
        <v>454</v>
      </c>
      <c r="L52" s="25" t="s">
        <v>471</v>
      </c>
      <c r="M52" s="25" t="s">
        <v>448</v>
      </c>
    </row>
    <row r="53" spans="1:13" ht="15.75" thickBot="1" x14ac:dyDescent="0.3">
      <c r="A53" s="21" t="s">
        <v>59</v>
      </c>
      <c r="B53" s="50" t="s">
        <v>60</v>
      </c>
      <c r="C53" s="12"/>
      <c r="D53" s="12"/>
      <c r="E53" s="28" t="s">
        <v>5</v>
      </c>
      <c r="F53" s="28" t="s">
        <v>5</v>
      </c>
      <c r="G53" s="28" t="s">
        <v>5</v>
      </c>
      <c r="H53" s="55" t="s">
        <v>421</v>
      </c>
      <c r="I53" s="28" t="s">
        <v>449</v>
      </c>
      <c r="J53" s="28" t="s">
        <v>449</v>
      </c>
      <c r="K53" s="73" t="s">
        <v>472</v>
      </c>
      <c r="L53" s="28" t="s">
        <v>450</v>
      </c>
      <c r="M53" s="28" t="s">
        <v>450</v>
      </c>
    </row>
    <row r="54" spans="1:13" ht="15.75" thickBot="1" x14ac:dyDescent="0.3">
      <c r="A54" s="46" t="s">
        <v>83</v>
      </c>
      <c r="B54" s="46" t="s">
        <v>84</v>
      </c>
      <c r="C54" s="47"/>
      <c r="D54" s="47"/>
      <c r="E54" s="3">
        <v>6650.1</v>
      </c>
      <c r="F54" s="3">
        <v>19628.439999999999</v>
      </c>
      <c r="G54" s="2"/>
      <c r="H54" s="2">
        <v>17069.25</v>
      </c>
      <c r="I54" s="2">
        <f>SUM(E54:H54)</f>
        <v>43347.79</v>
      </c>
      <c r="J54" s="2">
        <v>50290.46</v>
      </c>
      <c r="K54" s="71">
        <f t="shared" ref="K54:K61" si="17">SUM(I54/J54)-1</f>
        <v>-0.13805143162341327</v>
      </c>
      <c r="L54" s="2">
        <v>60945.99</v>
      </c>
      <c r="M54" s="2">
        <v>53061.760000000002</v>
      </c>
    </row>
    <row r="55" spans="1:13" ht="15.75" thickBot="1" x14ac:dyDescent="0.3">
      <c r="A55" s="46" t="s">
        <v>284</v>
      </c>
      <c r="B55" s="46" t="s">
        <v>285</v>
      </c>
      <c r="C55" s="47"/>
      <c r="D55" s="47"/>
      <c r="E55" s="3">
        <v>12574.77</v>
      </c>
      <c r="F55" s="69">
        <v>24305.43</v>
      </c>
      <c r="G55" s="2">
        <v>1124.94</v>
      </c>
      <c r="H55" s="2">
        <v>13225</v>
      </c>
      <c r="I55" s="2">
        <f t="shared" ref="I55:I59" si="18">SUM(E55:H55)</f>
        <v>51230.14</v>
      </c>
      <c r="J55" s="2">
        <v>31299.66</v>
      </c>
      <c r="K55" s="71">
        <f t="shared" si="17"/>
        <v>0.63676346644021042</v>
      </c>
      <c r="L55" s="2">
        <v>51843.69</v>
      </c>
      <c r="M55" s="2">
        <v>54643.87</v>
      </c>
    </row>
    <row r="56" spans="1:13" ht="15.75" thickBot="1" x14ac:dyDescent="0.3">
      <c r="A56" s="46" t="s">
        <v>374</v>
      </c>
      <c r="B56" s="46" t="s">
        <v>375</v>
      </c>
      <c r="C56" s="47"/>
      <c r="D56" s="47"/>
      <c r="E56" s="3">
        <v>4172.01</v>
      </c>
      <c r="F56" s="3">
        <v>7716.14</v>
      </c>
      <c r="G56" s="2"/>
      <c r="H56" s="2">
        <v>11736</v>
      </c>
      <c r="I56" s="2">
        <f t="shared" si="18"/>
        <v>23624.15</v>
      </c>
      <c r="J56" s="2">
        <v>21626.11</v>
      </c>
      <c r="K56" s="71">
        <f t="shared" si="17"/>
        <v>9.239017095538693E-2</v>
      </c>
      <c r="L56" s="2">
        <v>25908.73</v>
      </c>
      <c r="M56" s="2">
        <v>30855.82</v>
      </c>
    </row>
    <row r="57" spans="1:13" ht="15.75" thickBot="1" x14ac:dyDescent="0.3">
      <c r="A57" s="46" t="s">
        <v>85</v>
      </c>
      <c r="B57" s="46" t="s">
        <v>86</v>
      </c>
      <c r="C57" s="47"/>
      <c r="D57" s="47"/>
      <c r="E57" s="3">
        <v>6245.59</v>
      </c>
      <c r="F57" s="3">
        <v>8936.9500000000007</v>
      </c>
      <c r="G57" s="2"/>
      <c r="H57" s="2">
        <v>8758</v>
      </c>
      <c r="I57" s="2">
        <f t="shared" si="18"/>
        <v>23940.54</v>
      </c>
      <c r="J57" s="2">
        <v>24751.040000000001</v>
      </c>
      <c r="K57" s="71">
        <f t="shared" si="17"/>
        <v>-3.2746098749789954E-2</v>
      </c>
      <c r="L57" s="2">
        <v>40669.65</v>
      </c>
      <c r="M57" s="2">
        <v>40861.519999999997</v>
      </c>
    </row>
    <row r="58" spans="1:13" ht="15.75" thickBot="1" x14ac:dyDescent="0.3">
      <c r="A58" s="46" t="s">
        <v>87</v>
      </c>
      <c r="B58" s="46" t="s">
        <v>88</v>
      </c>
      <c r="C58" s="47"/>
      <c r="D58" s="47"/>
      <c r="E58" s="3">
        <v>1368.26</v>
      </c>
      <c r="F58" s="3">
        <v>12368.97</v>
      </c>
      <c r="G58" s="2"/>
      <c r="H58" s="2">
        <v>15830</v>
      </c>
      <c r="I58" s="2">
        <f t="shared" si="18"/>
        <v>29567.23</v>
      </c>
      <c r="J58" s="2">
        <v>23407.29</v>
      </c>
      <c r="K58" s="71">
        <f t="shared" si="17"/>
        <v>0.26316331365143064</v>
      </c>
      <c r="L58" s="2">
        <v>32084.17</v>
      </c>
      <c r="M58" s="2">
        <v>29907.97</v>
      </c>
    </row>
    <row r="59" spans="1:13" ht="15.75" thickBot="1" x14ac:dyDescent="0.3">
      <c r="A59" s="46" t="s">
        <v>89</v>
      </c>
      <c r="B59" s="46" t="s">
        <v>90</v>
      </c>
      <c r="C59" s="47"/>
      <c r="D59" s="47"/>
      <c r="E59" s="3">
        <v>3988.44</v>
      </c>
      <c r="F59" s="3">
        <v>5954.79</v>
      </c>
      <c r="G59" s="2"/>
      <c r="H59" s="2">
        <v>2395</v>
      </c>
      <c r="I59" s="2">
        <f t="shared" si="18"/>
        <v>12338.23</v>
      </c>
      <c r="J59" s="2">
        <v>12725.86</v>
      </c>
      <c r="K59" s="71">
        <f t="shared" si="17"/>
        <v>-3.0460023919798074E-2</v>
      </c>
      <c r="L59" s="2">
        <v>15518.41</v>
      </c>
      <c r="M59" s="2">
        <v>16945.900000000001</v>
      </c>
    </row>
    <row r="60" spans="1:13" ht="15.75" thickBot="1" x14ac:dyDescent="0.3">
      <c r="A60" s="13" t="s">
        <v>391</v>
      </c>
      <c r="B60" s="46" t="s">
        <v>392</v>
      </c>
      <c r="C60" s="14"/>
      <c r="D60" s="14"/>
      <c r="E60" s="3"/>
      <c r="F60" s="3"/>
      <c r="G60" s="2"/>
      <c r="H60" s="2"/>
      <c r="I60" s="2"/>
      <c r="J60" s="2">
        <v>886.75</v>
      </c>
      <c r="K60" s="71">
        <f t="shared" si="17"/>
        <v>-1</v>
      </c>
      <c r="L60" s="2">
        <v>886.75</v>
      </c>
      <c r="M60" s="2">
        <v>4847.6000000000004</v>
      </c>
    </row>
    <row r="61" spans="1:13" ht="15.75" thickBot="1" x14ac:dyDescent="0.3">
      <c r="A61" s="37" t="s">
        <v>16</v>
      </c>
      <c r="B61" s="60"/>
      <c r="C61" s="38"/>
      <c r="D61" s="38"/>
      <c r="E61" s="39">
        <f>SUM(E54:E60)</f>
        <v>34999.170000000006</v>
      </c>
      <c r="F61" s="39">
        <f t="shared" ref="F61:I61" si="19">SUM(F54:F60)</f>
        <v>78910.719999999987</v>
      </c>
      <c r="G61" s="39">
        <f t="shared" si="19"/>
        <v>1124.94</v>
      </c>
      <c r="H61" s="39">
        <f>SUM(H54:H60)</f>
        <v>69013.25</v>
      </c>
      <c r="I61" s="39">
        <f t="shared" si="19"/>
        <v>184048.08000000002</v>
      </c>
      <c r="J61" s="39">
        <f>SUM(J54:J60)</f>
        <v>164987.16999999998</v>
      </c>
      <c r="K61" s="78">
        <f t="shared" si="17"/>
        <v>0.11552964997217674</v>
      </c>
      <c r="L61" s="39">
        <f>SUM(L54:L60)</f>
        <v>227857.38999999998</v>
      </c>
      <c r="M61" s="39">
        <f>SUM(M54:M60)</f>
        <v>231124.44</v>
      </c>
    </row>
    <row r="62" spans="1:13" ht="15.75" thickBot="1" x14ac:dyDescent="0.3">
      <c r="A62" s="51" t="s">
        <v>269</v>
      </c>
      <c r="B62" s="59"/>
      <c r="C62" s="41"/>
      <c r="D62" s="41"/>
      <c r="E62" s="30"/>
      <c r="F62" s="30"/>
      <c r="G62" s="31"/>
      <c r="H62" s="31"/>
      <c r="I62" s="30"/>
      <c r="J62" s="30"/>
      <c r="K62" s="30"/>
      <c r="L62" s="31"/>
      <c r="M62" s="31"/>
    </row>
    <row r="63" spans="1:13" x14ac:dyDescent="0.25">
      <c r="A63" s="49"/>
      <c r="B63" s="57" t="s">
        <v>59</v>
      </c>
      <c r="C63" s="44"/>
      <c r="D63" s="44"/>
      <c r="E63" s="25" t="s">
        <v>2</v>
      </c>
      <c r="F63" s="26" t="s">
        <v>3</v>
      </c>
      <c r="G63" s="27" t="s">
        <v>4</v>
      </c>
      <c r="H63" s="54" t="s">
        <v>420</v>
      </c>
      <c r="I63" s="65" t="s">
        <v>474</v>
      </c>
      <c r="J63" s="25" t="s">
        <v>471</v>
      </c>
      <c r="K63" s="72" t="s">
        <v>454</v>
      </c>
      <c r="L63" s="25" t="s">
        <v>471</v>
      </c>
      <c r="M63" s="25" t="s">
        <v>448</v>
      </c>
    </row>
    <row r="64" spans="1:13" ht="15.75" thickBot="1" x14ac:dyDescent="0.3">
      <c r="A64" s="50" t="s">
        <v>59</v>
      </c>
      <c r="B64" s="50" t="s">
        <v>60</v>
      </c>
      <c r="C64" s="45"/>
      <c r="D64" s="45"/>
      <c r="E64" s="28" t="s">
        <v>5</v>
      </c>
      <c r="F64" s="28" t="s">
        <v>5</v>
      </c>
      <c r="G64" s="28" t="s">
        <v>5</v>
      </c>
      <c r="H64" s="55" t="s">
        <v>421</v>
      </c>
      <c r="I64" s="28" t="s">
        <v>449</v>
      </c>
      <c r="J64" s="28" t="s">
        <v>449</v>
      </c>
      <c r="K64" s="73" t="s">
        <v>472</v>
      </c>
      <c r="L64" s="28" t="s">
        <v>450</v>
      </c>
      <c r="M64" s="28" t="s">
        <v>450</v>
      </c>
    </row>
    <row r="65" spans="1:13" ht="15.75" thickBot="1" x14ac:dyDescent="0.3">
      <c r="A65" s="46" t="s">
        <v>91</v>
      </c>
      <c r="B65" s="46" t="s">
        <v>92</v>
      </c>
      <c r="C65" s="47"/>
      <c r="D65" s="47"/>
      <c r="E65" s="5">
        <v>6552.91</v>
      </c>
      <c r="F65" s="3">
        <v>21382.06</v>
      </c>
      <c r="G65" s="2"/>
      <c r="H65" s="2">
        <v>5286.23</v>
      </c>
      <c r="I65" s="2">
        <f>SUM(E65:H65)</f>
        <v>33221.199999999997</v>
      </c>
      <c r="J65" s="2">
        <v>28302.7</v>
      </c>
      <c r="K65" s="71">
        <f>SUM(I65/J65)-1</f>
        <v>0.17378200666367505</v>
      </c>
      <c r="L65" s="2">
        <v>52425.36</v>
      </c>
      <c r="M65" s="2">
        <v>65676.929999999993</v>
      </c>
    </row>
    <row r="66" spans="1:13" ht="15.75" thickBot="1" x14ac:dyDescent="0.3">
      <c r="A66" s="46" t="s">
        <v>463</v>
      </c>
      <c r="B66" s="46" t="s">
        <v>464</v>
      </c>
      <c r="C66" s="47"/>
      <c r="D66" s="47"/>
      <c r="E66" s="3">
        <v>2356.41</v>
      </c>
      <c r="F66" s="3">
        <v>1099</v>
      </c>
      <c r="G66" s="2"/>
      <c r="H66" s="2">
        <v>100</v>
      </c>
      <c r="I66" s="2">
        <f>SUM(E66:H66)</f>
        <v>3555.41</v>
      </c>
      <c r="J66" s="2">
        <v>1257.28</v>
      </c>
      <c r="K66" s="71">
        <f>SUM(I66/J66)-1</f>
        <v>1.8278585517943498</v>
      </c>
      <c r="L66" s="2">
        <v>2845.01</v>
      </c>
      <c r="M66" s="2">
        <v>0</v>
      </c>
    </row>
    <row r="67" spans="1:13" ht="15.75" thickBot="1" x14ac:dyDescent="0.3">
      <c r="A67" s="37" t="s">
        <v>270</v>
      </c>
      <c r="B67" s="60"/>
      <c r="C67" s="38"/>
      <c r="D67" s="38"/>
      <c r="E67" s="39">
        <f>SUM(E65:E66)</f>
        <v>8909.32</v>
      </c>
      <c r="F67" s="39">
        <f t="shared" ref="F67:H67" si="20">SUM(F65:F66)</f>
        <v>22481.06</v>
      </c>
      <c r="G67" s="39">
        <f t="shared" si="20"/>
        <v>0</v>
      </c>
      <c r="H67" s="39">
        <f t="shared" si="20"/>
        <v>5386.23</v>
      </c>
      <c r="I67" s="39">
        <f>SUM(I65:I66)</f>
        <v>36776.61</v>
      </c>
      <c r="J67" s="39">
        <f>SUM(J65:J66)</f>
        <v>29559.98</v>
      </c>
      <c r="K67" s="78">
        <f t="shared" ref="K67" si="21">SUM(I67/J67)-1</f>
        <v>0.24413514488169485</v>
      </c>
      <c r="L67" s="39">
        <f>SUM(L65:L66)</f>
        <v>55270.37</v>
      </c>
      <c r="M67" s="39">
        <f>SUM(M65:M66)</f>
        <v>65676.929999999993</v>
      </c>
    </row>
    <row r="68" spans="1:13" ht="15.75" thickBot="1" x14ac:dyDescent="0.3">
      <c r="A68" s="48" t="s">
        <v>271</v>
      </c>
      <c r="B68" s="18"/>
      <c r="C68" s="40"/>
      <c r="D68" s="40"/>
      <c r="E68" s="23"/>
      <c r="F68" s="23"/>
      <c r="G68" s="23"/>
      <c r="H68" s="23"/>
      <c r="I68" s="23"/>
      <c r="J68" s="23"/>
      <c r="K68" s="23"/>
      <c r="L68" s="23"/>
      <c r="M68" s="23"/>
    </row>
    <row r="69" spans="1:13" x14ac:dyDescent="0.25">
      <c r="A69" s="20"/>
      <c r="B69" s="57" t="s">
        <v>59</v>
      </c>
      <c r="C69" s="11"/>
      <c r="D69" s="11"/>
      <c r="E69" s="25" t="s">
        <v>2</v>
      </c>
      <c r="F69" s="26" t="s">
        <v>3</v>
      </c>
      <c r="G69" s="27" t="s">
        <v>4</v>
      </c>
      <c r="H69" s="54" t="s">
        <v>420</v>
      </c>
      <c r="I69" s="65" t="s">
        <v>474</v>
      </c>
      <c r="J69" s="25" t="s">
        <v>471</v>
      </c>
      <c r="K69" s="72" t="s">
        <v>454</v>
      </c>
      <c r="L69" s="25" t="s">
        <v>471</v>
      </c>
      <c r="M69" s="25" t="s">
        <v>448</v>
      </c>
    </row>
    <row r="70" spans="1:13" ht="15.75" thickBot="1" x14ac:dyDescent="0.3">
      <c r="A70" s="21" t="s">
        <v>59</v>
      </c>
      <c r="B70" s="50" t="s">
        <v>60</v>
      </c>
      <c r="C70" s="12"/>
      <c r="D70" s="12"/>
      <c r="E70" s="28" t="s">
        <v>5</v>
      </c>
      <c r="F70" s="28" t="s">
        <v>5</v>
      </c>
      <c r="G70" s="28" t="s">
        <v>5</v>
      </c>
      <c r="H70" s="55" t="s">
        <v>421</v>
      </c>
      <c r="I70" s="28" t="s">
        <v>449</v>
      </c>
      <c r="J70" s="28" t="s">
        <v>449</v>
      </c>
      <c r="K70" s="73" t="s">
        <v>472</v>
      </c>
      <c r="L70" s="28" t="s">
        <v>450</v>
      </c>
      <c r="M70" s="28" t="s">
        <v>450</v>
      </c>
    </row>
    <row r="71" spans="1:13" ht="15.75" thickBot="1" x14ac:dyDescent="0.3">
      <c r="A71" s="13" t="s">
        <v>93</v>
      </c>
      <c r="B71" s="46" t="s">
        <v>94</v>
      </c>
      <c r="C71" s="14"/>
      <c r="D71" s="14"/>
      <c r="E71" s="3">
        <v>37509.360000000001</v>
      </c>
      <c r="F71" s="3">
        <v>32408.35</v>
      </c>
      <c r="G71" s="2">
        <v>3968.65</v>
      </c>
      <c r="H71" s="2">
        <v>38170.71</v>
      </c>
      <c r="I71" s="2">
        <f>SUM(E71:H71)</f>
        <v>112057.06999999998</v>
      </c>
      <c r="J71" s="2">
        <v>114411.44</v>
      </c>
      <c r="K71" s="71">
        <f t="shared" ref="K71:K80" si="22">SUM(I71/J71)-1</f>
        <v>-2.0578099532704286E-2</v>
      </c>
      <c r="L71" s="2">
        <v>147025.35999999999</v>
      </c>
      <c r="M71" s="2">
        <v>153532.76</v>
      </c>
    </row>
    <row r="72" spans="1:13" ht="15.75" thickBot="1" x14ac:dyDescent="0.3">
      <c r="A72" s="13" t="s">
        <v>95</v>
      </c>
      <c r="B72" s="46" t="s">
        <v>96</v>
      </c>
      <c r="C72" s="14"/>
      <c r="D72" s="14"/>
      <c r="E72" s="3">
        <v>6654.12</v>
      </c>
      <c r="F72" s="3">
        <v>32981.120000000003</v>
      </c>
      <c r="G72" s="2">
        <v>26793.040000000001</v>
      </c>
      <c r="H72" s="2">
        <v>34005.35</v>
      </c>
      <c r="I72" s="2">
        <f t="shared" ref="I72:I79" si="23">SUM(E72:H72)</f>
        <v>100433.63</v>
      </c>
      <c r="J72" s="2">
        <v>54301.82</v>
      </c>
      <c r="K72" s="71">
        <f t="shared" si="22"/>
        <v>0.84954445357448427</v>
      </c>
      <c r="L72" s="2">
        <v>111270.97</v>
      </c>
      <c r="M72" s="2">
        <v>125621.57</v>
      </c>
    </row>
    <row r="73" spans="1:13" ht="15.75" thickBot="1" x14ac:dyDescent="0.3">
      <c r="A73" s="13" t="s">
        <v>97</v>
      </c>
      <c r="B73" s="46" t="s">
        <v>98</v>
      </c>
      <c r="C73" s="14"/>
      <c r="D73" s="14"/>
      <c r="E73" s="3">
        <v>13395.74</v>
      </c>
      <c r="F73" s="3">
        <v>34666.019999999997</v>
      </c>
      <c r="G73" s="2">
        <v>14588.98</v>
      </c>
      <c r="H73" s="2">
        <v>12313.98</v>
      </c>
      <c r="I73" s="2">
        <f t="shared" si="23"/>
        <v>74964.719999999987</v>
      </c>
      <c r="J73" s="2">
        <v>62673.26</v>
      </c>
      <c r="K73" s="71">
        <f t="shared" si="22"/>
        <v>0.19611968485443376</v>
      </c>
      <c r="L73" s="2">
        <v>142566.45000000001</v>
      </c>
      <c r="M73" s="2">
        <v>86507.02</v>
      </c>
    </row>
    <row r="74" spans="1:13" ht="15.75" thickBot="1" x14ac:dyDescent="0.3">
      <c r="A74" s="13" t="s">
        <v>99</v>
      </c>
      <c r="B74" s="46" t="s">
        <v>100</v>
      </c>
      <c r="C74" s="14"/>
      <c r="D74" s="14"/>
      <c r="E74" s="3">
        <v>61170.73</v>
      </c>
      <c r="F74" s="3">
        <v>80720.600000000006</v>
      </c>
      <c r="G74" s="2">
        <v>101984.44</v>
      </c>
      <c r="H74" s="2">
        <v>144366.42000000001</v>
      </c>
      <c r="I74" s="2">
        <f t="shared" si="23"/>
        <v>388242.19000000006</v>
      </c>
      <c r="J74" s="2">
        <v>308199.75</v>
      </c>
      <c r="K74" s="71">
        <f t="shared" si="22"/>
        <v>0.25970962014083421</v>
      </c>
      <c r="L74" s="2">
        <v>499707.29</v>
      </c>
      <c r="M74" s="2">
        <v>420224.4</v>
      </c>
    </row>
    <row r="75" spans="1:13" ht="15.75" thickBot="1" x14ac:dyDescent="0.3">
      <c r="A75" s="13" t="s">
        <v>101</v>
      </c>
      <c r="B75" s="46" t="s">
        <v>102</v>
      </c>
      <c r="C75" s="14"/>
      <c r="D75" s="14"/>
      <c r="E75" s="3">
        <v>4732.72</v>
      </c>
      <c r="F75" s="3">
        <v>18855.2</v>
      </c>
      <c r="G75" s="2"/>
      <c r="H75" s="2">
        <v>11837.43</v>
      </c>
      <c r="I75" s="2">
        <f t="shared" si="23"/>
        <v>35425.350000000006</v>
      </c>
      <c r="J75" s="2">
        <v>14444.61</v>
      </c>
      <c r="K75" s="71">
        <f t="shared" si="22"/>
        <v>1.4524961213906091</v>
      </c>
      <c r="L75" s="2">
        <v>34744.74</v>
      </c>
      <c r="M75" s="2">
        <v>41678.31</v>
      </c>
    </row>
    <row r="76" spans="1:13" ht="15.75" thickBot="1" x14ac:dyDescent="0.3">
      <c r="A76" s="13" t="s">
        <v>103</v>
      </c>
      <c r="B76" s="46" t="s">
        <v>268</v>
      </c>
      <c r="C76" s="14"/>
      <c r="D76" s="14"/>
      <c r="E76" s="3">
        <v>31269.87</v>
      </c>
      <c r="F76" s="3">
        <v>26488.86</v>
      </c>
      <c r="G76" s="2">
        <v>1337.72</v>
      </c>
      <c r="H76" s="2">
        <v>71913.62</v>
      </c>
      <c r="I76" s="2">
        <f t="shared" si="23"/>
        <v>131010.06999999999</v>
      </c>
      <c r="J76" s="2">
        <v>124172.76</v>
      </c>
      <c r="K76" s="71">
        <f t="shared" si="22"/>
        <v>5.5062881746366976E-2</v>
      </c>
      <c r="L76" s="2">
        <v>202680.03</v>
      </c>
      <c r="M76" s="2">
        <v>188184.89</v>
      </c>
    </row>
    <row r="77" spans="1:13" ht="15.75" thickBot="1" x14ac:dyDescent="0.3">
      <c r="A77" s="13" t="s">
        <v>104</v>
      </c>
      <c r="B77" s="46" t="s">
        <v>105</v>
      </c>
      <c r="C77" s="14"/>
      <c r="D77" s="14"/>
      <c r="E77" s="3">
        <v>42368.45</v>
      </c>
      <c r="F77" s="3">
        <v>85539.199999999997</v>
      </c>
      <c r="G77" s="2">
        <v>23898.14</v>
      </c>
      <c r="H77" s="2">
        <v>47827.32</v>
      </c>
      <c r="I77" s="2">
        <f t="shared" si="23"/>
        <v>199633.11</v>
      </c>
      <c r="J77" s="2">
        <v>210727.39</v>
      </c>
      <c r="K77" s="71">
        <f t="shared" si="22"/>
        <v>-5.264754619700851E-2</v>
      </c>
      <c r="L77" s="2">
        <v>287436.56</v>
      </c>
      <c r="M77" s="2">
        <v>272122.38</v>
      </c>
    </row>
    <row r="78" spans="1:13" ht="15.75" thickBot="1" x14ac:dyDescent="0.3">
      <c r="A78" s="46" t="s">
        <v>106</v>
      </c>
      <c r="B78" s="46" t="s">
        <v>272</v>
      </c>
      <c r="C78" s="47"/>
      <c r="D78" s="47"/>
      <c r="E78" s="3">
        <v>5692.1</v>
      </c>
      <c r="F78" s="3">
        <v>7314.7</v>
      </c>
      <c r="G78" s="2">
        <v>12139.84</v>
      </c>
      <c r="H78" s="2">
        <v>3748.9</v>
      </c>
      <c r="I78" s="2">
        <f t="shared" si="23"/>
        <v>28895.54</v>
      </c>
      <c r="J78" s="2">
        <v>36237.32</v>
      </c>
      <c r="K78" s="71">
        <f t="shared" si="22"/>
        <v>-0.20260273110704652</v>
      </c>
      <c r="L78" s="2">
        <v>45637.07</v>
      </c>
      <c r="M78" s="2">
        <v>63285.9</v>
      </c>
    </row>
    <row r="79" spans="1:13" ht="15.75" thickBot="1" x14ac:dyDescent="0.3">
      <c r="A79" s="13" t="s">
        <v>107</v>
      </c>
      <c r="B79" s="46" t="s">
        <v>108</v>
      </c>
      <c r="C79" s="14"/>
      <c r="D79" s="14"/>
      <c r="E79" s="3">
        <v>2597.9899999999998</v>
      </c>
      <c r="F79" s="3">
        <v>32565.43</v>
      </c>
      <c r="G79" s="2">
        <v>93307.71</v>
      </c>
      <c r="H79" s="2">
        <v>19130.28</v>
      </c>
      <c r="I79" s="2">
        <f t="shared" si="23"/>
        <v>147601.41</v>
      </c>
      <c r="J79" s="2">
        <v>202038.92</v>
      </c>
      <c r="K79" s="71">
        <f t="shared" si="22"/>
        <v>-0.26944070974047973</v>
      </c>
      <c r="L79" s="2">
        <v>319499.59999999998</v>
      </c>
      <c r="M79" s="2">
        <v>178438.36</v>
      </c>
    </row>
    <row r="80" spans="1:13" ht="15.75" thickBot="1" x14ac:dyDescent="0.3">
      <c r="A80" s="9" t="s">
        <v>17</v>
      </c>
      <c r="B80" s="58"/>
      <c r="C80" s="10"/>
      <c r="D80" s="10"/>
      <c r="E80" s="4">
        <f t="shared" ref="E80:M80" si="24">SUM(E71:E79)</f>
        <v>205391.08</v>
      </c>
      <c r="F80" s="4">
        <f t="shared" si="24"/>
        <v>351539.48000000004</v>
      </c>
      <c r="G80" s="4">
        <f t="shared" si="24"/>
        <v>278018.51999999996</v>
      </c>
      <c r="H80" s="4">
        <f t="shared" si="24"/>
        <v>383314.01</v>
      </c>
      <c r="I80" s="4">
        <f t="shared" si="24"/>
        <v>1218263.0899999999</v>
      </c>
      <c r="J80" s="4">
        <f t="shared" si="24"/>
        <v>1127207.27</v>
      </c>
      <c r="K80" s="78">
        <f t="shared" si="22"/>
        <v>8.0780014841458359E-2</v>
      </c>
      <c r="L80" s="4">
        <f t="shared" ref="L80" si="25">SUM(L71:L79)</f>
        <v>1790568.0700000003</v>
      </c>
      <c r="M80" s="4">
        <f t="shared" si="24"/>
        <v>1529595.5899999999</v>
      </c>
    </row>
    <row r="81" spans="1:13" ht="15.75" thickBot="1" x14ac:dyDescent="0.3">
      <c r="A81" s="19" t="s">
        <v>18</v>
      </c>
      <c r="B81" s="18"/>
      <c r="C81" s="6"/>
      <c r="D81" s="6"/>
      <c r="E81" s="23"/>
      <c r="F81" s="23"/>
      <c r="G81" s="23"/>
      <c r="H81" s="23"/>
      <c r="I81" s="23"/>
      <c r="J81" s="23"/>
      <c r="K81" s="23"/>
      <c r="L81" s="23"/>
      <c r="M81" s="23"/>
    </row>
    <row r="82" spans="1:13" x14ac:dyDescent="0.25">
      <c r="A82" s="20"/>
      <c r="B82" s="57" t="s">
        <v>59</v>
      </c>
      <c r="C82" s="11"/>
      <c r="D82" s="11"/>
      <c r="E82" s="25" t="s">
        <v>2</v>
      </c>
      <c r="F82" s="26" t="s">
        <v>3</v>
      </c>
      <c r="G82" s="27" t="s">
        <v>4</v>
      </c>
      <c r="H82" s="54" t="s">
        <v>420</v>
      </c>
      <c r="I82" s="65" t="s">
        <v>474</v>
      </c>
      <c r="J82" s="25" t="s">
        <v>471</v>
      </c>
      <c r="K82" s="72" t="s">
        <v>454</v>
      </c>
      <c r="L82" s="25" t="s">
        <v>471</v>
      </c>
      <c r="M82" s="25" t="s">
        <v>448</v>
      </c>
    </row>
    <row r="83" spans="1:13" ht="15.75" thickBot="1" x14ac:dyDescent="0.3">
      <c r="A83" s="21" t="s">
        <v>59</v>
      </c>
      <c r="B83" s="50" t="s">
        <v>60</v>
      </c>
      <c r="C83" s="12"/>
      <c r="D83" s="12"/>
      <c r="E83" s="28" t="s">
        <v>5</v>
      </c>
      <c r="F83" s="28" t="s">
        <v>5</v>
      </c>
      <c r="G83" s="28" t="s">
        <v>5</v>
      </c>
      <c r="H83" s="55" t="s">
        <v>421</v>
      </c>
      <c r="I83" s="28" t="s">
        <v>449</v>
      </c>
      <c r="J83" s="28" t="s">
        <v>449</v>
      </c>
      <c r="K83" s="73" t="s">
        <v>472</v>
      </c>
      <c r="L83" s="28" t="s">
        <v>450</v>
      </c>
      <c r="M83" s="28" t="s">
        <v>450</v>
      </c>
    </row>
    <row r="84" spans="1:13" ht="15.75" thickBot="1" x14ac:dyDescent="0.3">
      <c r="A84" s="13" t="s">
        <v>109</v>
      </c>
      <c r="B84" s="46" t="s">
        <v>110</v>
      </c>
      <c r="C84" s="14"/>
      <c r="D84" s="14"/>
      <c r="E84" s="5">
        <v>55404.959999999999</v>
      </c>
      <c r="F84" s="3">
        <v>59643.62</v>
      </c>
      <c r="G84" s="2">
        <v>20058.14</v>
      </c>
      <c r="H84" s="2">
        <v>159722.38</v>
      </c>
      <c r="I84" s="2">
        <f>SUM(E84:H84)</f>
        <v>294829.09999999998</v>
      </c>
      <c r="J84" s="2">
        <v>260866.61</v>
      </c>
      <c r="K84" s="71">
        <f t="shared" ref="K84:K85" si="26">SUM(I84/J84)-1</f>
        <v>0.13019101984726977</v>
      </c>
      <c r="L84" s="2">
        <v>317787.88</v>
      </c>
      <c r="M84" s="2">
        <v>320218.65999999997</v>
      </c>
    </row>
    <row r="85" spans="1:13" ht="15.75" thickBot="1" x14ac:dyDescent="0.3">
      <c r="A85" s="9" t="s">
        <v>19</v>
      </c>
      <c r="B85" s="58"/>
      <c r="C85" s="10"/>
      <c r="D85" s="10"/>
      <c r="E85" s="4">
        <f>SUM(E84)</f>
        <v>55404.959999999999</v>
      </c>
      <c r="F85" s="4">
        <f t="shared" ref="F85:I85" si="27">SUM(F84)</f>
        <v>59643.62</v>
      </c>
      <c r="G85" s="4">
        <f t="shared" si="27"/>
        <v>20058.14</v>
      </c>
      <c r="H85" s="4">
        <f>SUM(H84)</f>
        <v>159722.38</v>
      </c>
      <c r="I85" s="4">
        <f t="shared" si="27"/>
        <v>294829.09999999998</v>
      </c>
      <c r="J85" s="4">
        <f>SUM(J84)</f>
        <v>260866.61</v>
      </c>
      <c r="K85" s="78">
        <f t="shared" si="26"/>
        <v>0.13019101984726977</v>
      </c>
      <c r="L85" s="4">
        <f>SUM(L84)</f>
        <v>317787.88</v>
      </c>
      <c r="M85" s="4">
        <f>SUM(M84)</f>
        <v>320218.65999999997</v>
      </c>
    </row>
    <row r="86" spans="1:13" ht="15.75" thickBot="1" x14ac:dyDescent="0.3">
      <c r="A86" s="19" t="s">
        <v>20</v>
      </c>
      <c r="B86" s="18"/>
      <c r="C86" s="6"/>
      <c r="D86" s="6"/>
      <c r="E86" s="23"/>
      <c r="F86" s="23"/>
      <c r="G86" s="23"/>
      <c r="H86" s="23"/>
      <c r="I86" s="23"/>
      <c r="J86" s="23"/>
      <c r="K86" s="23"/>
      <c r="L86" s="23"/>
      <c r="M86" s="23"/>
    </row>
    <row r="87" spans="1:13" x14ac:dyDescent="0.25">
      <c r="A87" s="20"/>
      <c r="B87" s="57" t="s">
        <v>59</v>
      </c>
      <c r="C87" s="11"/>
      <c r="D87" s="11"/>
      <c r="E87" s="25" t="s">
        <v>2</v>
      </c>
      <c r="F87" s="26" t="s">
        <v>3</v>
      </c>
      <c r="G87" s="27" t="s">
        <v>4</v>
      </c>
      <c r="H87" s="54" t="s">
        <v>420</v>
      </c>
      <c r="I87" s="65" t="s">
        <v>474</v>
      </c>
      <c r="J87" s="25" t="s">
        <v>471</v>
      </c>
      <c r="K87" s="72" t="s">
        <v>454</v>
      </c>
      <c r="L87" s="25" t="s">
        <v>471</v>
      </c>
      <c r="M87" s="25" t="s">
        <v>448</v>
      </c>
    </row>
    <row r="88" spans="1:13" ht="15.75" thickBot="1" x14ac:dyDescent="0.3">
      <c r="A88" s="21" t="s">
        <v>59</v>
      </c>
      <c r="B88" s="50" t="s">
        <v>60</v>
      </c>
      <c r="C88" s="12"/>
      <c r="D88" s="12"/>
      <c r="E88" s="28" t="s">
        <v>5</v>
      </c>
      <c r="F88" s="28" t="s">
        <v>5</v>
      </c>
      <c r="G88" s="28" t="s">
        <v>5</v>
      </c>
      <c r="H88" s="55" t="s">
        <v>421</v>
      </c>
      <c r="I88" s="28" t="s">
        <v>449</v>
      </c>
      <c r="J88" s="28" t="s">
        <v>449</v>
      </c>
      <c r="K88" s="73" t="s">
        <v>472</v>
      </c>
      <c r="L88" s="28" t="s">
        <v>450</v>
      </c>
      <c r="M88" s="28" t="s">
        <v>450</v>
      </c>
    </row>
    <row r="89" spans="1:13" ht="15.75" thickBot="1" x14ac:dyDescent="0.3">
      <c r="A89" s="13" t="s">
        <v>111</v>
      </c>
      <c r="B89" s="46" t="s">
        <v>112</v>
      </c>
      <c r="C89" s="14"/>
      <c r="D89" s="14"/>
      <c r="E89" s="3">
        <v>41281.339999999997</v>
      </c>
      <c r="F89" s="3">
        <v>33941.050000000003</v>
      </c>
      <c r="G89" s="2">
        <v>9015.81</v>
      </c>
      <c r="H89" s="2">
        <v>20725.36</v>
      </c>
      <c r="I89" s="2">
        <f>SUM(E89:H89)</f>
        <v>104963.56</v>
      </c>
      <c r="J89" s="53">
        <v>79394.75</v>
      </c>
      <c r="K89" s="71">
        <f t="shared" ref="K89:K110" si="28">SUM(I89/J89)-1</f>
        <v>0.32204660887527203</v>
      </c>
      <c r="L89" s="53">
        <v>96663.11</v>
      </c>
      <c r="M89" s="53">
        <v>118112.68</v>
      </c>
    </row>
    <row r="90" spans="1:13" ht="15.75" thickBot="1" x14ac:dyDescent="0.3">
      <c r="A90" s="46" t="s">
        <v>428</v>
      </c>
      <c r="B90" s="46" t="s">
        <v>429</v>
      </c>
      <c r="C90" s="47"/>
      <c r="D90" s="47"/>
      <c r="E90" s="3"/>
      <c r="F90" s="3"/>
      <c r="G90" s="2"/>
      <c r="H90" s="2"/>
      <c r="I90" s="2"/>
      <c r="J90" s="2"/>
      <c r="K90" s="71"/>
      <c r="L90" s="2"/>
      <c r="M90" s="2">
        <v>912.8</v>
      </c>
    </row>
    <row r="91" spans="1:13" ht="15.75" thickBot="1" x14ac:dyDescent="0.3">
      <c r="A91" s="13" t="s">
        <v>113</v>
      </c>
      <c r="B91" s="46" t="s">
        <v>114</v>
      </c>
      <c r="C91" s="14"/>
      <c r="D91" s="14"/>
      <c r="E91" s="5">
        <v>12746.71</v>
      </c>
      <c r="F91" s="3">
        <v>39068.519999999997</v>
      </c>
      <c r="G91" s="2">
        <v>18469.64</v>
      </c>
      <c r="H91" s="2">
        <v>39151.46</v>
      </c>
      <c r="I91" s="2">
        <f t="shared" ref="I91:I109" si="29">SUM(E91:H91)</f>
        <v>109436.32999999999</v>
      </c>
      <c r="J91" s="2">
        <v>186422.22</v>
      </c>
      <c r="K91" s="71">
        <f t="shared" si="28"/>
        <v>-0.41296520339689125</v>
      </c>
      <c r="L91" s="2">
        <v>270691.37</v>
      </c>
      <c r="M91" s="2">
        <v>169559.87</v>
      </c>
    </row>
    <row r="92" spans="1:13" ht="15.75" thickBot="1" x14ac:dyDescent="0.3">
      <c r="A92" s="46" t="s">
        <v>115</v>
      </c>
      <c r="B92" s="46" t="s">
        <v>116</v>
      </c>
      <c r="C92" s="47"/>
      <c r="D92" s="47"/>
      <c r="E92" s="3">
        <v>9545.66</v>
      </c>
      <c r="F92" s="3">
        <v>22117.49</v>
      </c>
      <c r="G92" s="2">
        <v>25017.7</v>
      </c>
      <c r="H92" s="2">
        <v>32068.04</v>
      </c>
      <c r="I92" s="2">
        <f t="shared" si="29"/>
        <v>88748.890000000014</v>
      </c>
      <c r="J92" s="2">
        <v>89821.05</v>
      </c>
      <c r="K92" s="71">
        <f t="shared" si="28"/>
        <v>-1.1936622874036629E-2</v>
      </c>
      <c r="L92" s="2">
        <v>148792.99</v>
      </c>
      <c r="M92" s="2">
        <v>155411.10999999999</v>
      </c>
    </row>
    <row r="93" spans="1:13" ht="15.75" thickBot="1" x14ac:dyDescent="0.3">
      <c r="A93" s="46" t="s">
        <v>117</v>
      </c>
      <c r="B93" s="46" t="s">
        <v>118</v>
      </c>
      <c r="C93" s="47"/>
      <c r="D93" s="47"/>
      <c r="E93" s="3">
        <v>6122.33</v>
      </c>
      <c r="F93" s="3">
        <v>33406.18</v>
      </c>
      <c r="G93" s="2">
        <v>16867.8</v>
      </c>
      <c r="H93" s="2">
        <v>36369.69</v>
      </c>
      <c r="I93" s="2">
        <f t="shared" si="29"/>
        <v>92766</v>
      </c>
      <c r="J93" s="2">
        <v>104689.73</v>
      </c>
      <c r="K93" s="71">
        <f t="shared" si="28"/>
        <v>-0.11389589026545388</v>
      </c>
      <c r="L93" s="2">
        <v>151983.09</v>
      </c>
      <c r="M93" s="2">
        <v>139228.35999999999</v>
      </c>
    </row>
    <row r="94" spans="1:13" ht="15.75" thickBot="1" x14ac:dyDescent="0.3">
      <c r="A94" s="46" t="s">
        <v>376</v>
      </c>
      <c r="B94" s="46" t="s">
        <v>377</v>
      </c>
      <c r="C94" s="47"/>
      <c r="D94" s="47"/>
      <c r="E94" s="3">
        <v>523.04</v>
      </c>
      <c r="F94" s="3">
        <v>10462.290000000001</v>
      </c>
      <c r="G94" s="2">
        <v>6774.64</v>
      </c>
      <c r="H94" s="2">
        <v>4939.87</v>
      </c>
      <c r="I94" s="2">
        <f t="shared" si="29"/>
        <v>22699.84</v>
      </c>
      <c r="J94" s="2">
        <v>23858.799999999999</v>
      </c>
      <c r="K94" s="71">
        <f t="shared" si="28"/>
        <v>-4.8575787550086291E-2</v>
      </c>
      <c r="L94" s="2">
        <v>39439.360000000001</v>
      </c>
      <c r="M94" s="2">
        <v>36847.449999999997</v>
      </c>
    </row>
    <row r="95" spans="1:13" ht="15.75" thickBot="1" x14ac:dyDescent="0.3">
      <c r="A95" s="13" t="s">
        <v>119</v>
      </c>
      <c r="B95" s="46" t="s">
        <v>120</v>
      </c>
      <c r="C95" s="14"/>
      <c r="D95" s="14"/>
      <c r="E95" s="3">
        <v>6832.14</v>
      </c>
      <c r="F95" s="3">
        <v>53471.02</v>
      </c>
      <c r="G95" s="2">
        <v>22429.73</v>
      </c>
      <c r="H95" s="2">
        <v>35278.99</v>
      </c>
      <c r="I95" s="2">
        <f t="shared" si="29"/>
        <v>118011.88</v>
      </c>
      <c r="J95" s="2">
        <v>82935.360000000001</v>
      </c>
      <c r="K95" s="71">
        <f t="shared" si="28"/>
        <v>0.42293805681919028</v>
      </c>
      <c r="L95" s="2">
        <v>121587.67</v>
      </c>
      <c r="M95" s="2">
        <v>120483.08</v>
      </c>
    </row>
    <row r="96" spans="1:13" ht="15.75" thickBot="1" x14ac:dyDescent="0.3">
      <c r="A96" s="13" t="s">
        <v>121</v>
      </c>
      <c r="B96" s="46" t="s">
        <v>122</v>
      </c>
      <c r="C96" s="14"/>
      <c r="D96" s="14"/>
      <c r="E96" s="3">
        <v>21878.17</v>
      </c>
      <c r="F96" s="3">
        <v>61056.63</v>
      </c>
      <c r="G96" s="2">
        <v>13889.07</v>
      </c>
      <c r="H96" s="2">
        <v>70707.240000000005</v>
      </c>
      <c r="I96" s="2">
        <f t="shared" si="29"/>
        <v>167531.10999999999</v>
      </c>
      <c r="J96" s="2">
        <v>258674.7</v>
      </c>
      <c r="K96" s="71">
        <f t="shared" si="28"/>
        <v>-0.35234829691500569</v>
      </c>
      <c r="L96" s="2">
        <v>351408.06</v>
      </c>
      <c r="M96" s="2">
        <v>237951.94</v>
      </c>
    </row>
    <row r="97" spans="1:13" ht="15.75" thickBot="1" x14ac:dyDescent="0.3">
      <c r="A97" s="46" t="s">
        <v>123</v>
      </c>
      <c r="B97" s="46" t="s">
        <v>124</v>
      </c>
      <c r="C97" s="47"/>
      <c r="D97" s="47"/>
      <c r="E97" s="3">
        <v>6281.61</v>
      </c>
      <c r="F97" s="3">
        <v>24601.599999999999</v>
      </c>
      <c r="G97" s="2">
        <v>4076.36</v>
      </c>
      <c r="H97" s="2">
        <v>33667.17</v>
      </c>
      <c r="I97" s="2">
        <f t="shared" si="29"/>
        <v>68626.739999999991</v>
      </c>
      <c r="J97" s="2">
        <v>50747.6</v>
      </c>
      <c r="K97" s="71">
        <f t="shared" si="28"/>
        <v>0.35231498632447633</v>
      </c>
      <c r="L97" s="2">
        <v>93811.839999999997</v>
      </c>
      <c r="M97" s="2">
        <v>115158.6</v>
      </c>
    </row>
    <row r="98" spans="1:13" ht="15.75" thickBot="1" x14ac:dyDescent="0.3">
      <c r="A98" s="46" t="s">
        <v>125</v>
      </c>
      <c r="B98" s="46" t="s">
        <v>397</v>
      </c>
      <c r="C98" s="47"/>
      <c r="D98" s="47"/>
      <c r="E98" s="3">
        <v>9809.2000000000007</v>
      </c>
      <c r="F98" s="3">
        <v>10594.55</v>
      </c>
      <c r="G98" s="2">
        <v>17011.5</v>
      </c>
      <c r="H98" s="2">
        <v>20314.22</v>
      </c>
      <c r="I98" s="2">
        <f t="shared" si="29"/>
        <v>57729.47</v>
      </c>
      <c r="J98" s="2">
        <v>43751.08</v>
      </c>
      <c r="K98" s="71">
        <f t="shared" si="28"/>
        <v>0.31949817010231518</v>
      </c>
      <c r="L98" s="2">
        <v>71559.37</v>
      </c>
      <c r="M98" s="2">
        <v>57198.79</v>
      </c>
    </row>
    <row r="99" spans="1:13" ht="15.75" thickBot="1" x14ac:dyDescent="0.3">
      <c r="A99" s="13" t="s">
        <v>126</v>
      </c>
      <c r="B99" s="46" t="s">
        <v>127</v>
      </c>
      <c r="C99" s="14"/>
      <c r="D99" s="14"/>
      <c r="E99" s="3">
        <v>9818.17</v>
      </c>
      <c r="F99" s="3">
        <v>34642.160000000003</v>
      </c>
      <c r="G99" s="2">
        <v>9679.5300000000007</v>
      </c>
      <c r="H99" s="2">
        <v>49122.67</v>
      </c>
      <c r="I99" s="2">
        <f t="shared" si="29"/>
        <v>103262.53</v>
      </c>
      <c r="J99" s="2">
        <v>61004.17</v>
      </c>
      <c r="K99" s="71">
        <f t="shared" si="28"/>
        <v>0.69271264570930158</v>
      </c>
      <c r="L99" s="2">
        <v>108678.67</v>
      </c>
      <c r="M99" s="2">
        <v>131471.9</v>
      </c>
    </row>
    <row r="100" spans="1:13" ht="15.75" thickBot="1" x14ac:dyDescent="0.3">
      <c r="A100" s="46" t="s">
        <v>430</v>
      </c>
      <c r="B100" s="46" t="s">
        <v>431</v>
      </c>
      <c r="C100" s="47"/>
      <c r="D100" s="47"/>
      <c r="E100" s="3"/>
      <c r="F100" s="3"/>
      <c r="G100" s="2"/>
      <c r="H100" s="2"/>
      <c r="I100" s="2"/>
      <c r="J100" s="2"/>
      <c r="K100" s="71"/>
      <c r="L100" s="2"/>
      <c r="M100" s="2">
        <v>4084.48</v>
      </c>
    </row>
    <row r="101" spans="1:13" ht="15.75" thickBot="1" x14ac:dyDescent="0.3">
      <c r="A101" s="46" t="s">
        <v>318</v>
      </c>
      <c r="B101" s="46" t="s">
        <v>319</v>
      </c>
      <c r="C101" s="47"/>
      <c r="D101" s="47"/>
      <c r="E101" s="3">
        <v>2251.84</v>
      </c>
      <c r="F101" s="3">
        <v>6958.69</v>
      </c>
      <c r="G101" s="2"/>
      <c r="H101" s="81">
        <v>6881.16</v>
      </c>
      <c r="I101" s="2">
        <f t="shared" si="29"/>
        <v>16091.689999999999</v>
      </c>
      <c r="J101" s="2">
        <v>17231.060000000001</v>
      </c>
      <c r="K101" s="71">
        <f t="shared" si="28"/>
        <v>-6.6123035959482657E-2</v>
      </c>
      <c r="L101" s="2">
        <v>27385.4</v>
      </c>
      <c r="M101" s="2">
        <v>28562.45</v>
      </c>
    </row>
    <row r="102" spans="1:13" ht="15.75" thickBot="1" x14ac:dyDescent="0.3">
      <c r="A102" s="13" t="s">
        <v>128</v>
      </c>
      <c r="B102" s="46" t="s">
        <v>129</v>
      </c>
      <c r="C102" s="14"/>
      <c r="D102" s="14"/>
      <c r="E102" s="3">
        <v>6604.76</v>
      </c>
      <c r="F102" s="3">
        <v>52266.34</v>
      </c>
      <c r="G102" s="2">
        <v>34110.730000000003</v>
      </c>
      <c r="H102" s="2">
        <v>49017.04</v>
      </c>
      <c r="I102" s="2">
        <f t="shared" si="29"/>
        <v>141998.87</v>
      </c>
      <c r="J102" s="2">
        <v>154205.94</v>
      </c>
      <c r="K102" s="71">
        <f t="shared" si="28"/>
        <v>-7.9160828694406993E-2</v>
      </c>
      <c r="L102" s="2">
        <v>246519.84</v>
      </c>
      <c r="M102" s="2">
        <v>304028.24</v>
      </c>
    </row>
    <row r="103" spans="1:13" ht="15.75" thickBot="1" x14ac:dyDescent="0.3">
      <c r="A103" s="46" t="s">
        <v>130</v>
      </c>
      <c r="B103" s="46" t="s">
        <v>131</v>
      </c>
      <c r="C103" s="47"/>
      <c r="D103" s="47"/>
      <c r="E103" s="3">
        <v>8382.7900000000009</v>
      </c>
      <c r="F103" s="3">
        <v>68579.899999999994</v>
      </c>
      <c r="G103" s="2">
        <v>11367.71</v>
      </c>
      <c r="H103" s="2">
        <v>43706.98</v>
      </c>
      <c r="I103" s="2">
        <f t="shared" si="29"/>
        <v>132037.38</v>
      </c>
      <c r="J103" s="2">
        <v>143389.01999999999</v>
      </c>
      <c r="K103" s="71">
        <f t="shared" si="28"/>
        <v>-7.9166731176487426E-2</v>
      </c>
      <c r="L103" s="2">
        <v>185446.65</v>
      </c>
      <c r="M103" s="2">
        <v>190008.55</v>
      </c>
    </row>
    <row r="104" spans="1:13" ht="15.75" thickBot="1" x14ac:dyDescent="0.3">
      <c r="A104" s="46" t="s">
        <v>132</v>
      </c>
      <c r="B104" s="46" t="s">
        <v>273</v>
      </c>
      <c r="C104" s="47"/>
      <c r="D104" s="47"/>
      <c r="E104" s="3">
        <v>22435.98</v>
      </c>
      <c r="F104" s="3">
        <v>55097.08</v>
      </c>
      <c r="G104" s="2">
        <v>3629.78</v>
      </c>
      <c r="H104" s="2">
        <v>29489.22</v>
      </c>
      <c r="I104" s="2">
        <f t="shared" si="29"/>
        <v>110652.06</v>
      </c>
      <c r="J104" s="2">
        <v>79714.17</v>
      </c>
      <c r="K104" s="71">
        <f t="shared" si="28"/>
        <v>0.38811029456870716</v>
      </c>
      <c r="L104" s="2">
        <v>114327.69</v>
      </c>
      <c r="M104" s="2">
        <v>143482.95000000001</v>
      </c>
    </row>
    <row r="105" spans="1:13" ht="15.75" thickBot="1" x14ac:dyDescent="0.3">
      <c r="A105" s="46" t="s">
        <v>133</v>
      </c>
      <c r="B105" s="46" t="s">
        <v>134</v>
      </c>
      <c r="C105" s="47"/>
      <c r="D105" s="47"/>
      <c r="E105" s="3">
        <v>7238.6</v>
      </c>
      <c r="F105" s="3">
        <v>37854.81</v>
      </c>
      <c r="G105" s="2">
        <v>10808.53</v>
      </c>
      <c r="H105" s="2">
        <v>37326.94</v>
      </c>
      <c r="I105" s="2">
        <f t="shared" si="29"/>
        <v>93228.88</v>
      </c>
      <c r="J105" s="2">
        <v>88070.48</v>
      </c>
      <c r="K105" s="71">
        <f t="shared" si="28"/>
        <v>5.8571271554328064E-2</v>
      </c>
      <c r="L105" s="2">
        <v>133496.99</v>
      </c>
      <c r="M105" s="2">
        <v>102611.78</v>
      </c>
    </row>
    <row r="106" spans="1:13" ht="15.75" thickBot="1" x14ac:dyDescent="0.3">
      <c r="A106" s="46" t="s">
        <v>394</v>
      </c>
      <c r="B106" s="46" t="s">
        <v>393</v>
      </c>
      <c r="C106" s="47"/>
      <c r="D106" s="47"/>
      <c r="E106" s="3"/>
      <c r="F106" s="3"/>
      <c r="G106" s="2"/>
      <c r="H106" s="2"/>
      <c r="I106" s="2"/>
      <c r="J106" s="2">
        <v>2589.54</v>
      </c>
      <c r="K106" s="71">
        <f t="shared" si="28"/>
        <v>-1</v>
      </c>
      <c r="L106" s="2">
        <v>2589.54</v>
      </c>
      <c r="M106" s="2">
        <v>2790.53</v>
      </c>
    </row>
    <row r="107" spans="1:13" ht="15.75" thickBot="1" x14ac:dyDescent="0.3">
      <c r="A107" s="46" t="s">
        <v>286</v>
      </c>
      <c r="B107" s="46" t="s">
        <v>287</v>
      </c>
      <c r="C107" s="47"/>
      <c r="D107" s="47"/>
      <c r="E107" s="3"/>
      <c r="F107" s="3"/>
      <c r="G107" s="2"/>
      <c r="H107" s="2"/>
      <c r="I107" s="2"/>
      <c r="J107" s="2"/>
      <c r="K107" s="71"/>
      <c r="L107" s="2"/>
      <c r="M107" s="2">
        <v>23.5</v>
      </c>
    </row>
    <row r="108" spans="1:13" ht="15.75" thickBot="1" x14ac:dyDescent="0.3">
      <c r="A108" s="46" t="s">
        <v>135</v>
      </c>
      <c r="B108" s="46" t="s">
        <v>77</v>
      </c>
      <c r="C108" s="47"/>
      <c r="D108" s="47"/>
      <c r="E108" s="3">
        <v>15787.14</v>
      </c>
      <c r="F108" s="3">
        <v>42094.81</v>
      </c>
      <c r="G108" s="2">
        <v>12496.08</v>
      </c>
      <c r="H108" s="2">
        <v>54711.16</v>
      </c>
      <c r="I108" s="2">
        <f t="shared" ref="I108" si="30">SUM(E108:H108)</f>
        <v>125089.19</v>
      </c>
      <c r="J108" s="2">
        <v>70325.69</v>
      </c>
      <c r="K108" s="71">
        <f t="shared" ref="K108" si="31">SUM(I108/J108)-1</f>
        <v>0.77871258710721492</v>
      </c>
      <c r="L108" s="2">
        <v>94378.17</v>
      </c>
      <c r="M108" s="2">
        <v>105654.59</v>
      </c>
    </row>
    <row r="109" spans="1:13" ht="15.75" thickBot="1" x14ac:dyDescent="0.3">
      <c r="A109" s="13" t="s">
        <v>465</v>
      </c>
      <c r="B109" s="46" t="s">
        <v>82</v>
      </c>
      <c r="C109" s="14"/>
      <c r="D109" s="14"/>
      <c r="E109" s="3">
        <v>1167.96</v>
      </c>
      <c r="F109" s="3">
        <v>2985.08</v>
      </c>
      <c r="G109" s="2"/>
      <c r="H109" s="2">
        <v>5250.28</v>
      </c>
      <c r="I109" s="2">
        <f t="shared" si="29"/>
        <v>9403.32</v>
      </c>
      <c r="J109" s="2">
        <v>2991.45</v>
      </c>
      <c r="K109" s="71"/>
      <c r="L109" s="2">
        <v>22054.06</v>
      </c>
      <c r="M109" s="2">
        <v>0</v>
      </c>
    </row>
    <row r="110" spans="1:13" ht="15.75" thickBot="1" x14ac:dyDescent="0.3">
      <c r="A110" s="9" t="s">
        <v>21</v>
      </c>
      <c r="B110" s="58"/>
      <c r="C110" s="10"/>
      <c r="D110" s="10"/>
      <c r="E110" s="4">
        <f t="shared" ref="E110:M110" si="32">SUM(E89:E109)</f>
        <v>188707.43999999997</v>
      </c>
      <c r="F110" s="4">
        <f t="shared" si="32"/>
        <v>589198.20000000007</v>
      </c>
      <c r="G110" s="4">
        <f t="shared" si="32"/>
        <v>215644.61</v>
      </c>
      <c r="H110" s="4">
        <f t="shared" si="32"/>
        <v>568727.49</v>
      </c>
      <c r="I110" s="4">
        <f t="shared" si="32"/>
        <v>1562277.74</v>
      </c>
      <c r="J110" s="4">
        <f t="shared" si="32"/>
        <v>1539816.8099999998</v>
      </c>
      <c r="K110" s="78">
        <f t="shared" si="28"/>
        <v>1.4586754641287669E-2</v>
      </c>
      <c r="L110" s="4">
        <f t="shared" ref="L110" si="33">SUM(L89:L109)</f>
        <v>2280813.8699999996</v>
      </c>
      <c r="M110" s="4">
        <f t="shared" si="32"/>
        <v>2163583.65</v>
      </c>
    </row>
    <row r="111" spans="1:13" ht="15.75" thickBot="1" x14ac:dyDescent="0.3">
      <c r="A111" s="19" t="s">
        <v>22</v>
      </c>
      <c r="B111" s="18"/>
      <c r="C111" s="6"/>
      <c r="D111" s="6"/>
      <c r="E111" s="23"/>
      <c r="F111" s="23"/>
      <c r="G111" s="23"/>
      <c r="H111" s="23"/>
      <c r="I111" s="23"/>
      <c r="J111" s="23"/>
      <c r="K111" s="23"/>
      <c r="L111" s="23"/>
      <c r="M111" s="23"/>
    </row>
    <row r="112" spans="1:13" x14ac:dyDescent="0.25">
      <c r="A112" s="20"/>
      <c r="B112" s="57" t="s">
        <v>59</v>
      </c>
      <c r="C112" s="11"/>
      <c r="D112" s="11"/>
      <c r="E112" s="25" t="s">
        <v>2</v>
      </c>
      <c r="F112" s="26" t="s">
        <v>3</v>
      </c>
      <c r="G112" s="27" t="s">
        <v>4</v>
      </c>
      <c r="H112" s="54" t="s">
        <v>420</v>
      </c>
      <c r="I112" s="65" t="s">
        <v>474</v>
      </c>
      <c r="J112" s="25" t="s">
        <v>471</v>
      </c>
      <c r="K112" s="72" t="s">
        <v>454</v>
      </c>
      <c r="L112" s="25" t="s">
        <v>471</v>
      </c>
      <c r="M112" s="25" t="s">
        <v>448</v>
      </c>
    </row>
    <row r="113" spans="1:13" ht="15.75" thickBot="1" x14ac:dyDescent="0.3">
      <c r="A113" s="21" t="s">
        <v>59</v>
      </c>
      <c r="B113" s="50" t="s">
        <v>60</v>
      </c>
      <c r="C113" s="12"/>
      <c r="D113" s="12"/>
      <c r="E113" s="28" t="s">
        <v>5</v>
      </c>
      <c r="F113" s="28" t="s">
        <v>5</v>
      </c>
      <c r="G113" s="28" t="s">
        <v>5</v>
      </c>
      <c r="H113" s="55" t="s">
        <v>421</v>
      </c>
      <c r="I113" s="28" t="s">
        <v>449</v>
      </c>
      <c r="J113" s="28" t="s">
        <v>449</v>
      </c>
      <c r="K113" s="73" t="s">
        <v>472</v>
      </c>
      <c r="L113" s="28" t="s">
        <v>450</v>
      </c>
      <c r="M113" s="28" t="s">
        <v>450</v>
      </c>
    </row>
    <row r="114" spans="1:13" ht="15.75" thickBot="1" x14ac:dyDescent="0.3">
      <c r="A114" s="13" t="s">
        <v>136</v>
      </c>
      <c r="B114" s="46" t="s">
        <v>137</v>
      </c>
      <c r="C114" s="14"/>
      <c r="D114" s="14"/>
      <c r="E114" s="3">
        <v>65081.86</v>
      </c>
      <c r="F114" s="3">
        <v>53628.32</v>
      </c>
      <c r="G114" s="2">
        <v>22000.55</v>
      </c>
      <c r="H114" s="2">
        <v>447852.21</v>
      </c>
      <c r="I114" s="2">
        <f>SUM(E114:H114)</f>
        <v>588562.93999999994</v>
      </c>
      <c r="J114" s="2">
        <v>582666.30000000005</v>
      </c>
      <c r="K114" s="71">
        <f t="shared" ref="K114:K123" si="34">SUM(I114/J114)-1</f>
        <v>1.012009790166335E-2</v>
      </c>
      <c r="L114" s="2">
        <v>784524.1</v>
      </c>
      <c r="M114" s="2">
        <v>1056051.32</v>
      </c>
    </row>
    <row r="115" spans="1:13" ht="15.75" thickBot="1" x14ac:dyDescent="0.3">
      <c r="A115" s="13" t="s">
        <v>138</v>
      </c>
      <c r="B115" s="46" t="s">
        <v>139</v>
      </c>
      <c r="C115" s="14"/>
      <c r="D115" s="14"/>
      <c r="E115" s="3">
        <v>8416.7000000000007</v>
      </c>
      <c r="F115" s="3">
        <v>30408.31</v>
      </c>
      <c r="G115" s="2">
        <v>10381</v>
      </c>
      <c r="H115" s="2">
        <v>17650.169999999998</v>
      </c>
      <c r="I115" s="2">
        <f t="shared" ref="I115:I122" si="35">SUM(E115:H115)</f>
        <v>66856.179999999993</v>
      </c>
      <c r="J115" s="2">
        <v>70065.66</v>
      </c>
      <c r="K115" s="71">
        <f t="shared" si="34"/>
        <v>-4.5806747556506378E-2</v>
      </c>
      <c r="L115" s="2">
        <v>138931.49</v>
      </c>
      <c r="M115" s="2">
        <v>98751.86</v>
      </c>
    </row>
    <row r="116" spans="1:13" ht="15.75" thickBot="1" x14ac:dyDescent="0.3">
      <c r="A116" s="46" t="s">
        <v>385</v>
      </c>
      <c r="B116" s="46" t="s">
        <v>386</v>
      </c>
      <c r="C116" s="47"/>
      <c r="D116" s="47"/>
      <c r="E116" s="3"/>
      <c r="F116" s="3">
        <v>6826.47</v>
      </c>
      <c r="G116" s="2"/>
      <c r="H116" s="2">
        <v>1421.97</v>
      </c>
      <c r="I116" s="2">
        <f t="shared" si="35"/>
        <v>8248.44</v>
      </c>
      <c r="J116" s="2"/>
      <c r="K116" s="71"/>
      <c r="L116" s="2">
        <v>22821.66</v>
      </c>
      <c r="M116" s="2">
        <v>8770.6299999999992</v>
      </c>
    </row>
    <row r="117" spans="1:13" ht="15.75" thickBot="1" x14ac:dyDescent="0.3">
      <c r="A117" s="46" t="s">
        <v>140</v>
      </c>
      <c r="B117" s="46" t="s">
        <v>141</v>
      </c>
      <c r="C117" s="47"/>
      <c r="D117" s="47"/>
      <c r="E117" s="3">
        <v>7136.09</v>
      </c>
      <c r="F117" s="3">
        <v>8819.57</v>
      </c>
      <c r="G117" s="2">
        <v>620.9</v>
      </c>
      <c r="H117" s="2">
        <v>42057.17</v>
      </c>
      <c r="I117" s="2">
        <f t="shared" si="35"/>
        <v>58633.729999999996</v>
      </c>
      <c r="J117" s="2">
        <v>76102.97</v>
      </c>
      <c r="K117" s="71">
        <f t="shared" si="34"/>
        <v>-0.22954741450957838</v>
      </c>
      <c r="L117" s="2">
        <v>123215.78</v>
      </c>
      <c r="M117" s="2">
        <v>71185.600000000006</v>
      </c>
    </row>
    <row r="118" spans="1:13" ht="15.75" thickBot="1" x14ac:dyDescent="0.3">
      <c r="A118" s="46" t="s">
        <v>142</v>
      </c>
      <c r="B118" s="46" t="s">
        <v>143</v>
      </c>
      <c r="C118" s="47"/>
      <c r="D118" s="47"/>
      <c r="E118" s="3">
        <v>15455.25</v>
      </c>
      <c r="F118" s="3">
        <v>15848.11</v>
      </c>
      <c r="G118" s="2"/>
      <c r="H118" s="2">
        <v>23908.14</v>
      </c>
      <c r="I118" s="2">
        <f t="shared" si="35"/>
        <v>55211.5</v>
      </c>
      <c r="J118" s="2">
        <v>47406.81</v>
      </c>
      <c r="K118" s="71">
        <f t="shared" si="34"/>
        <v>0.16463225431114226</v>
      </c>
      <c r="L118" s="2">
        <v>62039.06</v>
      </c>
      <c r="M118" s="2">
        <v>42996.44</v>
      </c>
    </row>
    <row r="119" spans="1:13" ht="15.75" thickBot="1" x14ac:dyDescent="0.3">
      <c r="A119" s="46" t="s">
        <v>328</v>
      </c>
      <c r="B119" s="46" t="s">
        <v>329</v>
      </c>
      <c r="C119" s="47"/>
      <c r="D119" s="47"/>
      <c r="E119" s="3">
        <v>2277.84</v>
      </c>
      <c r="F119" s="3">
        <v>23023.18</v>
      </c>
      <c r="G119" s="2">
        <v>11277.07</v>
      </c>
      <c r="H119" s="2">
        <v>12525.51</v>
      </c>
      <c r="I119" s="2">
        <f t="shared" si="35"/>
        <v>49103.6</v>
      </c>
      <c r="J119" s="2">
        <v>25441.84</v>
      </c>
      <c r="K119" s="71">
        <f t="shared" si="34"/>
        <v>0.93003336236687284</v>
      </c>
      <c r="L119" s="2">
        <v>54211.85</v>
      </c>
      <c r="M119" s="2">
        <v>42567.22</v>
      </c>
    </row>
    <row r="120" spans="1:13" ht="15.75" thickBot="1" x14ac:dyDescent="0.3">
      <c r="A120" s="46" t="s">
        <v>368</v>
      </c>
      <c r="B120" s="46" t="s">
        <v>369</v>
      </c>
      <c r="C120" s="47"/>
      <c r="D120" s="47"/>
      <c r="E120" s="3">
        <v>3585.2</v>
      </c>
      <c r="F120" s="3">
        <v>28041.86</v>
      </c>
      <c r="G120" s="2">
        <v>8705.41</v>
      </c>
      <c r="H120" s="2">
        <v>10713.14</v>
      </c>
      <c r="I120" s="2">
        <f t="shared" si="35"/>
        <v>51045.61</v>
      </c>
      <c r="J120" s="2">
        <v>66921</v>
      </c>
      <c r="K120" s="71">
        <f t="shared" si="34"/>
        <v>-0.23722583344540582</v>
      </c>
      <c r="L120" s="2">
        <v>116315.7</v>
      </c>
      <c r="M120" s="2">
        <v>81361.570000000007</v>
      </c>
    </row>
    <row r="121" spans="1:13" ht="15.75" thickBot="1" x14ac:dyDescent="0.3">
      <c r="A121" s="46" t="s">
        <v>288</v>
      </c>
      <c r="B121" s="46" t="s">
        <v>289</v>
      </c>
      <c r="C121" s="47"/>
      <c r="D121" s="47"/>
      <c r="E121" s="3">
        <v>2454.44</v>
      </c>
      <c r="F121" s="3">
        <v>18322.73</v>
      </c>
      <c r="G121" s="2"/>
      <c r="H121" s="2">
        <v>19596.349999999999</v>
      </c>
      <c r="I121" s="2">
        <f t="shared" si="35"/>
        <v>40373.519999999997</v>
      </c>
      <c r="J121" s="2">
        <v>39174.480000000003</v>
      </c>
      <c r="K121" s="71">
        <f t="shared" si="34"/>
        <v>3.0607681327231129E-2</v>
      </c>
      <c r="L121" s="2">
        <v>80479.679999999993</v>
      </c>
      <c r="M121" s="2">
        <v>38460.300000000003</v>
      </c>
    </row>
    <row r="122" spans="1:13" ht="15.75" thickBot="1" x14ac:dyDescent="0.3">
      <c r="A122" s="13" t="s">
        <v>330</v>
      </c>
      <c r="B122" s="46" t="s">
        <v>331</v>
      </c>
      <c r="C122" s="14"/>
      <c r="D122" s="14"/>
      <c r="E122" s="3"/>
      <c r="F122" s="3">
        <v>11900.2</v>
      </c>
      <c r="G122" s="2">
        <v>7728.83</v>
      </c>
      <c r="H122" s="2">
        <v>49794.95</v>
      </c>
      <c r="I122" s="2">
        <f t="shared" si="35"/>
        <v>69423.98</v>
      </c>
      <c r="J122" s="2">
        <v>46070.23</v>
      </c>
      <c r="K122" s="71">
        <f t="shared" si="34"/>
        <v>0.50691628845786085</v>
      </c>
      <c r="L122" s="2">
        <v>56933.99</v>
      </c>
      <c r="M122" s="2">
        <v>44783.02</v>
      </c>
    </row>
    <row r="123" spans="1:13" ht="15.75" thickBot="1" x14ac:dyDescent="0.3">
      <c r="A123" s="9" t="s">
        <v>23</v>
      </c>
      <c r="B123" s="58"/>
      <c r="C123" s="10"/>
      <c r="D123" s="10"/>
      <c r="E123" s="4">
        <f t="shared" ref="E123:M123" si="36">SUM(E114:E122)</f>
        <v>104407.37999999999</v>
      </c>
      <c r="F123" s="4">
        <f t="shared" si="36"/>
        <v>196818.75000000003</v>
      </c>
      <c r="G123" s="4">
        <f t="shared" si="36"/>
        <v>60713.759999999995</v>
      </c>
      <c r="H123" s="4">
        <f t="shared" si="36"/>
        <v>625519.60999999987</v>
      </c>
      <c r="I123" s="4">
        <f t="shared" si="36"/>
        <v>987459.49999999977</v>
      </c>
      <c r="J123" s="4">
        <f t="shared" si="36"/>
        <v>953849.28999999992</v>
      </c>
      <c r="K123" s="78">
        <f t="shared" si="34"/>
        <v>3.5236394630015155E-2</v>
      </c>
      <c r="L123" s="4">
        <f t="shared" ref="L123" si="37">SUM(L114:L122)</f>
        <v>1439473.31</v>
      </c>
      <c r="M123" s="4">
        <f t="shared" si="36"/>
        <v>1484927.9600000002</v>
      </c>
    </row>
    <row r="124" spans="1:13" ht="15.75" thickBot="1" x14ac:dyDescent="0.3">
      <c r="A124" s="19" t="s">
        <v>24</v>
      </c>
      <c r="B124" s="18"/>
      <c r="C124" s="6"/>
      <c r="D124" s="6"/>
      <c r="E124" s="23"/>
      <c r="F124" s="23"/>
      <c r="G124" s="23"/>
      <c r="H124" s="23"/>
      <c r="I124" s="23"/>
      <c r="J124" s="23"/>
      <c r="K124" s="23"/>
      <c r="L124" s="23"/>
      <c r="M124" s="23"/>
    </row>
    <row r="125" spans="1:13" x14ac:dyDescent="0.25">
      <c r="A125" s="20"/>
      <c r="B125" s="57" t="s">
        <v>59</v>
      </c>
      <c r="C125" s="11"/>
      <c r="D125" s="11"/>
      <c r="E125" s="25" t="s">
        <v>2</v>
      </c>
      <c r="F125" s="26" t="s">
        <v>3</v>
      </c>
      <c r="G125" s="27" t="s">
        <v>4</v>
      </c>
      <c r="H125" s="54" t="s">
        <v>420</v>
      </c>
      <c r="I125" s="65" t="s">
        <v>474</v>
      </c>
      <c r="J125" s="25" t="s">
        <v>471</v>
      </c>
      <c r="K125" s="72" t="s">
        <v>454</v>
      </c>
      <c r="L125" s="25" t="s">
        <v>471</v>
      </c>
      <c r="M125" s="25" t="s">
        <v>448</v>
      </c>
    </row>
    <row r="126" spans="1:13" ht="15.75" thickBot="1" x14ac:dyDescent="0.3">
      <c r="A126" s="21" t="s">
        <v>59</v>
      </c>
      <c r="B126" s="50" t="s">
        <v>60</v>
      </c>
      <c r="C126" s="12"/>
      <c r="D126" s="12"/>
      <c r="E126" s="28" t="s">
        <v>5</v>
      </c>
      <c r="F126" s="28" t="s">
        <v>5</v>
      </c>
      <c r="G126" s="28" t="s">
        <v>5</v>
      </c>
      <c r="H126" s="55" t="s">
        <v>421</v>
      </c>
      <c r="I126" s="28" t="s">
        <v>449</v>
      </c>
      <c r="J126" s="28" t="s">
        <v>449</v>
      </c>
      <c r="K126" s="73" t="s">
        <v>472</v>
      </c>
      <c r="L126" s="28" t="s">
        <v>450</v>
      </c>
      <c r="M126" s="28" t="s">
        <v>450</v>
      </c>
    </row>
    <row r="127" spans="1:13" ht="15.75" thickBot="1" x14ac:dyDescent="0.3">
      <c r="A127" s="13" t="s">
        <v>144</v>
      </c>
      <c r="B127" s="95" t="s">
        <v>145</v>
      </c>
      <c r="C127" s="96"/>
      <c r="D127" s="97"/>
      <c r="E127" s="5">
        <v>101708.34</v>
      </c>
      <c r="F127" s="3">
        <v>199818.26</v>
      </c>
      <c r="G127" s="2">
        <v>7379.94</v>
      </c>
      <c r="H127" s="2">
        <v>180877.99</v>
      </c>
      <c r="I127" s="2">
        <f t="shared" ref="I127:I130" si="38">SUM(E127:H127)</f>
        <v>489784.52999999997</v>
      </c>
      <c r="J127" s="2">
        <v>409478.95</v>
      </c>
      <c r="K127" s="71">
        <f t="shared" ref="K127:K131" si="39">SUM(I127/J127)-1</f>
        <v>0.1961165036688699</v>
      </c>
      <c r="L127" s="53">
        <v>642101.30000000005</v>
      </c>
      <c r="M127" s="2">
        <v>457950.12</v>
      </c>
    </row>
    <row r="128" spans="1:13" ht="15.75" thickBot="1" x14ac:dyDescent="0.3">
      <c r="A128" s="13" t="s">
        <v>146</v>
      </c>
      <c r="B128" s="92" t="s">
        <v>147</v>
      </c>
      <c r="C128" s="93"/>
      <c r="D128" s="94"/>
      <c r="E128" s="3">
        <v>86989.15</v>
      </c>
      <c r="F128" s="3">
        <v>63238.26</v>
      </c>
      <c r="G128" s="2">
        <v>14445.4</v>
      </c>
      <c r="H128" s="2">
        <v>40813.199999999997</v>
      </c>
      <c r="I128" s="2">
        <f t="shared" si="38"/>
        <v>205486.01</v>
      </c>
      <c r="J128" s="2">
        <v>206680.55</v>
      </c>
      <c r="K128" s="71">
        <f t="shared" si="39"/>
        <v>-5.7796439964958868E-3</v>
      </c>
      <c r="L128" s="2">
        <v>310630.92</v>
      </c>
      <c r="M128" s="2">
        <v>303445.84999999998</v>
      </c>
    </row>
    <row r="129" spans="1:13" ht="15.75" thickBot="1" x14ac:dyDescent="0.3">
      <c r="A129" s="13" t="s">
        <v>148</v>
      </c>
      <c r="B129" s="92" t="s">
        <v>149</v>
      </c>
      <c r="C129" s="93"/>
      <c r="D129" s="94"/>
      <c r="E129" s="3">
        <v>93336.13</v>
      </c>
      <c r="F129" s="3">
        <v>15102.29</v>
      </c>
      <c r="G129" s="2"/>
      <c r="H129" s="2">
        <v>4565</v>
      </c>
      <c r="I129" s="2">
        <f t="shared" si="38"/>
        <v>113003.42000000001</v>
      </c>
      <c r="J129" s="2">
        <v>92519.08</v>
      </c>
      <c r="K129" s="71">
        <f t="shared" si="39"/>
        <v>0.22140665471381693</v>
      </c>
      <c r="L129" s="2">
        <v>117689.71</v>
      </c>
      <c r="M129" s="2">
        <v>68174.149999999994</v>
      </c>
    </row>
    <row r="130" spans="1:13" ht="15.75" thickBot="1" x14ac:dyDescent="0.3">
      <c r="A130" s="13" t="s">
        <v>150</v>
      </c>
      <c r="B130" s="46" t="s">
        <v>151</v>
      </c>
      <c r="C130" s="14"/>
      <c r="D130" s="14"/>
      <c r="E130" s="3">
        <v>13899.19</v>
      </c>
      <c r="F130" s="3">
        <v>35917.93</v>
      </c>
      <c r="G130" s="2">
        <v>959.47</v>
      </c>
      <c r="H130" s="2">
        <v>10932.29</v>
      </c>
      <c r="I130" s="2">
        <f t="shared" si="38"/>
        <v>61708.880000000005</v>
      </c>
      <c r="J130" s="2">
        <v>57967.79</v>
      </c>
      <c r="K130" s="71">
        <f t="shared" si="39"/>
        <v>6.4537392231099444E-2</v>
      </c>
      <c r="L130" s="2">
        <v>71905.919999999998</v>
      </c>
      <c r="M130" s="2">
        <v>72301.62</v>
      </c>
    </row>
    <row r="131" spans="1:13" ht="15.75" thickBot="1" x14ac:dyDescent="0.3">
      <c r="A131" s="9" t="s">
        <v>25</v>
      </c>
      <c r="B131" s="58"/>
      <c r="C131" s="10"/>
      <c r="D131" s="10"/>
      <c r="E131" s="4">
        <f>SUM(E127:E130)</f>
        <v>295932.81</v>
      </c>
      <c r="F131" s="4">
        <f t="shared" ref="F131:I131" si="40">SUM(F127:F130)</f>
        <v>314076.74</v>
      </c>
      <c r="G131" s="4">
        <f t="shared" si="40"/>
        <v>22784.81</v>
      </c>
      <c r="H131" s="4">
        <f>SUM(H127:H130)</f>
        <v>237188.48000000001</v>
      </c>
      <c r="I131" s="4">
        <f t="shared" si="40"/>
        <v>869982.84000000008</v>
      </c>
      <c r="J131" s="4">
        <f>SUM(J127:J130)</f>
        <v>766646.37</v>
      </c>
      <c r="K131" s="78">
        <f t="shared" si="39"/>
        <v>0.13479026842584552</v>
      </c>
      <c r="L131" s="4">
        <f>SUM(L127:L130)</f>
        <v>1142327.8499999999</v>
      </c>
      <c r="M131" s="4">
        <f>SUM(M127:M130)</f>
        <v>901871.74</v>
      </c>
    </row>
    <row r="132" spans="1:13" ht="15.75" thickBot="1" x14ac:dyDescent="0.3">
      <c r="A132" s="19" t="s">
        <v>26</v>
      </c>
      <c r="B132" s="18"/>
      <c r="C132" s="6"/>
      <c r="D132" s="6"/>
      <c r="E132" s="23"/>
      <c r="F132" s="23"/>
      <c r="G132" s="23"/>
      <c r="H132" s="23"/>
      <c r="I132" s="23"/>
      <c r="J132" s="23"/>
      <c r="K132" s="23"/>
      <c r="L132" s="23"/>
      <c r="M132" s="23"/>
    </row>
    <row r="133" spans="1:13" x14ac:dyDescent="0.25">
      <c r="A133" s="20"/>
      <c r="B133" s="57" t="s">
        <v>59</v>
      </c>
      <c r="C133" s="11"/>
      <c r="D133" s="11"/>
      <c r="E133" s="25" t="s">
        <v>2</v>
      </c>
      <c r="F133" s="26" t="s">
        <v>3</v>
      </c>
      <c r="G133" s="27" t="s">
        <v>4</v>
      </c>
      <c r="H133" s="54" t="s">
        <v>420</v>
      </c>
      <c r="I133" s="65" t="s">
        <v>474</v>
      </c>
      <c r="J133" s="25" t="s">
        <v>471</v>
      </c>
      <c r="K133" s="72" t="s">
        <v>454</v>
      </c>
      <c r="L133" s="25" t="s">
        <v>471</v>
      </c>
      <c r="M133" s="25" t="s">
        <v>448</v>
      </c>
    </row>
    <row r="134" spans="1:13" ht="15.75" thickBot="1" x14ac:dyDescent="0.3">
      <c r="A134" s="21" t="s">
        <v>59</v>
      </c>
      <c r="B134" s="50" t="s">
        <v>60</v>
      </c>
      <c r="C134" s="12"/>
      <c r="D134" s="12"/>
      <c r="E134" s="28" t="s">
        <v>5</v>
      </c>
      <c r="F134" s="28" t="s">
        <v>5</v>
      </c>
      <c r="G134" s="28" t="s">
        <v>5</v>
      </c>
      <c r="H134" s="55" t="s">
        <v>421</v>
      </c>
      <c r="I134" s="28" t="s">
        <v>449</v>
      </c>
      <c r="J134" s="28" t="s">
        <v>449</v>
      </c>
      <c r="K134" s="73" t="s">
        <v>472</v>
      </c>
      <c r="L134" s="28" t="s">
        <v>450</v>
      </c>
      <c r="M134" s="28" t="s">
        <v>450</v>
      </c>
    </row>
    <row r="135" spans="1:13" ht="15.75" thickBot="1" x14ac:dyDescent="0.3">
      <c r="A135" s="13" t="s">
        <v>152</v>
      </c>
      <c r="B135" s="46" t="s">
        <v>153</v>
      </c>
      <c r="C135" s="14"/>
      <c r="D135" s="14"/>
      <c r="E135" s="3">
        <v>66459.14</v>
      </c>
      <c r="F135" s="3">
        <v>121934.58</v>
      </c>
      <c r="G135" s="2">
        <v>19558.03</v>
      </c>
      <c r="H135" s="2">
        <v>115887.78</v>
      </c>
      <c r="I135" s="2">
        <f>SUM(E135:H135)</f>
        <v>323839.53000000003</v>
      </c>
      <c r="J135" s="2">
        <v>377984.5</v>
      </c>
      <c r="K135" s="71">
        <f t="shared" ref="K135:K145" si="41">SUM(I135/J135)-1</f>
        <v>-0.14324653524152442</v>
      </c>
      <c r="L135" s="2">
        <v>620301.1</v>
      </c>
      <c r="M135" s="2">
        <v>724089.31</v>
      </c>
    </row>
    <row r="136" spans="1:13" ht="15.75" thickBot="1" x14ac:dyDescent="0.3">
      <c r="A136" s="13" t="s">
        <v>154</v>
      </c>
      <c r="B136" s="46" t="s">
        <v>155</v>
      </c>
      <c r="C136" s="14"/>
      <c r="D136" s="14"/>
      <c r="E136" s="3">
        <v>6973.3</v>
      </c>
      <c r="F136" s="3">
        <v>76466.399999999994</v>
      </c>
      <c r="G136" s="2">
        <v>7397.21</v>
      </c>
      <c r="H136" s="2">
        <v>35258.480000000003</v>
      </c>
      <c r="I136" s="2">
        <f t="shared" ref="I136:I144" si="42">SUM(E136:H136)</f>
        <v>126095.39000000001</v>
      </c>
      <c r="J136" s="2">
        <v>164952.70000000001</v>
      </c>
      <c r="K136" s="71">
        <f t="shared" si="41"/>
        <v>-0.23556637751306886</v>
      </c>
      <c r="L136" s="2">
        <v>204320.81</v>
      </c>
      <c r="M136" s="2">
        <v>249889.54</v>
      </c>
    </row>
    <row r="137" spans="1:13" ht="15.75" thickBot="1" x14ac:dyDescent="0.3">
      <c r="A137" s="46" t="s">
        <v>156</v>
      </c>
      <c r="B137" s="46" t="s">
        <v>157</v>
      </c>
      <c r="C137" s="47"/>
      <c r="D137" s="47"/>
      <c r="E137" s="3">
        <v>9526.25</v>
      </c>
      <c r="F137" s="3">
        <v>20154.37</v>
      </c>
      <c r="G137" s="2">
        <v>8874.11</v>
      </c>
      <c r="H137" s="2">
        <v>24165.49</v>
      </c>
      <c r="I137" s="2">
        <f t="shared" si="42"/>
        <v>62720.22</v>
      </c>
      <c r="J137" s="2">
        <v>69174.070000000007</v>
      </c>
      <c r="K137" s="71">
        <f t="shared" si="41"/>
        <v>-9.3298688366898253E-2</v>
      </c>
      <c r="L137" s="2">
        <v>95092.65</v>
      </c>
      <c r="M137" s="2">
        <v>96526.99</v>
      </c>
    </row>
    <row r="138" spans="1:13" ht="15.75" thickBot="1" x14ac:dyDescent="0.3">
      <c r="A138" s="13" t="s">
        <v>158</v>
      </c>
      <c r="B138" s="46" t="s">
        <v>159</v>
      </c>
      <c r="C138" s="14"/>
      <c r="D138" s="14"/>
      <c r="E138" s="3">
        <v>3939.46</v>
      </c>
      <c r="F138" s="3">
        <v>22159.86</v>
      </c>
      <c r="G138" s="2">
        <v>6287.44</v>
      </c>
      <c r="H138" s="2">
        <v>26380.81</v>
      </c>
      <c r="I138" s="2">
        <f t="shared" si="42"/>
        <v>58767.57</v>
      </c>
      <c r="J138" s="2">
        <v>54542.11</v>
      </c>
      <c r="K138" s="71">
        <f t="shared" si="41"/>
        <v>7.7471516961848286E-2</v>
      </c>
      <c r="L138" s="2">
        <v>92357.86</v>
      </c>
      <c r="M138" s="2">
        <v>69479.98</v>
      </c>
    </row>
    <row r="139" spans="1:13" ht="15.75" thickBot="1" x14ac:dyDescent="0.3">
      <c r="A139" s="13" t="s">
        <v>160</v>
      </c>
      <c r="B139" s="46" t="s">
        <v>161</v>
      </c>
      <c r="C139" s="14"/>
      <c r="D139" s="14"/>
      <c r="E139" s="3">
        <v>14887.01</v>
      </c>
      <c r="F139" s="3">
        <v>47723.79</v>
      </c>
      <c r="G139" s="2">
        <v>39847.65</v>
      </c>
      <c r="H139" s="2">
        <v>39260.550000000003</v>
      </c>
      <c r="I139" s="2">
        <f t="shared" si="42"/>
        <v>141719</v>
      </c>
      <c r="J139" s="2">
        <v>153641.68</v>
      </c>
      <c r="K139" s="71">
        <f t="shared" si="41"/>
        <v>-7.7600557348761035E-2</v>
      </c>
      <c r="L139" s="2">
        <v>266705.76</v>
      </c>
      <c r="M139" s="2">
        <v>210535.89</v>
      </c>
    </row>
    <row r="140" spans="1:13" ht="15.75" thickBot="1" x14ac:dyDescent="0.3">
      <c r="A140" s="46" t="s">
        <v>162</v>
      </c>
      <c r="B140" s="46" t="s">
        <v>163</v>
      </c>
      <c r="C140" s="47"/>
      <c r="D140" s="47"/>
      <c r="E140" s="3">
        <v>8086.98</v>
      </c>
      <c r="F140" s="3">
        <v>10629.37</v>
      </c>
      <c r="G140" s="2">
        <v>5117.13</v>
      </c>
      <c r="H140" s="2">
        <v>15269.22</v>
      </c>
      <c r="I140" s="2">
        <f t="shared" si="42"/>
        <v>39102.699999999997</v>
      </c>
      <c r="J140" s="2">
        <v>34394.25</v>
      </c>
      <c r="K140" s="71">
        <f t="shared" si="41"/>
        <v>0.13689642890890186</v>
      </c>
      <c r="L140" s="2">
        <v>68996.710000000006</v>
      </c>
      <c r="M140" s="2">
        <v>53334.32</v>
      </c>
    </row>
    <row r="141" spans="1:13" ht="15.75" thickBot="1" x14ac:dyDescent="0.3">
      <c r="A141" s="46" t="s">
        <v>164</v>
      </c>
      <c r="B141" s="46" t="s">
        <v>165</v>
      </c>
      <c r="C141" s="47"/>
      <c r="D141" s="47"/>
      <c r="E141" s="3">
        <v>11191.76</v>
      </c>
      <c r="F141" s="3">
        <v>83290.78</v>
      </c>
      <c r="G141" s="2">
        <v>88013.35</v>
      </c>
      <c r="H141" s="2">
        <v>67537.67</v>
      </c>
      <c r="I141" s="2">
        <f t="shared" si="42"/>
        <v>250033.56</v>
      </c>
      <c r="J141" s="2">
        <v>192060.11</v>
      </c>
      <c r="K141" s="71">
        <f t="shared" si="41"/>
        <v>0.301850550850981</v>
      </c>
      <c r="L141" s="2">
        <v>356912.05</v>
      </c>
      <c r="M141" s="2">
        <v>270408.01</v>
      </c>
    </row>
    <row r="142" spans="1:13" ht="15.75" thickBot="1" x14ac:dyDescent="0.3">
      <c r="A142" s="46" t="s">
        <v>166</v>
      </c>
      <c r="B142" s="46" t="s">
        <v>167</v>
      </c>
      <c r="C142" s="47"/>
      <c r="D142" s="47"/>
      <c r="E142" s="3">
        <v>21535.439999999999</v>
      </c>
      <c r="F142" s="3">
        <v>8143.96</v>
      </c>
      <c r="G142" s="2">
        <v>1563.41</v>
      </c>
      <c r="H142" s="2">
        <v>32553.53</v>
      </c>
      <c r="I142" s="2">
        <f t="shared" si="42"/>
        <v>63796.34</v>
      </c>
      <c r="J142" s="2">
        <v>46952.72</v>
      </c>
      <c r="K142" s="71">
        <f t="shared" si="41"/>
        <v>0.35873576653280148</v>
      </c>
      <c r="L142" s="2">
        <v>62468.02</v>
      </c>
      <c r="M142" s="2">
        <v>113332.02</v>
      </c>
    </row>
    <row r="143" spans="1:13" ht="15.75" thickBot="1" x14ac:dyDescent="0.3">
      <c r="A143" s="46" t="s">
        <v>168</v>
      </c>
      <c r="B143" s="46" t="s">
        <v>169</v>
      </c>
      <c r="C143" s="47"/>
      <c r="D143" s="47"/>
      <c r="E143" s="3">
        <v>3525.55</v>
      </c>
      <c r="F143" s="3">
        <v>2478.21</v>
      </c>
      <c r="G143" s="2">
        <v>15010.66</v>
      </c>
      <c r="H143" s="2">
        <v>4996.1099999999997</v>
      </c>
      <c r="I143" s="2">
        <f t="shared" si="42"/>
        <v>26010.53</v>
      </c>
      <c r="J143" s="2">
        <v>6874.46</v>
      </c>
      <c r="K143" s="71">
        <f t="shared" si="41"/>
        <v>2.7836470064557797</v>
      </c>
      <c r="L143" s="2">
        <v>8375.41</v>
      </c>
      <c r="M143" s="2">
        <v>20847</v>
      </c>
    </row>
    <row r="144" spans="1:13" ht="15.75" thickBot="1" x14ac:dyDescent="0.3">
      <c r="A144" s="13" t="s">
        <v>346</v>
      </c>
      <c r="B144" s="46" t="s">
        <v>347</v>
      </c>
      <c r="C144" s="14"/>
      <c r="D144" s="14"/>
      <c r="E144" s="5">
        <v>3001.93</v>
      </c>
      <c r="F144" s="3">
        <v>3019.07</v>
      </c>
      <c r="G144" s="2">
        <v>2162.4699999999998</v>
      </c>
      <c r="H144" s="2">
        <v>3689.96</v>
      </c>
      <c r="I144" s="2">
        <f t="shared" si="42"/>
        <v>11873.43</v>
      </c>
      <c r="J144" s="2">
        <v>16130.76</v>
      </c>
      <c r="K144" s="71">
        <f t="shared" si="41"/>
        <v>-0.2639261882267171</v>
      </c>
      <c r="L144" s="2">
        <v>18867.25</v>
      </c>
      <c r="M144" s="2">
        <v>21566.89</v>
      </c>
    </row>
    <row r="145" spans="1:13" ht="15.75" thickBot="1" x14ac:dyDescent="0.3">
      <c r="A145" s="9" t="s">
        <v>27</v>
      </c>
      <c r="B145" s="58"/>
      <c r="C145" s="10"/>
      <c r="D145" s="10"/>
      <c r="E145" s="4">
        <f t="shared" ref="E145:M145" si="43">SUM(E135:E144)</f>
        <v>149126.81999999998</v>
      </c>
      <c r="F145" s="4">
        <f t="shared" si="43"/>
        <v>396000.38999999996</v>
      </c>
      <c r="G145" s="4">
        <f t="shared" si="43"/>
        <v>193831.46000000002</v>
      </c>
      <c r="H145" s="4">
        <f t="shared" si="43"/>
        <v>364999.60000000003</v>
      </c>
      <c r="I145" s="4">
        <f t="shared" si="43"/>
        <v>1103958.27</v>
      </c>
      <c r="J145" s="4">
        <f t="shared" si="43"/>
        <v>1116707.3600000001</v>
      </c>
      <c r="K145" s="78">
        <f t="shared" si="41"/>
        <v>-1.1416679478140179E-2</v>
      </c>
      <c r="L145" s="4">
        <f t="shared" ref="L145" si="44">SUM(L135:L144)</f>
        <v>1794397.6199999999</v>
      </c>
      <c r="M145" s="4">
        <f t="shared" si="43"/>
        <v>1830009.95</v>
      </c>
    </row>
    <row r="146" spans="1:13" ht="15.75" thickBot="1" x14ac:dyDescent="0.3">
      <c r="A146" s="19" t="s">
        <v>28</v>
      </c>
      <c r="B146" s="18"/>
      <c r="C146" s="6"/>
      <c r="D146" s="6"/>
      <c r="E146" s="23"/>
      <c r="F146" s="23"/>
      <c r="G146" s="23"/>
      <c r="H146" s="23"/>
      <c r="I146" s="23"/>
      <c r="J146" s="23"/>
      <c r="K146" s="23"/>
      <c r="L146" s="23"/>
      <c r="M146" s="23"/>
    </row>
    <row r="147" spans="1:13" x14ac:dyDescent="0.25">
      <c r="A147" s="20"/>
      <c r="B147" s="57" t="s">
        <v>59</v>
      </c>
      <c r="C147" s="11"/>
      <c r="D147" s="11"/>
      <c r="E147" s="25" t="s">
        <v>2</v>
      </c>
      <c r="F147" s="26" t="s">
        <v>3</v>
      </c>
      <c r="G147" s="27" t="s">
        <v>4</v>
      </c>
      <c r="H147" s="54" t="s">
        <v>420</v>
      </c>
      <c r="I147" s="65" t="s">
        <v>474</v>
      </c>
      <c r="J147" s="25" t="s">
        <v>471</v>
      </c>
      <c r="K147" s="72" t="s">
        <v>454</v>
      </c>
      <c r="L147" s="25" t="s">
        <v>471</v>
      </c>
      <c r="M147" s="25" t="s">
        <v>448</v>
      </c>
    </row>
    <row r="148" spans="1:13" ht="15.75" thickBot="1" x14ac:dyDescent="0.3">
      <c r="A148" s="21" t="s">
        <v>59</v>
      </c>
      <c r="B148" s="50" t="s">
        <v>60</v>
      </c>
      <c r="C148" s="12"/>
      <c r="D148" s="12"/>
      <c r="E148" s="28" t="s">
        <v>5</v>
      </c>
      <c r="F148" s="28" t="s">
        <v>5</v>
      </c>
      <c r="G148" s="28" t="s">
        <v>5</v>
      </c>
      <c r="H148" s="55" t="s">
        <v>421</v>
      </c>
      <c r="I148" s="28" t="s">
        <v>449</v>
      </c>
      <c r="J148" s="28" t="s">
        <v>449</v>
      </c>
      <c r="K148" s="73" t="s">
        <v>472</v>
      </c>
      <c r="L148" s="28" t="s">
        <v>450</v>
      </c>
      <c r="M148" s="28" t="s">
        <v>450</v>
      </c>
    </row>
    <row r="149" spans="1:13" ht="15.75" thickBot="1" x14ac:dyDescent="0.3">
      <c r="A149" s="13" t="s">
        <v>170</v>
      </c>
      <c r="B149" s="46" t="s">
        <v>171</v>
      </c>
      <c r="C149" s="14"/>
      <c r="D149" s="14"/>
      <c r="E149" s="5">
        <v>33615.65</v>
      </c>
      <c r="F149" s="5">
        <v>116542.08</v>
      </c>
      <c r="G149" s="2">
        <v>12575.78</v>
      </c>
      <c r="H149" s="2">
        <v>72231.520000000004</v>
      </c>
      <c r="I149" s="2">
        <f>SUM(E149:H149)</f>
        <v>234965.03000000003</v>
      </c>
      <c r="J149" s="2">
        <v>174917.52</v>
      </c>
      <c r="K149" s="71">
        <f>SUM(I149/J149)-1</f>
        <v>0.34329042625347106</v>
      </c>
      <c r="L149" s="2">
        <v>227222.66</v>
      </c>
      <c r="M149" s="2">
        <v>326533.92</v>
      </c>
    </row>
    <row r="150" spans="1:13" ht="15.75" thickBot="1" x14ac:dyDescent="0.3">
      <c r="A150" s="9" t="s">
        <v>29</v>
      </c>
      <c r="B150" s="58"/>
      <c r="C150" s="10"/>
      <c r="D150" s="10"/>
      <c r="E150" s="4">
        <f>SUM(E149)</f>
        <v>33615.65</v>
      </c>
      <c r="F150" s="4">
        <f t="shared" ref="F150:I150" si="45">SUM(F149)</f>
        <v>116542.08</v>
      </c>
      <c r="G150" s="4">
        <f t="shared" si="45"/>
        <v>12575.78</v>
      </c>
      <c r="H150" s="4">
        <f>SUM(H149)</f>
        <v>72231.520000000004</v>
      </c>
      <c r="I150" s="4">
        <f t="shared" si="45"/>
        <v>234965.03000000003</v>
      </c>
      <c r="J150" s="4">
        <f>SUM(J149)</f>
        <v>174917.52</v>
      </c>
      <c r="K150" s="78">
        <f t="shared" ref="K150" si="46">SUM(I150/J150)-1</f>
        <v>0.34329042625347106</v>
      </c>
      <c r="L150" s="4">
        <f>SUM(L149)</f>
        <v>227222.66</v>
      </c>
      <c r="M150" s="4">
        <f>SUM(M149)</f>
        <v>326533.92</v>
      </c>
    </row>
    <row r="151" spans="1:13" ht="15.75" thickBot="1" x14ac:dyDescent="0.3">
      <c r="A151" s="48" t="s">
        <v>274</v>
      </c>
      <c r="B151" s="18"/>
      <c r="C151" s="40"/>
      <c r="D151" s="40"/>
      <c r="E151" s="23"/>
      <c r="F151" s="23"/>
      <c r="G151" s="23"/>
      <c r="H151" s="23"/>
      <c r="I151" s="23"/>
      <c r="J151" s="84"/>
      <c r="K151" s="23"/>
      <c r="L151" s="23"/>
      <c r="M151" s="23"/>
    </row>
    <row r="152" spans="1:13" x14ac:dyDescent="0.25">
      <c r="A152" s="49"/>
      <c r="B152" s="57" t="s">
        <v>59</v>
      </c>
      <c r="C152" s="44"/>
      <c r="D152" s="44"/>
      <c r="E152" s="25" t="s">
        <v>2</v>
      </c>
      <c r="F152" s="26" t="s">
        <v>3</v>
      </c>
      <c r="G152" s="27" t="s">
        <v>4</v>
      </c>
      <c r="H152" s="54" t="s">
        <v>420</v>
      </c>
      <c r="I152" s="65" t="s">
        <v>474</v>
      </c>
      <c r="J152" s="25" t="s">
        <v>471</v>
      </c>
      <c r="K152" s="72" t="s">
        <v>454</v>
      </c>
      <c r="L152" s="25" t="s">
        <v>471</v>
      </c>
      <c r="M152" s="25" t="s">
        <v>448</v>
      </c>
    </row>
    <row r="153" spans="1:13" ht="15.75" thickBot="1" x14ac:dyDescent="0.3">
      <c r="A153" s="50" t="s">
        <v>59</v>
      </c>
      <c r="B153" s="50" t="s">
        <v>60</v>
      </c>
      <c r="C153" s="45"/>
      <c r="D153" s="45"/>
      <c r="E153" s="28" t="s">
        <v>5</v>
      </c>
      <c r="F153" s="28" t="s">
        <v>5</v>
      </c>
      <c r="G153" s="28" t="s">
        <v>5</v>
      </c>
      <c r="H153" s="55" t="s">
        <v>421</v>
      </c>
      <c r="I153" s="28" t="s">
        <v>449</v>
      </c>
      <c r="J153" s="28" t="s">
        <v>449</v>
      </c>
      <c r="K153" s="73" t="s">
        <v>472</v>
      </c>
      <c r="L153" s="28" t="s">
        <v>450</v>
      </c>
      <c r="M153" s="28" t="s">
        <v>450</v>
      </c>
    </row>
    <row r="154" spans="1:13" ht="15.75" thickBot="1" x14ac:dyDescent="0.3">
      <c r="A154" s="46" t="s">
        <v>172</v>
      </c>
      <c r="B154" s="46" t="s">
        <v>173</v>
      </c>
      <c r="C154" s="47"/>
      <c r="D154" s="47"/>
      <c r="E154" s="3">
        <v>12199.09</v>
      </c>
      <c r="F154" s="3">
        <v>4974.58</v>
      </c>
      <c r="G154" s="2">
        <v>11198.43</v>
      </c>
      <c r="H154" s="2">
        <v>17016.439999999999</v>
      </c>
      <c r="I154" s="2">
        <f>SUM(E154:H154)</f>
        <v>45388.539999999994</v>
      </c>
      <c r="J154" s="2">
        <v>56675.55</v>
      </c>
      <c r="K154" s="71">
        <f>SUM(I154/J154)-1</f>
        <v>-0.19915130951530258</v>
      </c>
      <c r="L154" s="2">
        <v>67728.240000000005</v>
      </c>
      <c r="M154" s="2">
        <v>47515.34</v>
      </c>
    </row>
    <row r="155" spans="1:13" ht="15.75" thickBot="1" x14ac:dyDescent="0.3">
      <c r="A155" s="42" t="s">
        <v>275</v>
      </c>
      <c r="B155" s="58"/>
      <c r="C155" s="43"/>
      <c r="D155" s="43"/>
      <c r="E155" s="4">
        <f>SUM(E154)</f>
        <v>12199.09</v>
      </c>
      <c r="F155" s="4">
        <f t="shared" ref="F155" si="47">SUM(F154)</f>
        <v>4974.58</v>
      </c>
      <c r="G155" s="4">
        <f t="shared" ref="G155" si="48">SUM(G154)</f>
        <v>11198.43</v>
      </c>
      <c r="H155" s="4">
        <f>SUM(H154)</f>
        <v>17016.439999999999</v>
      </c>
      <c r="I155" s="4">
        <f t="shared" ref="I155" si="49">SUM(I154)</f>
        <v>45388.539999999994</v>
      </c>
      <c r="J155" s="4">
        <f>SUM(J154)</f>
        <v>56675.55</v>
      </c>
      <c r="K155" s="78">
        <f t="shared" ref="K155" si="50">SUM(I155/J155)-1</f>
        <v>-0.19915130951530258</v>
      </c>
      <c r="L155" s="4">
        <f>SUM(L154)</f>
        <v>67728.240000000005</v>
      </c>
      <c r="M155" s="4">
        <f>SUM(M154)</f>
        <v>47515.34</v>
      </c>
    </row>
    <row r="156" spans="1:13" ht="15.75" thickBot="1" x14ac:dyDescent="0.3">
      <c r="A156" s="19" t="s">
        <v>30</v>
      </c>
      <c r="B156" s="18"/>
      <c r="C156" s="6"/>
      <c r="D156" s="6"/>
      <c r="E156" s="23"/>
      <c r="F156" s="23"/>
      <c r="G156" s="23"/>
      <c r="H156" s="23"/>
      <c r="I156" s="23"/>
      <c r="J156" s="23"/>
      <c r="K156" s="23"/>
      <c r="L156" s="23"/>
      <c r="M156" s="23"/>
    </row>
    <row r="157" spans="1:13" x14ac:dyDescent="0.25">
      <c r="A157" s="20"/>
      <c r="B157" s="57" t="s">
        <v>59</v>
      </c>
      <c r="C157" s="11"/>
      <c r="D157" s="11"/>
      <c r="E157" s="25" t="s">
        <v>2</v>
      </c>
      <c r="F157" s="26" t="s">
        <v>3</v>
      </c>
      <c r="G157" s="27" t="s">
        <v>4</v>
      </c>
      <c r="H157" s="54" t="s">
        <v>420</v>
      </c>
      <c r="I157" s="65" t="s">
        <v>474</v>
      </c>
      <c r="J157" s="25" t="s">
        <v>471</v>
      </c>
      <c r="K157" s="72" t="s">
        <v>454</v>
      </c>
      <c r="L157" s="25" t="s">
        <v>471</v>
      </c>
      <c r="M157" s="25" t="s">
        <v>448</v>
      </c>
    </row>
    <row r="158" spans="1:13" ht="15.75" thickBot="1" x14ac:dyDescent="0.3">
      <c r="A158" s="21" t="s">
        <v>59</v>
      </c>
      <c r="B158" s="50" t="s">
        <v>60</v>
      </c>
      <c r="C158" s="12"/>
      <c r="D158" s="12"/>
      <c r="E158" s="28" t="s">
        <v>5</v>
      </c>
      <c r="F158" s="28" t="s">
        <v>5</v>
      </c>
      <c r="G158" s="28" t="s">
        <v>5</v>
      </c>
      <c r="H158" s="55" t="s">
        <v>421</v>
      </c>
      <c r="I158" s="28" t="s">
        <v>449</v>
      </c>
      <c r="J158" s="28" t="s">
        <v>449</v>
      </c>
      <c r="K158" s="73" t="s">
        <v>472</v>
      </c>
      <c r="L158" s="28" t="s">
        <v>450</v>
      </c>
      <c r="M158" s="28" t="s">
        <v>450</v>
      </c>
    </row>
    <row r="159" spans="1:13" ht="15.75" thickBot="1" x14ac:dyDescent="0.3">
      <c r="A159" s="13" t="s">
        <v>174</v>
      </c>
      <c r="B159" s="46" t="s">
        <v>175</v>
      </c>
      <c r="C159" s="14"/>
      <c r="D159" s="14"/>
      <c r="E159" s="5">
        <v>37331.24</v>
      </c>
      <c r="F159" s="3">
        <v>26953.58</v>
      </c>
      <c r="G159" s="2">
        <v>3165.7</v>
      </c>
      <c r="H159" s="2">
        <v>32263.13</v>
      </c>
      <c r="I159" s="2">
        <f>SUM(E159:H159)</f>
        <v>99713.650000000009</v>
      </c>
      <c r="J159" s="2">
        <v>116760.53</v>
      </c>
      <c r="K159" s="71">
        <f t="shared" ref="K159:K167" si="51">SUM(I159/J159)-1</f>
        <v>-0.14599865211300422</v>
      </c>
      <c r="L159" s="2">
        <v>169844.84</v>
      </c>
      <c r="M159" s="2">
        <v>193923.51</v>
      </c>
    </row>
    <row r="160" spans="1:13" ht="15.75" thickBot="1" x14ac:dyDescent="0.3">
      <c r="A160" s="46" t="s">
        <v>348</v>
      </c>
      <c r="B160" s="46" t="s">
        <v>290</v>
      </c>
      <c r="C160" s="47"/>
      <c r="D160" s="47"/>
      <c r="E160" s="5">
        <v>14857.47</v>
      </c>
      <c r="F160" s="3">
        <v>51219.79</v>
      </c>
      <c r="G160" s="2">
        <v>3000.25</v>
      </c>
      <c r="H160" s="2">
        <v>24006.35</v>
      </c>
      <c r="I160" s="2">
        <f t="shared" ref="I160:I166" si="52">SUM(E160:H160)</f>
        <v>93083.859999999986</v>
      </c>
      <c r="J160" s="2">
        <v>82430.14</v>
      </c>
      <c r="K160" s="71">
        <f t="shared" si="51"/>
        <v>0.12924544347492306</v>
      </c>
      <c r="L160" s="2">
        <v>113058.76</v>
      </c>
      <c r="M160" s="2">
        <v>114775.64</v>
      </c>
    </row>
    <row r="161" spans="1:13" ht="15.75" thickBot="1" x14ac:dyDescent="0.3">
      <c r="A161" s="13" t="s">
        <v>176</v>
      </c>
      <c r="B161" s="46" t="s">
        <v>177</v>
      </c>
      <c r="C161" s="14"/>
      <c r="D161" s="14"/>
      <c r="E161" s="3">
        <v>9841.2099999999991</v>
      </c>
      <c r="F161" s="3">
        <v>14558.2</v>
      </c>
      <c r="G161" s="2">
        <v>295</v>
      </c>
      <c r="H161" s="2">
        <v>100226.31</v>
      </c>
      <c r="I161" s="2">
        <f t="shared" si="52"/>
        <v>124920.72</v>
      </c>
      <c r="J161" s="2">
        <v>93461.95</v>
      </c>
      <c r="K161" s="71">
        <f t="shared" si="51"/>
        <v>0.33659441088057762</v>
      </c>
      <c r="L161" s="2">
        <v>124195.72</v>
      </c>
      <c r="M161" s="2">
        <v>49436.05</v>
      </c>
    </row>
    <row r="162" spans="1:13" ht="15.75" thickBot="1" x14ac:dyDescent="0.3">
      <c r="A162" s="13" t="s">
        <v>178</v>
      </c>
      <c r="B162" s="46" t="s">
        <v>179</v>
      </c>
      <c r="C162" s="14"/>
      <c r="D162" s="14"/>
      <c r="E162" s="3">
        <v>20199.02</v>
      </c>
      <c r="F162" s="3">
        <v>37301.49</v>
      </c>
      <c r="G162" s="2">
        <v>14115.53</v>
      </c>
      <c r="H162" s="2">
        <v>35900.22</v>
      </c>
      <c r="I162" s="2">
        <f t="shared" si="52"/>
        <v>107516.26</v>
      </c>
      <c r="J162" s="2">
        <v>73391.710000000006</v>
      </c>
      <c r="K162" s="71">
        <f t="shared" si="51"/>
        <v>0.4649646397392837</v>
      </c>
      <c r="L162" s="2">
        <v>110840.51</v>
      </c>
      <c r="M162" s="2">
        <v>106091.1</v>
      </c>
    </row>
    <row r="163" spans="1:13" ht="15.75" thickBot="1" x14ac:dyDescent="0.3">
      <c r="A163" s="46" t="s">
        <v>457</v>
      </c>
      <c r="B163" s="46" t="s">
        <v>458</v>
      </c>
      <c r="C163" s="47"/>
      <c r="D163" s="47"/>
      <c r="E163" s="3"/>
      <c r="F163" s="3"/>
      <c r="G163" s="2"/>
      <c r="H163" s="2"/>
      <c r="I163" s="2"/>
      <c r="J163" s="2">
        <v>482.56</v>
      </c>
      <c r="K163" s="71">
        <f t="shared" si="51"/>
        <v>-1</v>
      </c>
      <c r="L163" s="2">
        <v>482.56</v>
      </c>
      <c r="M163" s="2">
        <v>0</v>
      </c>
    </row>
    <row r="164" spans="1:13" ht="15.75" thickBot="1" x14ac:dyDescent="0.3">
      <c r="A164" s="13" t="s">
        <v>180</v>
      </c>
      <c r="B164" s="46" t="s">
        <v>181</v>
      </c>
      <c r="C164" s="14"/>
      <c r="D164" s="14"/>
      <c r="E164" s="3">
        <v>6612.95</v>
      </c>
      <c r="F164" s="3">
        <v>26840.75</v>
      </c>
      <c r="G164" s="2"/>
      <c r="H164" s="2">
        <v>32292.84</v>
      </c>
      <c r="I164" s="2">
        <f t="shared" si="52"/>
        <v>65746.539999999994</v>
      </c>
      <c r="J164" s="2">
        <v>72138.66</v>
      </c>
      <c r="K164" s="71">
        <f t="shared" si="51"/>
        <v>-8.86087986663463E-2</v>
      </c>
      <c r="L164" s="2">
        <v>91257.56</v>
      </c>
      <c r="M164" s="2">
        <v>68462.84</v>
      </c>
    </row>
    <row r="165" spans="1:13" ht="15.75" thickBot="1" x14ac:dyDescent="0.3">
      <c r="A165" s="46" t="s">
        <v>349</v>
      </c>
      <c r="B165" s="46" t="s">
        <v>350</v>
      </c>
      <c r="C165" s="47"/>
      <c r="D165" s="47"/>
      <c r="E165" s="3">
        <v>8572.5</v>
      </c>
      <c r="F165" s="3">
        <v>20642.98</v>
      </c>
      <c r="G165" s="2">
        <v>16384.09</v>
      </c>
      <c r="H165" s="2">
        <v>17815.07</v>
      </c>
      <c r="I165" s="2">
        <f t="shared" si="52"/>
        <v>63414.64</v>
      </c>
      <c r="J165" s="2">
        <v>103023.56</v>
      </c>
      <c r="K165" s="71">
        <f t="shared" si="51"/>
        <v>-0.38446467972956866</v>
      </c>
      <c r="L165" s="2">
        <v>142848.26999999999</v>
      </c>
      <c r="M165" s="2">
        <v>116723.48</v>
      </c>
    </row>
    <row r="166" spans="1:13" ht="15.75" thickBot="1" x14ac:dyDescent="0.3">
      <c r="A166" s="13" t="s">
        <v>182</v>
      </c>
      <c r="B166" s="46" t="s">
        <v>183</v>
      </c>
      <c r="C166" s="14"/>
      <c r="D166" s="14"/>
      <c r="E166" s="3">
        <v>16014.28</v>
      </c>
      <c r="F166" s="3">
        <v>13323.5</v>
      </c>
      <c r="G166" s="2"/>
      <c r="H166" s="2">
        <v>9693.9</v>
      </c>
      <c r="I166" s="2">
        <f t="shared" si="52"/>
        <v>39031.68</v>
      </c>
      <c r="J166" s="2">
        <v>110573.38</v>
      </c>
      <c r="K166" s="71">
        <f t="shared" si="51"/>
        <v>-0.64700653991041968</v>
      </c>
      <c r="L166" s="2">
        <v>132126.84</v>
      </c>
      <c r="M166" s="2">
        <v>140034.06</v>
      </c>
    </row>
    <row r="167" spans="1:13" ht="15.75" thickBot="1" x14ac:dyDescent="0.3">
      <c r="A167" s="9" t="s">
        <v>31</v>
      </c>
      <c r="B167" s="58"/>
      <c r="C167" s="10"/>
      <c r="D167" s="10"/>
      <c r="E167" s="4">
        <f t="shared" ref="E167:M167" si="53">SUM(E159:E166)</f>
        <v>113428.67</v>
      </c>
      <c r="F167" s="4">
        <f t="shared" si="53"/>
        <v>190840.29</v>
      </c>
      <c r="G167" s="4">
        <f t="shared" si="53"/>
        <v>36960.57</v>
      </c>
      <c r="H167" s="4">
        <f t="shared" si="53"/>
        <v>252197.81999999998</v>
      </c>
      <c r="I167" s="4">
        <f t="shared" si="53"/>
        <v>593427.35</v>
      </c>
      <c r="J167" s="4">
        <f t="shared" si="53"/>
        <v>652262.49000000011</v>
      </c>
      <c r="K167" s="78">
        <f t="shared" si="51"/>
        <v>-9.0201630328305638E-2</v>
      </c>
      <c r="L167" s="4">
        <f t="shared" ref="L167" si="54">SUM(L159:L166)</f>
        <v>884655.05999999994</v>
      </c>
      <c r="M167" s="4">
        <f t="shared" si="53"/>
        <v>789446.67999999993</v>
      </c>
    </row>
    <row r="168" spans="1:13" ht="15.75" thickBot="1" x14ac:dyDescent="0.3">
      <c r="A168" s="19" t="s">
        <v>32</v>
      </c>
      <c r="B168" s="18"/>
      <c r="C168" s="6"/>
      <c r="D168" s="6"/>
      <c r="E168" s="23"/>
      <c r="F168" s="23"/>
      <c r="G168" s="23"/>
      <c r="H168" s="23"/>
      <c r="I168" s="23"/>
      <c r="J168" s="23"/>
      <c r="K168" s="23"/>
      <c r="L168" s="23"/>
      <c r="M168" s="23"/>
    </row>
    <row r="169" spans="1:13" x14ac:dyDescent="0.25">
      <c r="A169" s="20"/>
      <c r="B169" s="57" t="s">
        <v>59</v>
      </c>
      <c r="C169" s="11"/>
      <c r="D169" s="11"/>
      <c r="E169" s="25" t="s">
        <v>2</v>
      </c>
      <c r="F169" s="26" t="s">
        <v>3</v>
      </c>
      <c r="G169" s="27" t="s">
        <v>4</v>
      </c>
      <c r="H169" s="54" t="s">
        <v>420</v>
      </c>
      <c r="I169" s="65" t="s">
        <v>474</v>
      </c>
      <c r="J169" s="25" t="s">
        <v>471</v>
      </c>
      <c r="K169" s="72" t="s">
        <v>454</v>
      </c>
      <c r="L169" s="25" t="s">
        <v>471</v>
      </c>
      <c r="M169" s="25" t="s">
        <v>448</v>
      </c>
    </row>
    <row r="170" spans="1:13" ht="15.75" thickBot="1" x14ac:dyDescent="0.3">
      <c r="A170" s="21" t="s">
        <v>59</v>
      </c>
      <c r="B170" s="50" t="s">
        <v>60</v>
      </c>
      <c r="C170" s="12"/>
      <c r="D170" s="12"/>
      <c r="E170" s="28" t="s">
        <v>5</v>
      </c>
      <c r="F170" s="28" t="s">
        <v>5</v>
      </c>
      <c r="G170" s="28" t="s">
        <v>5</v>
      </c>
      <c r="H170" s="55" t="s">
        <v>421</v>
      </c>
      <c r="I170" s="28" t="s">
        <v>449</v>
      </c>
      <c r="J170" s="28" t="s">
        <v>449</v>
      </c>
      <c r="K170" s="73" t="s">
        <v>472</v>
      </c>
      <c r="L170" s="28" t="s">
        <v>450</v>
      </c>
      <c r="M170" s="28" t="s">
        <v>450</v>
      </c>
    </row>
    <row r="171" spans="1:13" ht="15.75" thickBot="1" x14ac:dyDescent="0.3">
      <c r="A171" s="46" t="s">
        <v>184</v>
      </c>
      <c r="B171" s="46" t="s">
        <v>185</v>
      </c>
      <c r="C171" s="47"/>
      <c r="D171" s="47"/>
      <c r="E171" s="69">
        <v>60298.12</v>
      </c>
      <c r="F171" s="5">
        <v>94401.85</v>
      </c>
      <c r="G171" s="2"/>
      <c r="H171" s="2">
        <v>197814.74</v>
      </c>
      <c r="I171" s="2">
        <f>SUM(E171:H171)</f>
        <v>352514.70999999996</v>
      </c>
      <c r="J171" s="2">
        <v>357785.66</v>
      </c>
      <c r="K171" s="71">
        <f t="shared" ref="K171:K173" si="55">SUM(I171/J171)-1</f>
        <v>-1.4732144379403067E-2</v>
      </c>
      <c r="L171" s="2">
        <v>486940.48</v>
      </c>
      <c r="M171" s="2">
        <v>592898.13</v>
      </c>
    </row>
    <row r="172" spans="1:13" ht="15.75" thickBot="1" x14ac:dyDescent="0.3">
      <c r="A172" s="13" t="s">
        <v>186</v>
      </c>
      <c r="B172" s="46" t="s">
        <v>187</v>
      </c>
      <c r="C172" s="14"/>
      <c r="D172" s="14"/>
      <c r="E172" s="3">
        <v>1321.95</v>
      </c>
      <c r="F172" s="3">
        <v>4286.26</v>
      </c>
      <c r="G172" s="2"/>
      <c r="H172" s="2">
        <v>5936.95</v>
      </c>
      <c r="I172" s="2">
        <f>SUM(E172:H172)</f>
        <v>11545.16</v>
      </c>
      <c r="J172" s="2">
        <v>10439.209999999999</v>
      </c>
      <c r="K172" s="71">
        <f t="shared" si="55"/>
        <v>0.10594192472418906</v>
      </c>
      <c r="L172" s="2">
        <v>16424.650000000001</v>
      </c>
      <c r="M172" s="2">
        <v>19158.27</v>
      </c>
    </row>
    <row r="173" spans="1:13" ht="15.75" thickBot="1" x14ac:dyDescent="0.3">
      <c r="A173" s="9" t="s">
        <v>33</v>
      </c>
      <c r="B173" s="58"/>
      <c r="C173" s="10"/>
      <c r="D173" s="10"/>
      <c r="E173" s="4">
        <f>SUM(E171:E172)</f>
        <v>61620.07</v>
      </c>
      <c r="F173" s="4">
        <f t="shared" ref="F173:G173" si="56">SUM(F171:F172)</f>
        <v>98688.11</v>
      </c>
      <c r="G173" s="4">
        <f t="shared" si="56"/>
        <v>0</v>
      </c>
      <c r="H173" s="4">
        <f>SUM(H171:H172)</f>
        <v>203751.69</v>
      </c>
      <c r="I173" s="4">
        <f>SUM(I171:I172)</f>
        <v>364059.86999999994</v>
      </c>
      <c r="J173" s="4">
        <f>SUM(J171:J172)</f>
        <v>368224.87</v>
      </c>
      <c r="K173" s="78">
        <f t="shared" si="55"/>
        <v>-1.1311023071309823E-2</v>
      </c>
      <c r="L173" s="4">
        <f>SUM(L171:L172)</f>
        <v>503365.13</v>
      </c>
      <c r="M173" s="4">
        <f>SUM(M171:M172)</f>
        <v>612056.4</v>
      </c>
    </row>
    <row r="174" spans="1:13" ht="15.75" thickBot="1" x14ac:dyDescent="0.3">
      <c r="A174" s="19" t="s">
        <v>34</v>
      </c>
      <c r="B174" s="18"/>
      <c r="C174" s="6"/>
      <c r="D174" s="6"/>
      <c r="E174" s="23"/>
      <c r="F174" s="23"/>
      <c r="G174" s="23"/>
      <c r="H174" s="23"/>
      <c r="I174" s="23"/>
      <c r="J174" s="23"/>
      <c r="K174" s="23"/>
      <c r="L174" s="23"/>
      <c r="M174" s="23"/>
    </row>
    <row r="175" spans="1:13" x14ac:dyDescent="0.25">
      <c r="A175" s="20"/>
      <c r="B175" s="57" t="s">
        <v>59</v>
      </c>
      <c r="C175" s="11"/>
      <c r="D175" s="11"/>
      <c r="E175" s="25" t="s">
        <v>2</v>
      </c>
      <c r="F175" s="26" t="s">
        <v>3</v>
      </c>
      <c r="G175" s="27" t="s">
        <v>4</v>
      </c>
      <c r="H175" s="54" t="s">
        <v>420</v>
      </c>
      <c r="I175" s="65" t="s">
        <v>474</v>
      </c>
      <c r="J175" s="25" t="s">
        <v>471</v>
      </c>
      <c r="K175" s="72" t="s">
        <v>454</v>
      </c>
      <c r="L175" s="25" t="s">
        <v>471</v>
      </c>
      <c r="M175" s="25" t="s">
        <v>448</v>
      </c>
    </row>
    <row r="176" spans="1:13" ht="15.75" thickBot="1" x14ac:dyDescent="0.3">
      <c r="A176" s="21" t="s">
        <v>59</v>
      </c>
      <c r="B176" s="50" t="s">
        <v>60</v>
      </c>
      <c r="C176" s="12"/>
      <c r="D176" s="12"/>
      <c r="E176" s="28" t="s">
        <v>5</v>
      </c>
      <c r="F176" s="28" t="s">
        <v>5</v>
      </c>
      <c r="G176" s="28" t="s">
        <v>5</v>
      </c>
      <c r="H176" s="55" t="s">
        <v>421</v>
      </c>
      <c r="I176" s="28" t="s">
        <v>449</v>
      </c>
      <c r="J176" s="28" t="s">
        <v>449</v>
      </c>
      <c r="K176" s="73" t="s">
        <v>472</v>
      </c>
      <c r="L176" s="28" t="s">
        <v>450</v>
      </c>
      <c r="M176" s="28" t="s">
        <v>450</v>
      </c>
    </row>
    <row r="177" spans="1:13" ht="15.75" thickBot="1" x14ac:dyDescent="0.3">
      <c r="A177" s="46" t="s">
        <v>188</v>
      </c>
      <c r="B177" s="46" t="s">
        <v>189</v>
      </c>
      <c r="C177" s="47"/>
      <c r="D177" s="47"/>
      <c r="E177" s="3">
        <v>50549</v>
      </c>
      <c r="F177" s="3">
        <v>43255.57</v>
      </c>
      <c r="G177" s="2">
        <v>11290.32</v>
      </c>
      <c r="H177" s="2">
        <v>46714.66</v>
      </c>
      <c r="I177" s="2">
        <f t="shared" ref="I177:I183" si="57">SUM(E177:H177)</f>
        <v>151809.55000000002</v>
      </c>
      <c r="J177" s="2">
        <v>174645.83</v>
      </c>
      <c r="K177" s="71">
        <f t="shared" ref="K177:K184" si="58">SUM(I177/J177)-1</f>
        <v>-0.13075765965897934</v>
      </c>
      <c r="L177" s="2">
        <v>286961.73</v>
      </c>
      <c r="M177" s="2">
        <v>302444.27</v>
      </c>
    </row>
    <row r="178" spans="1:13" ht="15.75" thickBot="1" x14ac:dyDescent="0.3">
      <c r="A178" s="46" t="s">
        <v>481</v>
      </c>
      <c r="B178" s="46" t="s">
        <v>379</v>
      </c>
      <c r="C178" s="47"/>
      <c r="D178" s="47"/>
      <c r="E178" s="3">
        <v>698.78</v>
      </c>
      <c r="F178" s="3">
        <v>435</v>
      </c>
      <c r="G178" s="2"/>
      <c r="H178" s="2">
        <v>2060.1999999999998</v>
      </c>
      <c r="I178" s="2">
        <f t="shared" si="57"/>
        <v>3193.9799999999996</v>
      </c>
      <c r="J178" s="2"/>
      <c r="K178" s="71"/>
      <c r="L178" s="2"/>
      <c r="M178" s="2"/>
    </row>
    <row r="179" spans="1:13" ht="15.75" thickBot="1" x14ac:dyDescent="0.3">
      <c r="A179" s="46" t="s">
        <v>351</v>
      </c>
      <c r="B179" s="46" t="s">
        <v>491</v>
      </c>
      <c r="C179" s="47"/>
      <c r="D179" s="47"/>
      <c r="E179" s="3">
        <v>4988.2700000000004</v>
      </c>
      <c r="F179" s="3">
        <v>4664.33</v>
      </c>
      <c r="G179" s="2"/>
      <c r="H179" s="2">
        <v>73741.61</v>
      </c>
      <c r="I179" s="2">
        <f t="shared" si="57"/>
        <v>83394.210000000006</v>
      </c>
      <c r="J179" s="2">
        <v>53358.93</v>
      </c>
      <c r="K179" s="71">
        <f t="shared" ref="K179" si="59">SUM(I179/J179)-1</f>
        <v>0.56289134733398893</v>
      </c>
      <c r="L179" s="2">
        <v>61020.26</v>
      </c>
      <c r="M179" s="2">
        <v>65445.15</v>
      </c>
    </row>
    <row r="180" spans="1:13" ht="15.75" thickBot="1" x14ac:dyDescent="0.3">
      <c r="A180" s="46" t="s">
        <v>494</v>
      </c>
      <c r="B180" s="46" t="s">
        <v>495</v>
      </c>
      <c r="C180" s="47"/>
      <c r="D180" s="47"/>
      <c r="E180" s="3">
        <v>1394.65</v>
      </c>
      <c r="F180" s="3"/>
      <c r="G180" s="2"/>
      <c r="H180" s="2">
        <v>4789.3999999999996</v>
      </c>
      <c r="I180" s="2">
        <f t="shared" si="57"/>
        <v>6184.0499999999993</v>
      </c>
      <c r="J180" s="2"/>
      <c r="K180" s="71"/>
      <c r="L180" s="2"/>
      <c r="M180" s="2"/>
    </row>
    <row r="181" spans="1:13" ht="15.75" thickBot="1" x14ac:dyDescent="0.3">
      <c r="A181" s="46" t="s">
        <v>496</v>
      </c>
      <c r="B181" s="46" t="s">
        <v>497</v>
      </c>
      <c r="C181" s="47"/>
      <c r="D181" s="47"/>
      <c r="E181" s="3"/>
      <c r="F181" s="3">
        <v>1101.03</v>
      </c>
      <c r="G181" s="2"/>
      <c r="H181" s="2">
        <v>1232</v>
      </c>
      <c r="I181" s="2">
        <f t="shared" ref="I181:I182" si="60">SUM(E181:H181)</f>
        <v>2333.0299999999997</v>
      </c>
      <c r="J181" s="2"/>
      <c r="K181" s="71"/>
      <c r="L181" s="2"/>
      <c r="M181" s="2"/>
    </row>
    <row r="182" spans="1:13" ht="15.75" thickBot="1" x14ac:dyDescent="0.3">
      <c r="A182" s="46" t="s">
        <v>492</v>
      </c>
      <c r="B182" s="46" t="s">
        <v>493</v>
      </c>
      <c r="C182" s="47"/>
      <c r="D182" s="47"/>
      <c r="E182" s="3">
        <v>787.4</v>
      </c>
      <c r="F182" s="3">
        <v>3423.96</v>
      </c>
      <c r="G182" s="2"/>
      <c r="H182" s="2">
        <v>732.16</v>
      </c>
      <c r="I182" s="2">
        <f t="shared" si="60"/>
        <v>4943.5199999999995</v>
      </c>
      <c r="J182" s="2"/>
      <c r="K182" s="71"/>
      <c r="L182" s="2"/>
      <c r="M182" s="2"/>
    </row>
    <row r="183" spans="1:13" ht="15.75" thickBot="1" x14ac:dyDescent="0.3">
      <c r="A183" s="13" t="s">
        <v>503</v>
      </c>
      <c r="B183" s="46" t="s">
        <v>504</v>
      </c>
      <c r="C183" s="14"/>
      <c r="D183" s="14"/>
      <c r="E183" s="3">
        <v>222.36</v>
      </c>
      <c r="F183" s="3"/>
      <c r="G183" s="2"/>
      <c r="H183" s="2"/>
      <c r="I183" s="2">
        <f t="shared" si="57"/>
        <v>222.36</v>
      </c>
      <c r="J183" s="2"/>
      <c r="K183" s="71"/>
      <c r="L183" s="2"/>
      <c r="M183" s="2"/>
    </row>
    <row r="184" spans="1:13" ht="15.75" thickBot="1" x14ac:dyDescent="0.3">
      <c r="A184" s="9" t="s">
        <v>35</v>
      </c>
      <c r="B184" s="58"/>
      <c r="C184" s="10"/>
      <c r="D184" s="10"/>
      <c r="E184" s="4">
        <f>SUM(E177:E183)</f>
        <v>58640.460000000006</v>
      </c>
      <c r="F184" s="4">
        <f t="shared" ref="F184:I184" si="61">SUM(F177:F183)</f>
        <v>52879.89</v>
      </c>
      <c r="G184" s="4">
        <f t="shared" si="61"/>
        <v>11290.32</v>
      </c>
      <c r="H184" s="4">
        <f>SUM(H177:H183)</f>
        <v>129270.03</v>
      </c>
      <c r="I184" s="4">
        <f t="shared" si="61"/>
        <v>252080.7</v>
      </c>
      <c r="J184" s="4">
        <f>SUM(J177:J183)</f>
        <v>228004.75999999998</v>
      </c>
      <c r="K184" s="78">
        <f t="shared" si="58"/>
        <v>0.10559402356336789</v>
      </c>
      <c r="L184" s="4">
        <f>SUM(L177:L183)</f>
        <v>347981.99</v>
      </c>
      <c r="M184" s="4">
        <f>SUM(M177:M183)</f>
        <v>367889.42000000004</v>
      </c>
    </row>
    <row r="185" spans="1:13" ht="15.75" thickBot="1" x14ac:dyDescent="0.3">
      <c r="A185" s="19" t="s">
        <v>36</v>
      </c>
      <c r="B185" s="18"/>
      <c r="C185" s="6"/>
      <c r="D185" s="6"/>
      <c r="E185" s="23"/>
      <c r="F185" s="23"/>
      <c r="G185" s="23"/>
      <c r="H185" s="23"/>
      <c r="I185" s="23"/>
      <c r="J185" s="23"/>
      <c r="K185" s="23"/>
      <c r="L185" s="23"/>
      <c r="M185" s="23"/>
    </row>
    <row r="186" spans="1:13" x14ac:dyDescent="0.25">
      <c r="A186" s="20"/>
      <c r="B186" s="57" t="s">
        <v>59</v>
      </c>
      <c r="C186" s="11"/>
      <c r="D186" s="11"/>
      <c r="E186" s="25" t="s">
        <v>2</v>
      </c>
      <c r="F186" s="26" t="s">
        <v>3</v>
      </c>
      <c r="G186" s="27" t="s">
        <v>4</v>
      </c>
      <c r="H186" s="54" t="s">
        <v>420</v>
      </c>
      <c r="I186" s="65" t="s">
        <v>474</v>
      </c>
      <c r="J186" s="25" t="s">
        <v>471</v>
      </c>
      <c r="K186" s="72" t="s">
        <v>454</v>
      </c>
      <c r="L186" s="25" t="s">
        <v>471</v>
      </c>
      <c r="M186" s="25" t="s">
        <v>448</v>
      </c>
    </row>
    <row r="187" spans="1:13" ht="15.75" thickBot="1" x14ac:dyDescent="0.3">
      <c r="A187" s="21" t="s">
        <v>59</v>
      </c>
      <c r="B187" s="50" t="s">
        <v>60</v>
      </c>
      <c r="C187" s="12"/>
      <c r="D187" s="12"/>
      <c r="E187" s="28" t="s">
        <v>5</v>
      </c>
      <c r="F187" s="28" t="s">
        <v>5</v>
      </c>
      <c r="G187" s="28" t="s">
        <v>5</v>
      </c>
      <c r="H187" s="55" t="s">
        <v>421</v>
      </c>
      <c r="I187" s="28" t="s">
        <v>449</v>
      </c>
      <c r="J187" s="28" t="s">
        <v>449</v>
      </c>
      <c r="K187" s="73" t="s">
        <v>472</v>
      </c>
      <c r="L187" s="28" t="s">
        <v>450</v>
      </c>
      <c r="M187" s="28" t="s">
        <v>450</v>
      </c>
    </row>
    <row r="188" spans="1:13" ht="15.75" thickBot="1" x14ac:dyDescent="0.3">
      <c r="A188" s="13" t="s">
        <v>190</v>
      </c>
      <c r="B188" s="46" t="s">
        <v>191</v>
      </c>
      <c r="C188" s="14"/>
      <c r="D188" s="14"/>
      <c r="E188" s="3">
        <v>20533.48</v>
      </c>
      <c r="F188" s="3">
        <v>36965.800000000003</v>
      </c>
      <c r="G188" s="2">
        <v>30002.89</v>
      </c>
      <c r="H188" s="2">
        <v>5715.49</v>
      </c>
      <c r="I188" s="2">
        <f>SUM(E188:H188)</f>
        <v>93217.66</v>
      </c>
      <c r="J188" s="2">
        <v>152362.76</v>
      </c>
      <c r="K188" s="71">
        <f t="shared" ref="K188:K192" si="62">SUM(I188/J188)-1</f>
        <v>-0.38818606331363392</v>
      </c>
      <c r="L188" s="2">
        <v>199927.23</v>
      </c>
      <c r="M188" s="2">
        <v>178374.47</v>
      </c>
    </row>
    <row r="189" spans="1:13" ht="15.75" thickBot="1" x14ac:dyDescent="0.3">
      <c r="A189" s="46" t="s">
        <v>192</v>
      </c>
      <c r="B189" s="46" t="s">
        <v>193</v>
      </c>
      <c r="C189" s="47"/>
      <c r="D189" s="47"/>
      <c r="E189" s="3">
        <v>15765.82</v>
      </c>
      <c r="F189" s="3">
        <v>19198.919999999998</v>
      </c>
      <c r="G189" s="2">
        <v>8650.11</v>
      </c>
      <c r="H189" s="2">
        <v>18049.13</v>
      </c>
      <c r="I189" s="2">
        <f t="shared" ref="I189:I191" si="63">SUM(E189:H189)</f>
        <v>61663.979999999996</v>
      </c>
      <c r="J189" s="2">
        <v>68696.789999999994</v>
      </c>
      <c r="K189" s="71">
        <f t="shared" si="62"/>
        <v>-0.10237465244009214</v>
      </c>
      <c r="L189" s="2">
        <v>90665.95</v>
      </c>
      <c r="M189" s="2">
        <v>93816.61</v>
      </c>
    </row>
    <row r="190" spans="1:13" ht="15.75" thickBot="1" x14ac:dyDescent="0.3">
      <c r="A190" s="46" t="s">
        <v>194</v>
      </c>
      <c r="B190" s="46" t="s">
        <v>195</v>
      </c>
      <c r="C190" s="47"/>
      <c r="D190" s="47"/>
      <c r="E190" s="3">
        <v>39147.22</v>
      </c>
      <c r="F190" s="3">
        <v>51351.12</v>
      </c>
      <c r="G190" s="2">
        <v>19592.02</v>
      </c>
      <c r="H190" s="2">
        <v>438263.81</v>
      </c>
      <c r="I190" s="2">
        <f t="shared" si="63"/>
        <v>548354.17000000004</v>
      </c>
      <c r="J190" s="2">
        <v>439131.83</v>
      </c>
      <c r="K190" s="71">
        <f t="shared" si="62"/>
        <v>0.24872335034333548</v>
      </c>
      <c r="L190" s="2">
        <v>544239.9</v>
      </c>
      <c r="M190" s="2">
        <v>627422.56999999995</v>
      </c>
    </row>
    <row r="191" spans="1:13" ht="15.75" thickBot="1" x14ac:dyDescent="0.3">
      <c r="A191" s="13" t="s">
        <v>196</v>
      </c>
      <c r="B191" s="46" t="s">
        <v>197</v>
      </c>
      <c r="C191" s="14"/>
      <c r="D191" s="14"/>
      <c r="E191" s="3">
        <v>16291.72</v>
      </c>
      <c r="F191" s="3">
        <v>59675.15</v>
      </c>
      <c r="G191" s="2">
        <v>8940.06</v>
      </c>
      <c r="H191" s="2">
        <v>61923.8</v>
      </c>
      <c r="I191" s="2">
        <f t="shared" si="63"/>
        <v>146830.72999999998</v>
      </c>
      <c r="J191" s="2">
        <v>114872.17</v>
      </c>
      <c r="K191" s="71">
        <f t="shared" si="62"/>
        <v>0.27820977004264824</v>
      </c>
      <c r="L191" s="2">
        <v>151919.56</v>
      </c>
      <c r="M191" s="2">
        <v>147701.67000000001</v>
      </c>
    </row>
    <row r="192" spans="1:13" ht="15.75" thickBot="1" x14ac:dyDescent="0.3">
      <c r="A192" s="9" t="s">
        <v>37</v>
      </c>
      <c r="B192" s="58"/>
      <c r="C192" s="10"/>
      <c r="D192" s="10"/>
      <c r="E192" s="4">
        <f t="shared" ref="E192:M192" si="64">SUM(E188:E191)</f>
        <v>91738.240000000005</v>
      </c>
      <c r="F192" s="4">
        <f t="shared" si="64"/>
        <v>167190.99</v>
      </c>
      <c r="G192" s="4">
        <f t="shared" si="64"/>
        <v>67185.08</v>
      </c>
      <c r="H192" s="4">
        <f t="shared" si="64"/>
        <v>523952.23</v>
      </c>
      <c r="I192" s="4">
        <f t="shared" si="64"/>
        <v>850066.54</v>
      </c>
      <c r="J192" s="4">
        <f t="shared" si="64"/>
        <v>775063.55</v>
      </c>
      <c r="K192" s="78">
        <f t="shared" si="62"/>
        <v>9.6770116463353206E-2</v>
      </c>
      <c r="L192" s="4">
        <f t="shared" ref="L192" si="65">SUM(L188:L191)</f>
        <v>986752.64000000013</v>
      </c>
      <c r="M192" s="4">
        <f t="shared" si="64"/>
        <v>1047315.32</v>
      </c>
    </row>
    <row r="193" spans="1:13" ht="15.75" thickBot="1" x14ac:dyDescent="0.3">
      <c r="A193" s="19" t="s">
        <v>292</v>
      </c>
      <c r="B193" s="18"/>
      <c r="C193" s="6"/>
      <c r="D193" s="6"/>
      <c r="E193" s="23"/>
      <c r="F193" s="23"/>
      <c r="G193" s="23"/>
      <c r="H193" s="23"/>
      <c r="I193" s="23"/>
      <c r="J193" s="23"/>
      <c r="K193" s="23"/>
      <c r="L193" s="23"/>
      <c r="M193" s="23"/>
    </row>
    <row r="194" spans="1:13" x14ac:dyDescent="0.25">
      <c r="A194" s="20"/>
      <c r="B194" s="57" t="s">
        <v>59</v>
      </c>
      <c r="C194" s="11"/>
      <c r="D194" s="11"/>
      <c r="E194" s="25" t="s">
        <v>2</v>
      </c>
      <c r="F194" s="26" t="s">
        <v>3</v>
      </c>
      <c r="G194" s="27" t="s">
        <v>4</v>
      </c>
      <c r="H194" s="54" t="s">
        <v>420</v>
      </c>
      <c r="I194" s="65" t="s">
        <v>474</v>
      </c>
      <c r="J194" s="25" t="s">
        <v>471</v>
      </c>
      <c r="K194" s="72" t="s">
        <v>454</v>
      </c>
      <c r="L194" s="25" t="s">
        <v>471</v>
      </c>
      <c r="M194" s="25" t="s">
        <v>448</v>
      </c>
    </row>
    <row r="195" spans="1:13" ht="15.75" thickBot="1" x14ac:dyDescent="0.3">
      <c r="A195" s="21" t="s">
        <v>59</v>
      </c>
      <c r="B195" s="50" t="s">
        <v>60</v>
      </c>
      <c r="C195" s="12"/>
      <c r="D195" s="12"/>
      <c r="E195" s="28" t="s">
        <v>5</v>
      </c>
      <c r="F195" s="28" t="s">
        <v>5</v>
      </c>
      <c r="G195" s="28" t="s">
        <v>5</v>
      </c>
      <c r="H195" s="55" t="s">
        <v>421</v>
      </c>
      <c r="I195" s="28" t="s">
        <v>449</v>
      </c>
      <c r="J195" s="28" t="s">
        <v>449</v>
      </c>
      <c r="K195" s="73" t="s">
        <v>472</v>
      </c>
      <c r="L195" s="28" t="s">
        <v>450</v>
      </c>
      <c r="M195" s="28" t="s">
        <v>450</v>
      </c>
    </row>
    <row r="196" spans="1:13" ht="15.75" thickBot="1" x14ac:dyDescent="0.3">
      <c r="A196" s="46" t="s">
        <v>198</v>
      </c>
      <c r="B196" s="46" t="s">
        <v>490</v>
      </c>
      <c r="C196" s="47"/>
      <c r="D196" s="47"/>
      <c r="E196" s="5">
        <v>12966.48</v>
      </c>
      <c r="F196" s="3">
        <v>4043.24</v>
      </c>
      <c r="G196" s="2"/>
      <c r="H196" s="2">
        <v>8747.5</v>
      </c>
      <c r="I196" s="2">
        <f>SUM(E196:H196)</f>
        <v>25757.22</v>
      </c>
      <c r="J196" s="2">
        <v>76650.460000000006</v>
      </c>
      <c r="K196" s="71">
        <f t="shared" ref="K196:K205" si="66">SUM(I196/J196)-1</f>
        <v>-0.66396522604039165</v>
      </c>
      <c r="L196" s="2">
        <v>119691.1</v>
      </c>
      <c r="M196" s="2">
        <v>56411.5</v>
      </c>
    </row>
    <row r="197" spans="1:13" ht="15.75" thickBot="1" x14ac:dyDescent="0.3">
      <c r="A197" s="46" t="s">
        <v>199</v>
      </c>
      <c r="B197" s="46" t="s">
        <v>200</v>
      </c>
      <c r="C197" s="47"/>
      <c r="D197" s="47"/>
      <c r="E197" s="5">
        <v>2123.37</v>
      </c>
      <c r="F197" s="3">
        <v>3871.19</v>
      </c>
      <c r="G197" s="2"/>
      <c r="H197" s="2">
        <v>1578.45</v>
      </c>
      <c r="I197" s="2">
        <f t="shared" ref="I197:I208" si="67">SUM(E197:H197)</f>
        <v>7573.0099999999993</v>
      </c>
      <c r="J197" s="2">
        <v>9768.74</v>
      </c>
      <c r="K197" s="71">
        <f t="shared" si="66"/>
        <v>-0.22477105542782394</v>
      </c>
      <c r="L197" s="2">
        <v>19732.560000000001</v>
      </c>
      <c r="M197" s="2">
        <v>15690.28</v>
      </c>
    </row>
    <row r="198" spans="1:13" ht="15.75" thickBot="1" x14ac:dyDescent="0.3">
      <c r="A198" s="46" t="s">
        <v>432</v>
      </c>
      <c r="B198" s="46" t="s">
        <v>433</v>
      </c>
      <c r="C198" s="47"/>
      <c r="D198" s="47"/>
      <c r="E198" s="5"/>
      <c r="F198" s="3"/>
      <c r="G198" s="2"/>
      <c r="H198" s="2"/>
      <c r="I198" s="2">
        <f t="shared" si="67"/>
        <v>0</v>
      </c>
      <c r="J198" s="2"/>
      <c r="K198" s="71"/>
      <c r="L198" s="2"/>
      <c r="M198" s="2">
        <v>42.91</v>
      </c>
    </row>
    <row r="199" spans="1:13" ht="15.75" thickBot="1" x14ac:dyDescent="0.3">
      <c r="A199" s="13" t="s">
        <v>201</v>
      </c>
      <c r="B199" s="46" t="s">
        <v>202</v>
      </c>
      <c r="C199" s="14"/>
      <c r="D199" s="14"/>
      <c r="E199" s="5">
        <v>2996.97</v>
      </c>
      <c r="F199" s="3"/>
      <c r="G199" s="2"/>
      <c r="H199" s="2"/>
      <c r="I199" s="2">
        <f t="shared" si="67"/>
        <v>2996.97</v>
      </c>
      <c r="J199" s="2">
        <v>3246.65</v>
      </c>
      <c r="K199" s="71">
        <f t="shared" si="66"/>
        <v>-7.6903885543560424E-2</v>
      </c>
      <c r="L199" s="2">
        <v>15114.49</v>
      </c>
      <c r="M199" s="2">
        <v>28335.59</v>
      </c>
    </row>
    <row r="200" spans="1:13" ht="15.75" thickBot="1" x14ac:dyDescent="0.3">
      <c r="A200" s="46" t="s">
        <v>203</v>
      </c>
      <c r="B200" s="46" t="s">
        <v>204</v>
      </c>
      <c r="C200" s="47"/>
      <c r="D200" s="47"/>
      <c r="E200" s="3">
        <v>605.9</v>
      </c>
      <c r="F200" s="3"/>
      <c r="G200" s="2"/>
      <c r="H200" s="2"/>
      <c r="I200" s="2">
        <f t="shared" si="67"/>
        <v>605.9</v>
      </c>
      <c r="J200" s="2">
        <v>3777.9</v>
      </c>
      <c r="K200" s="71">
        <f t="shared" si="66"/>
        <v>-0.83961989465046716</v>
      </c>
      <c r="L200" s="2">
        <v>4202</v>
      </c>
      <c r="M200" s="2">
        <v>4643.6000000000004</v>
      </c>
    </row>
    <row r="201" spans="1:13" ht="15.75" thickBot="1" x14ac:dyDescent="0.3">
      <c r="A201" s="46" t="s">
        <v>205</v>
      </c>
      <c r="B201" s="46" t="s">
        <v>276</v>
      </c>
      <c r="C201" s="47"/>
      <c r="D201" s="47"/>
      <c r="E201" s="3">
        <v>764.09</v>
      </c>
      <c r="F201" s="3"/>
      <c r="G201" s="2"/>
      <c r="H201" s="2">
        <v>41.9</v>
      </c>
      <c r="I201" s="2">
        <f t="shared" si="67"/>
        <v>805.99</v>
      </c>
      <c r="J201" s="2">
        <v>653.55999999999995</v>
      </c>
      <c r="K201" s="71">
        <f t="shared" si="66"/>
        <v>0.23323030785237786</v>
      </c>
      <c r="L201" s="2">
        <v>4525.83</v>
      </c>
      <c r="M201" s="2">
        <v>21806.29</v>
      </c>
    </row>
    <row r="202" spans="1:13" ht="15.75" thickBot="1" x14ac:dyDescent="0.3">
      <c r="A202" s="46" t="s">
        <v>398</v>
      </c>
      <c r="B202" s="46" t="s">
        <v>399</v>
      </c>
      <c r="C202" s="47"/>
      <c r="D202" s="47"/>
      <c r="E202" s="3">
        <v>237.54</v>
      </c>
      <c r="F202" s="3"/>
      <c r="G202" s="2"/>
      <c r="H202" s="2">
        <v>473.14</v>
      </c>
      <c r="I202" s="2">
        <f t="shared" ref="I202:I207" si="68">SUM(E202:H202)</f>
        <v>710.68</v>
      </c>
      <c r="J202" s="2">
        <v>1664.91</v>
      </c>
      <c r="K202" s="71">
        <f t="shared" si="66"/>
        <v>-0.57314209176472009</v>
      </c>
      <c r="L202" s="2">
        <v>1664.91</v>
      </c>
      <c r="M202" s="2">
        <v>1323.61</v>
      </c>
    </row>
    <row r="203" spans="1:13" ht="15.75" thickBot="1" x14ac:dyDescent="0.3">
      <c r="A203" s="46" t="s">
        <v>424</v>
      </c>
      <c r="B203" s="46" t="s">
        <v>425</v>
      </c>
      <c r="C203" s="47"/>
      <c r="D203" s="47"/>
      <c r="E203" s="3">
        <v>2464.13</v>
      </c>
      <c r="F203" s="3"/>
      <c r="G203" s="2"/>
      <c r="H203" s="2">
        <v>6522.89</v>
      </c>
      <c r="I203" s="2">
        <f t="shared" ref="I203:I204" si="69">SUM(E203:H203)</f>
        <v>8987.02</v>
      </c>
      <c r="J203" s="2">
        <v>2489.4299999999998</v>
      </c>
      <c r="K203" s="71">
        <f t="shared" si="66"/>
        <v>2.6100713818022605</v>
      </c>
      <c r="L203" s="2">
        <v>5479.24</v>
      </c>
      <c r="M203" s="2"/>
    </row>
    <row r="204" spans="1:13" ht="15.75" thickBot="1" x14ac:dyDescent="0.3">
      <c r="A204" s="46" t="s">
        <v>469</v>
      </c>
      <c r="B204" s="46" t="s">
        <v>470</v>
      </c>
      <c r="C204" s="47"/>
      <c r="D204" s="47"/>
      <c r="E204" s="3"/>
      <c r="F204" s="3"/>
      <c r="G204" s="2"/>
      <c r="H204" s="2"/>
      <c r="I204" s="2">
        <f t="shared" si="69"/>
        <v>0</v>
      </c>
      <c r="J204" s="2"/>
      <c r="K204" s="71"/>
      <c r="L204" s="2">
        <v>195</v>
      </c>
      <c r="M204" s="2"/>
    </row>
    <row r="205" spans="1:13" ht="15.75" thickBot="1" x14ac:dyDescent="0.3">
      <c r="A205" s="46" t="s">
        <v>459</v>
      </c>
      <c r="B205" s="46" t="s">
        <v>460</v>
      </c>
      <c r="C205" s="47"/>
      <c r="D205" s="47"/>
      <c r="E205" s="3">
        <v>69.56</v>
      </c>
      <c r="F205" s="3"/>
      <c r="G205" s="2"/>
      <c r="H205" s="2"/>
      <c r="I205" s="2">
        <f t="shared" ref="I205" si="70">SUM(E205:H205)</f>
        <v>69.56</v>
      </c>
      <c r="J205" s="2">
        <v>199.02</v>
      </c>
      <c r="K205" s="71">
        <f t="shared" si="66"/>
        <v>-0.65048738820219076</v>
      </c>
      <c r="L205" s="2">
        <v>337.06</v>
      </c>
      <c r="M205" s="2"/>
    </row>
    <row r="206" spans="1:13" ht="15.75" thickBot="1" x14ac:dyDescent="0.3">
      <c r="A206" s="46" t="s">
        <v>482</v>
      </c>
      <c r="B206" s="46" t="s">
        <v>484</v>
      </c>
      <c r="C206" s="47"/>
      <c r="D206" s="47"/>
      <c r="E206" s="3">
        <v>6238.94</v>
      </c>
      <c r="F206" s="3"/>
      <c r="G206" s="2"/>
      <c r="H206" s="2">
        <v>2518.4</v>
      </c>
      <c r="I206" s="2">
        <f t="shared" ref="I206" si="71">SUM(E206:H206)</f>
        <v>8757.34</v>
      </c>
      <c r="J206" s="2"/>
      <c r="K206" s="71"/>
      <c r="L206" s="2"/>
      <c r="M206" s="2"/>
    </row>
    <row r="207" spans="1:13" ht="15.75" thickBot="1" x14ac:dyDescent="0.3">
      <c r="A207" s="46" t="s">
        <v>486</v>
      </c>
      <c r="B207" s="46" t="s">
        <v>487</v>
      </c>
      <c r="C207" s="47"/>
      <c r="D207" s="47"/>
      <c r="E207" s="3">
        <v>4968.01</v>
      </c>
      <c r="F207" s="3">
        <v>1570.32</v>
      </c>
      <c r="G207" s="2"/>
      <c r="H207" s="2">
        <v>1625</v>
      </c>
      <c r="I207" s="2">
        <f t="shared" si="68"/>
        <v>8163.33</v>
      </c>
      <c r="J207" s="2"/>
      <c r="K207" s="71"/>
      <c r="L207" s="2"/>
      <c r="M207" s="2"/>
    </row>
    <row r="208" spans="1:13" ht="15.75" thickBot="1" x14ac:dyDescent="0.3">
      <c r="A208" s="13" t="s">
        <v>483</v>
      </c>
      <c r="B208" s="46" t="s">
        <v>485</v>
      </c>
      <c r="C208" s="14"/>
      <c r="D208" s="14"/>
      <c r="E208" s="3">
        <v>23689.79</v>
      </c>
      <c r="F208" s="3">
        <v>12449.35</v>
      </c>
      <c r="G208" s="2"/>
      <c r="H208" s="2">
        <v>5661.95</v>
      </c>
      <c r="I208" s="2">
        <f t="shared" si="67"/>
        <v>41801.089999999997</v>
      </c>
      <c r="J208" s="2"/>
      <c r="K208" s="71"/>
      <c r="L208" s="2"/>
      <c r="M208" s="2"/>
    </row>
    <row r="209" spans="1:13" ht="15.75" thickBot="1" x14ac:dyDescent="0.3">
      <c r="A209" s="9" t="s">
        <v>291</v>
      </c>
      <c r="B209" s="58"/>
      <c r="C209" s="10"/>
      <c r="D209" s="10"/>
      <c r="E209" s="4">
        <f>SUM(E196:E208)</f>
        <v>57124.780000000006</v>
      </c>
      <c r="F209" s="4">
        <f t="shared" ref="F209:I209" si="72">SUM(F196:F208)</f>
        <v>21934.1</v>
      </c>
      <c r="G209" s="4">
        <f t="shared" si="72"/>
        <v>0</v>
      </c>
      <c r="H209" s="4">
        <f>SUM(H196:H208)</f>
        <v>27169.230000000003</v>
      </c>
      <c r="I209" s="4">
        <f t="shared" si="72"/>
        <v>106228.11</v>
      </c>
      <c r="J209" s="4">
        <f>SUM(J196:J208)</f>
        <v>98450.67</v>
      </c>
      <c r="K209" s="78">
        <f t="shared" ref="K209" si="73">SUM(I209/J209)-1</f>
        <v>7.8998345059510644E-2</v>
      </c>
      <c r="L209" s="4">
        <f>SUM(L196:L208)</f>
        <v>170942.18999999997</v>
      </c>
      <c r="M209" s="4">
        <f>SUM(M196:M208)</f>
        <v>128253.78000000001</v>
      </c>
    </row>
    <row r="210" spans="1:13" ht="15.75" thickBot="1" x14ac:dyDescent="0.3">
      <c r="A210" s="19" t="s">
        <v>38</v>
      </c>
      <c r="B210" s="18"/>
      <c r="C210" s="6"/>
      <c r="D210" s="6"/>
      <c r="E210" s="23"/>
      <c r="F210" s="23"/>
      <c r="G210" s="23"/>
      <c r="H210" s="23"/>
      <c r="I210" s="23"/>
      <c r="J210" s="23"/>
      <c r="K210" s="23"/>
      <c r="L210" s="23"/>
      <c r="M210" s="23"/>
    </row>
    <row r="211" spans="1:13" x14ac:dyDescent="0.25">
      <c r="A211" s="20"/>
      <c r="B211" s="57" t="s">
        <v>59</v>
      </c>
      <c r="C211" s="11"/>
      <c r="D211" s="11"/>
      <c r="E211" s="25" t="s">
        <v>2</v>
      </c>
      <c r="F211" s="26" t="s">
        <v>3</v>
      </c>
      <c r="G211" s="27" t="s">
        <v>4</v>
      </c>
      <c r="H211" s="54" t="s">
        <v>420</v>
      </c>
      <c r="I211" s="65" t="s">
        <v>474</v>
      </c>
      <c r="J211" s="25" t="s">
        <v>471</v>
      </c>
      <c r="K211" s="72" t="s">
        <v>454</v>
      </c>
      <c r="L211" s="25" t="s">
        <v>471</v>
      </c>
      <c r="M211" s="25" t="s">
        <v>448</v>
      </c>
    </row>
    <row r="212" spans="1:13" ht="15.75" thickBot="1" x14ac:dyDescent="0.3">
      <c r="A212" s="21" t="s">
        <v>59</v>
      </c>
      <c r="B212" s="50" t="s">
        <v>60</v>
      </c>
      <c r="C212" s="12"/>
      <c r="D212" s="12"/>
      <c r="E212" s="28" t="s">
        <v>5</v>
      </c>
      <c r="F212" s="28" t="s">
        <v>5</v>
      </c>
      <c r="G212" s="28" t="s">
        <v>5</v>
      </c>
      <c r="H212" s="55" t="s">
        <v>421</v>
      </c>
      <c r="I212" s="28" t="s">
        <v>449</v>
      </c>
      <c r="J212" s="28" t="s">
        <v>449</v>
      </c>
      <c r="K212" s="73" t="s">
        <v>472</v>
      </c>
      <c r="L212" s="28" t="s">
        <v>450</v>
      </c>
      <c r="M212" s="28" t="s">
        <v>450</v>
      </c>
    </row>
    <row r="213" spans="1:13" ht="15.75" thickBot="1" x14ac:dyDescent="0.3">
      <c r="A213" s="13" t="s">
        <v>206</v>
      </c>
      <c r="B213" s="46" t="s">
        <v>207</v>
      </c>
      <c r="C213" s="14"/>
      <c r="D213" s="14"/>
      <c r="E213" s="3">
        <v>4498.6099999999997</v>
      </c>
      <c r="F213" s="3">
        <v>15255.48</v>
      </c>
      <c r="G213" s="2"/>
      <c r="H213" s="2">
        <v>20752.740000000002</v>
      </c>
      <c r="I213" s="2">
        <f t="shared" ref="I213:I225" si="74">SUM(E213:H213)</f>
        <v>40506.83</v>
      </c>
      <c r="J213" s="2">
        <v>50911.360000000001</v>
      </c>
      <c r="K213" s="71">
        <f t="shared" ref="K213:K226" si="75">SUM(I213/J213)-1</f>
        <v>-0.20436558756238288</v>
      </c>
      <c r="L213" s="2">
        <v>56382.33</v>
      </c>
      <c r="M213" s="2">
        <v>27703.84</v>
      </c>
    </row>
    <row r="214" spans="1:13" ht="15.75" thickBot="1" x14ac:dyDescent="0.3">
      <c r="A214" s="46" t="s">
        <v>332</v>
      </c>
      <c r="B214" s="46" t="s">
        <v>333</v>
      </c>
      <c r="C214" s="47"/>
      <c r="D214" s="47"/>
      <c r="E214" s="3"/>
      <c r="F214" s="3">
        <v>1883.98</v>
      </c>
      <c r="G214" s="2"/>
      <c r="H214" s="2">
        <v>2998</v>
      </c>
      <c r="I214" s="2">
        <f t="shared" si="74"/>
        <v>4881.9799999999996</v>
      </c>
      <c r="J214" s="2">
        <v>4557.59</v>
      </c>
      <c r="K214" s="71">
        <f t="shared" si="75"/>
        <v>7.1175774916128809E-2</v>
      </c>
      <c r="L214" s="2">
        <v>8244.84</v>
      </c>
      <c r="M214" s="2">
        <v>16068.24</v>
      </c>
    </row>
    <row r="215" spans="1:13" ht="15.75" thickBot="1" x14ac:dyDescent="0.3">
      <c r="A215" s="46" t="s">
        <v>413</v>
      </c>
      <c r="B215" s="46" t="s">
        <v>414</v>
      </c>
      <c r="C215" s="47"/>
      <c r="D215" s="47"/>
      <c r="E215" s="3">
        <v>401.25</v>
      </c>
      <c r="F215" s="3">
        <v>3171.44</v>
      </c>
      <c r="G215" s="2"/>
      <c r="H215" s="2">
        <v>282158.98</v>
      </c>
      <c r="I215" s="2">
        <f t="shared" si="74"/>
        <v>285731.67</v>
      </c>
      <c r="J215" s="2">
        <v>293906.57</v>
      </c>
      <c r="K215" s="71">
        <f t="shared" si="75"/>
        <v>-2.7814621496892733E-2</v>
      </c>
      <c r="L215" s="2">
        <v>375618.48</v>
      </c>
      <c r="M215" s="2">
        <v>325615.19</v>
      </c>
    </row>
    <row r="216" spans="1:13" ht="15.75" thickBot="1" x14ac:dyDescent="0.3">
      <c r="A216" s="46" t="s">
        <v>352</v>
      </c>
      <c r="B216" s="46" t="s">
        <v>353</v>
      </c>
      <c r="C216" s="47"/>
      <c r="D216" s="47"/>
      <c r="E216" s="3">
        <v>530.63</v>
      </c>
      <c r="F216" s="3">
        <v>3028.09</v>
      </c>
      <c r="G216" s="2"/>
      <c r="H216" s="2">
        <v>92589.31</v>
      </c>
      <c r="I216" s="2">
        <f t="shared" si="74"/>
        <v>96148.03</v>
      </c>
      <c r="J216" s="2">
        <v>93715.7</v>
      </c>
      <c r="K216" s="71">
        <f t="shared" si="75"/>
        <v>2.5954349164547752E-2</v>
      </c>
      <c r="L216" s="2">
        <v>127390.79</v>
      </c>
      <c r="M216" s="2">
        <v>112297.88</v>
      </c>
    </row>
    <row r="217" spans="1:13" ht="15.75" thickBot="1" x14ac:dyDescent="0.3">
      <c r="A217" s="46" t="s">
        <v>294</v>
      </c>
      <c r="B217" s="46" t="s">
        <v>295</v>
      </c>
      <c r="C217" s="47"/>
      <c r="D217" s="47"/>
      <c r="E217" s="3">
        <v>4183.9799999999996</v>
      </c>
      <c r="F217" s="3">
        <v>11577.37</v>
      </c>
      <c r="G217" s="2"/>
      <c r="H217" s="2">
        <v>79308.73</v>
      </c>
      <c r="I217" s="2">
        <f t="shared" si="74"/>
        <v>95070.080000000002</v>
      </c>
      <c r="J217" s="2">
        <v>82335.259999999995</v>
      </c>
      <c r="K217" s="71">
        <f t="shared" si="75"/>
        <v>0.15467030771506662</v>
      </c>
      <c r="L217" s="2">
        <v>97979.72</v>
      </c>
      <c r="M217" s="2">
        <v>110834.4</v>
      </c>
    </row>
    <row r="218" spans="1:13" ht="15.75" thickBot="1" x14ac:dyDescent="0.3">
      <c r="A218" s="46" t="s">
        <v>293</v>
      </c>
      <c r="B218" s="46" t="s">
        <v>296</v>
      </c>
      <c r="C218" s="47"/>
      <c r="D218" s="47"/>
      <c r="E218" s="3">
        <v>6855.24</v>
      </c>
      <c r="F218" s="3">
        <v>1812.4</v>
      </c>
      <c r="G218" s="2"/>
      <c r="H218" s="2">
        <v>1570</v>
      </c>
      <c r="I218" s="2">
        <f t="shared" si="74"/>
        <v>10237.64</v>
      </c>
      <c r="J218" s="2">
        <v>8560.65</v>
      </c>
      <c r="K218" s="71">
        <f t="shared" si="75"/>
        <v>0.19589517151150915</v>
      </c>
      <c r="L218" s="2">
        <v>8560.65</v>
      </c>
      <c r="M218" s="2">
        <v>9279.09</v>
      </c>
    </row>
    <row r="219" spans="1:13" ht="15.75" thickBot="1" x14ac:dyDescent="0.3">
      <c r="A219" s="46" t="s">
        <v>208</v>
      </c>
      <c r="B219" s="46" t="s">
        <v>209</v>
      </c>
      <c r="C219" s="47"/>
      <c r="D219" s="47"/>
      <c r="E219" s="3">
        <v>3701.81</v>
      </c>
      <c r="F219" s="3">
        <v>5857.41</v>
      </c>
      <c r="G219" s="2"/>
      <c r="H219" s="2">
        <v>7032</v>
      </c>
      <c r="I219" s="2">
        <f t="shared" si="74"/>
        <v>16591.22</v>
      </c>
      <c r="J219" s="2">
        <v>10663.08</v>
      </c>
      <c r="K219" s="71">
        <f t="shared" si="75"/>
        <v>0.55595006320875395</v>
      </c>
      <c r="L219" s="2">
        <v>21308.38</v>
      </c>
      <c r="M219" s="2">
        <v>12695.51</v>
      </c>
    </row>
    <row r="220" spans="1:13" ht="15.75" thickBot="1" x14ac:dyDescent="0.3">
      <c r="A220" s="46" t="s">
        <v>210</v>
      </c>
      <c r="B220" s="46" t="s">
        <v>211</v>
      </c>
      <c r="C220" s="47"/>
      <c r="D220" s="47"/>
      <c r="E220" s="3"/>
      <c r="F220" s="3">
        <v>188.28</v>
      </c>
      <c r="G220" s="2"/>
      <c r="H220" s="2">
        <v>2020</v>
      </c>
      <c r="I220" s="2">
        <f t="shared" si="74"/>
        <v>2208.2800000000002</v>
      </c>
      <c r="J220" s="2">
        <v>2900.2</v>
      </c>
      <c r="K220" s="71">
        <f t="shared" si="75"/>
        <v>-0.23857664988621463</v>
      </c>
      <c r="L220" s="2">
        <v>5868.26</v>
      </c>
      <c r="M220" s="2">
        <v>7231.99</v>
      </c>
    </row>
    <row r="221" spans="1:13" ht="15.75" thickBot="1" x14ac:dyDescent="0.3">
      <c r="A221" s="46" t="s">
        <v>212</v>
      </c>
      <c r="B221" s="46" t="s">
        <v>213</v>
      </c>
      <c r="C221" s="47"/>
      <c r="D221" s="47"/>
      <c r="E221" s="3">
        <v>12053.23</v>
      </c>
      <c r="F221" s="3">
        <v>5585.28</v>
      </c>
      <c r="G221" s="2">
        <v>1533.65</v>
      </c>
      <c r="H221" s="2">
        <v>8604.0499999999993</v>
      </c>
      <c r="I221" s="2">
        <f t="shared" si="74"/>
        <v>27776.21</v>
      </c>
      <c r="J221" s="2">
        <v>25088.54</v>
      </c>
      <c r="K221" s="71">
        <f t="shared" si="75"/>
        <v>0.1071273976086291</v>
      </c>
      <c r="L221" s="2">
        <v>28726.27</v>
      </c>
      <c r="M221" s="2">
        <v>35519.870000000003</v>
      </c>
    </row>
    <row r="222" spans="1:13" ht="15.75" thickBot="1" x14ac:dyDescent="0.3">
      <c r="A222" s="46" t="s">
        <v>214</v>
      </c>
      <c r="B222" s="46" t="s">
        <v>215</v>
      </c>
      <c r="C222" s="47"/>
      <c r="D222" s="47"/>
      <c r="E222" s="3">
        <v>3195.02</v>
      </c>
      <c r="F222" s="3">
        <v>2203.7600000000002</v>
      </c>
      <c r="G222" s="2"/>
      <c r="H222" s="2">
        <v>2144.7600000000002</v>
      </c>
      <c r="I222" s="2">
        <f t="shared" si="74"/>
        <v>7543.5400000000009</v>
      </c>
      <c r="J222" s="2">
        <v>11551.94</v>
      </c>
      <c r="K222" s="71">
        <f t="shared" si="75"/>
        <v>-0.34698933685597388</v>
      </c>
      <c r="L222" s="2">
        <v>18697.47</v>
      </c>
      <c r="M222" s="2">
        <v>15425.6</v>
      </c>
    </row>
    <row r="223" spans="1:13" ht="15.75" thickBot="1" x14ac:dyDescent="0.3">
      <c r="A223" s="46" t="s">
        <v>297</v>
      </c>
      <c r="B223" s="46" t="s">
        <v>298</v>
      </c>
      <c r="C223" s="47"/>
      <c r="D223" s="47"/>
      <c r="E223" s="3">
        <v>16180.27</v>
      </c>
      <c r="F223" s="3">
        <v>39398.019999999997</v>
      </c>
      <c r="G223" s="2"/>
      <c r="H223" s="2">
        <v>14186.16</v>
      </c>
      <c r="I223" s="2">
        <f t="shared" si="74"/>
        <v>69764.45</v>
      </c>
      <c r="J223" s="2">
        <v>75332.75</v>
      </c>
      <c r="K223" s="71">
        <f t="shared" si="75"/>
        <v>-7.3916059084528363E-2</v>
      </c>
      <c r="L223" s="2">
        <v>90137.37</v>
      </c>
      <c r="M223" s="2">
        <v>125815.43</v>
      </c>
    </row>
    <row r="224" spans="1:13" ht="15.75" thickBot="1" x14ac:dyDescent="0.3">
      <c r="A224" s="46" t="s">
        <v>378</v>
      </c>
      <c r="B224" s="46" t="s">
        <v>379</v>
      </c>
      <c r="C224" s="47"/>
      <c r="D224" s="47"/>
      <c r="E224" s="3">
        <v>417.78</v>
      </c>
      <c r="F224" s="3"/>
      <c r="G224" s="2"/>
      <c r="H224" s="2">
        <v>5764.18</v>
      </c>
      <c r="I224" s="2">
        <f t="shared" si="74"/>
        <v>6181.96</v>
      </c>
      <c r="J224" s="2">
        <v>6188.36</v>
      </c>
      <c r="K224" s="71">
        <f t="shared" si="75"/>
        <v>-1.0341996910328E-3</v>
      </c>
      <c r="L224" s="2">
        <v>6188.36</v>
      </c>
      <c r="M224" s="2">
        <v>17656.080000000002</v>
      </c>
    </row>
    <row r="225" spans="1:13" ht="15.75" thickBot="1" x14ac:dyDescent="0.3">
      <c r="A225" s="13" t="s">
        <v>299</v>
      </c>
      <c r="B225" s="46" t="s">
        <v>300</v>
      </c>
      <c r="C225" s="14"/>
      <c r="D225" s="14"/>
      <c r="E225" s="3">
        <v>13174.35</v>
      </c>
      <c r="F225" s="3">
        <v>12637.92</v>
      </c>
      <c r="G225" s="2"/>
      <c r="H225" s="2">
        <v>35409.769999999997</v>
      </c>
      <c r="I225" s="2">
        <f t="shared" si="74"/>
        <v>61222.039999999994</v>
      </c>
      <c r="J225" s="2">
        <v>59019.28</v>
      </c>
      <c r="K225" s="71">
        <f t="shared" si="75"/>
        <v>3.7322718948790801E-2</v>
      </c>
      <c r="L225" s="2">
        <v>65129.94</v>
      </c>
      <c r="M225" s="2">
        <v>190715.51999999999</v>
      </c>
    </row>
    <row r="226" spans="1:13" ht="15.75" thickBot="1" x14ac:dyDescent="0.3">
      <c r="A226" s="9" t="s">
        <v>39</v>
      </c>
      <c r="B226" s="58"/>
      <c r="C226" s="10"/>
      <c r="D226" s="10"/>
      <c r="E226" s="4">
        <f t="shared" ref="E226:M226" si="76">SUM(E213:E225)</f>
        <v>65192.169999999991</v>
      </c>
      <c r="F226" s="4">
        <f t="shared" si="76"/>
        <v>102599.43</v>
      </c>
      <c r="G226" s="4">
        <f t="shared" si="76"/>
        <v>1533.65</v>
      </c>
      <c r="H226" s="4">
        <f t="shared" si="76"/>
        <v>554538.67999999993</v>
      </c>
      <c r="I226" s="4">
        <f t="shared" si="76"/>
        <v>723863.92999999993</v>
      </c>
      <c r="J226" s="4">
        <f t="shared" si="76"/>
        <v>724731.27999999991</v>
      </c>
      <c r="K226" s="78">
        <f t="shared" si="75"/>
        <v>-1.1967884151488084E-3</v>
      </c>
      <c r="L226" s="4">
        <f t="shared" ref="L226" si="77">SUM(L213:L225)</f>
        <v>910232.85999999987</v>
      </c>
      <c r="M226" s="4">
        <f t="shared" si="76"/>
        <v>1006858.64</v>
      </c>
    </row>
    <row r="227" spans="1:13" ht="15.75" thickBot="1" x14ac:dyDescent="0.3">
      <c r="A227" s="19" t="s">
        <v>475</v>
      </c>
      <c r="B227" s="18"/>
      <c r="C227" s="6"/>
      <c r="D227" s="6"/>
      <c r="E227" s="23"/>
      <c r="F227" s="23"/>
      <c r="G227" s="23"/>
      <c r="H227" s="23"/>
      <c r="I227" s="23"/>
      <c r="J227" s="23"/>
      <c r="K227" s="23"/>
      <c r="L227" s="23"/>
      <c r="M227" s="23"/>
    </row>
    <row r="228" spans="1:13" x14ac:dyDescent="0.25">
      <c r="A228" s="20"/>
      <c r="B228" s="57" t="s">
        <v>59</v>
      </c>
      <c r="C228" s="11"/>
      <c r="D228" s="11"/>
      <c r="E228" s="25" t="s">
        <v>2</v>
      </c>
      <c r="F228" s="26" t="s">
        <v>3</v>
      </c>
      <c r="G228" s="27" t="s">
        <v>4</v>
      </c>
      <c r="H228" s="54" t="s">
        <v>420</v>
      </c>
      <c r="I228" s="65" t="s">
        <v>474</v>
      </c>
      <c r="J228" s="25" t="s">
        <v>471</v>
      </c>
      <c r="K228" s="72" t="s">
        <v>454</v>
      </c>
      <c r="L228" s="25" t="s">
        <v>471</v>
      </c>
      <c r="M228" s="25" t="s">
        <v>448</v>
      </c>
    </row>
    <row r="229" spans="1:13" ht="15.75" thickBot="1" x14ac:dyDescent="0.3">
      <c r="A229" s="21" t="s">
        <v>59</v>
      </c>
      <c r="B229" s="50" t="s">
        <v>60</v>
      </c>
      <c r="C229" s="12"/>
      <c r="D229" s="12"/>
      <c r="E229" s="28" t="s">
        <v>5</v>
      </c>
      <c r="F229" s="28" t="s">
        <v>5</v>
      </c>
      <c r="G229" s="28" t="s">
        <v>5</v>
      </c>
      <c r="H229" s="55" t="s">
        <v>421</v>
      </c>
      <c r="I229" s="28" t="s">
        <v>449</v>
      </c>
      <c r="J229" s="28" t="s">
        <v>449</v>
      </c>
      <c r="K229" s="73" t="s">
        <v>472</v>
      </c>
      <c r="L229" s="28" t="s">
        <v>450</v>
      </c>
      <c r="M229" s="28" t="s">
        <v>450</v>
      </c>
    </row>
    <row r="230" spans="1:13" ht="15.75" thickBot="1" x14ac:dyDescent="0.3">
      <c r="A230" s="46" t="s">
        <v>216</v>
      </c>
      <c r="B230" s="46" t="s">
        <v>476</v>
      </c>
      <c r="C230" s="47"/>
      <c r="D230" s="47"/>
      <c r="E230" s="3">
        <v>13929.96</v>
      </c>
      <c r="F230" s="3">
        <v>1553.49</v>
      </c>
      <c r="G230" s="2">
        <v>10653.19</v>
      </c>
      <c r="H230" s="2">
        <v>6564</v>
      </c>
      <c r="I230" s="2">
        <f t="shared" ref="I230:I234" si="78">SUM(E230:H230)</f>
        <v>32700.639999999999</v>
      </c>
      <c r="J230" s="2">
        <v>24522.560000000001</v>
      </c>
      <c r="K230" s="71">
        <f t="shared" ref="K230:K235" si="79">SUM(I230/J230)-1</f>
        <v>0.33349209870421359</v>
      </c>
      <c r="L230" s="2">
        <v>30256.63</v>
      </c>
      <c r="M230" s="2">
        <v>60132.2</v>
      </c>
    </row>
    <row r="231" spans="1:13" ht="15.75" thickBot="1" x14ac:dyDescent="0.3">
      <c r="A231" s="46" t="s">
        <v>380</v>
      </c>
      <c r="B231" s="46" t="s">
        <v>477</v>
      </c>
      <c r="C231" s="47"/>
      <c r="D231" s="47"/>
      <c r="E231" s="3">
        <v>8185.18</v>
      </c>
      <c r="F231" s="3">
        <v>2043.56</v>
      </c>
      <c r="G231" s="2"/>
      <c r="H231" s="2">
        <v>300</v>
      </c>
      <c r="I231" s="2">
        <f t="shared" si="78"/>
        <v>10528.74</v>
      </c>
      <c r="J231" s="2">
        <v>6848.68</v>
      </c>
      <c r="K231" s="71">
        <f t="shared" si="79"/>
        <v>0.53733858203332607</v>
      </c>
      <c r="L231" s="2">
        <v>6884.53</v>
      </c>
      <c r="M231" s="2">
        <v>20941.87</v>
      </c>
    </row>
    <row r="232" spans="1:13" ht="15.75" thickBot="1" x14ac:dyDescent="0.3">
      <c r="A232" s="46" t="s">
        <v>320</v>
      </c>
      <c r="B232" s="46" t="s">
        <v>478</v>
      </c>
      <c r="C232" s="47"/>
      <c r="D232" s="47"/>
      <c r="E232" s="3">
        <v>587.77</v>
      </c>
      <c r="F232" s="3">
        <v>4367.91</v>
      </c>
      <c r="G232" s="2"/>
      <c r="H232" s="2"/>
      <c r="I232" s="2">
        <f t="shared" si="78"/>
        <v>4955.68</v>
      </c>
      <c r="J232" s="2">
        <v>4782.13</v>
      </c>
      <c r="K232" s="71">
        <f t="shared" si="79"/>
        <v>3.629135970791264E-2</v>
      </c>
      <c r="L232" s="2">
        <v>4782.13</v>
      </c>
      <c r="M232" s="2">
        <v>6654.02</v>
      </c>
    </row>
    <row r="233" spans="1:13" ht="15.75" thickBot="1" x14ac:dyDescent="0.3">
      <c r="A233" s="46" t="s">
        <v>320</v>
      </c>
      <c r="B233" s="46" t="s">
        <v>479</v>
      </c>
      <c r="C233" s="47"/>
      <c r="D233" s="47"/>
      <c r="E233" s="3"/>
      <c r="F233" s="3"/>
      <c r="G233" s="2"/>
      <c r="H233" s="2"/>
      <c r="I233" s="2">
        <f t="shared" ref="I233" si="80">SUM(E233:H233)</f>
        <v>0</v>
      </c>
      <c r="J233" s="2">
        <v>0</v>
      </c>
      <c r="K233" s="71"/>
      <c r="L233" s="2">
        <v>1353.18</v>
      </c>
      <c r="M233" s="2">
        <v>0</v>
      </c>
    </row>
    <row r="234" spans="1:13" ht="15.75" thickBot="1" x14ac:dyDescent="0.3">
      <c r="A234" s="13" t="s">
        <v>217</v>
      </c>
      <c r="B234" s="46" t="s">
        <v>480</v>
      </c>
      <c r="C234" s="14"/>
      <c r="D234" s="14"/>
      <c r="E234" s="3">
        <v>5467.6</v>
      </c>
      <c r="F234" s="3">
        <v>2744.68</v>
      </c>
      <c r="G234" s="2"/>
      <c r="H234" s="2">
        <v>1224.6500000000001</v>
      </c>
      <c r="I234" s="2">
        <f t="shared" si="78"/>
        <v>9436.93</v>
      </c>
      <c r="J234" s="2">
        <v>14199.14</v>
      </c>
      <c r="K234" s="71">
        <f t="shared" si="79"/>
        <v>-0.33538721359180901</v>
      </c>
      <c r="L234" s="2">
        <v>17352.71</v>
      </c>
      <c r="M234" s="2">
        <v>23342.35</v>
      </c>
    </row>
    <row r="235" spans="1:13" ht="15.75" thickBot="1" x14ac:dyDescent="0.3">
      <c r="A235" s="9" t="s">
        <v>40</v>
      </c>
      <c r="B235" s="58"/>
      <c r="C235" s="10"/>
      <c r="D235" s="10"/>
      <c r="E235" s="4">
        <f>SUM(E230:E234)</f>
        <v>28170.510000000002</v>
      </c>
      <c r="F235" s="4">
        <f t="shared" ref="F235:I235" si="81">SUM(F230:F234)</f>
        <v>10709.64</v>
      </c>
      <c r="G235" s="4">
        <f t="shared" si="81"/>
        <v>10653.19</v>
      </c>
      <c r="H235" s="4">
        <f>SUM(H230:H234)</f>
        <v>8088.65</v>
      </c>
      <c r="I235" s="4">
        <f t="shared" si="81"/>
        <v>57621.99</v>
      </c>
      <c r="J235" s="4">
        <f>SUM(J230:J234)</f>
        <v>50352.51</v>
      </c>
      <c r="K235" s="78">
        <f t="shared" si="79"/>
        <v>0.14437175028613258</v>
      </c>
      <c r="L235" s="4">
        <f>SUM(L230:L234)</f>
        <v>60629.18</v>
      </c>
      <c r="M235" s="4">
        <f>SUM(M230:M234)</f>
        <v>111070.44</v>
      </c>
    </row>
    <row r="236" spans="1:13" ht="15.75" thickBot="1" x14ac:dyDescent="0.3">
      <c r="A236" s="48" t="s">
        <v>277</v>
      </c>
      <c r="B236" s="18"/>
      <c r="C236" s="40"/>
      <c r="D236" s="40"/>
      <c r="E236" s="23"/>
      <c r="F236" s="23"/>
      <c r="G236" s="23"/>
      <c r="H236" s="23"/>
      <c r="I236" s="23"/>
      <c r="J236" s="23"/>
      <c r="K236" s="23"/>
      <c r="L236" s="23"/>
      <c r="M236" s="23"/>
    </row>
    <row r="237" spans="1:13" x14ac:dyDescent="0.25">
      <c r="A237" s="49"/>
      <c r="B237" s="57" t="s">
        <v>59</v>
      </c>
      <c r="C237" s="44"/>
      <c r="D237" s="44"/>
      <c r="E237" s="25" t="s">
        <v>2</v>
      </c>
      <c r="F237" s="26" t="s">
        <v>3</v>
      </c>
      <c r="G237" s="27" t="s">
        <v>4</v>
      </c>
      <c r="H237" s="54" t="s">
        <v>420</v>
      </c>
      <c r="I237" s="65" t="s">
        <v>474</v>
      </c>
      <c r="J237" s="25" t="s">
        <v>471</v>
      </c>
      <c r="K237" s="72" t="s">
        <v>454</v>
      </c>
      <c r="L237" s="25" t="s">
        <v>471</v>
      </c>
      <c r="M237" s="25" t="s">
        <v>448</v>
      </c>
    </row>
    <row r="238" spans="1:13" ht="15.75" thickBot="1" x14ac:dyDescent="0.3">
      <c r="A238" s="50" t="s">
        <v>59</v>
      </c>
      <c r="B238" s="50" t="s">
        <v>60</v>
      </c>
      <c r="C238" s="45"/>
      <c r="D238" s="45"/>
      <c r="E238" s="28" t="s">
        <v>5</v>
      </c>
      <c r="F238" s="28" t="s">
        <v>5</v>
      </c>
      <c r="G238" s="28" t="s">
        <v>5</v>
      </c>
      <c r="H238" s="55" t="s">
        <v>421</v>
      </c>
      <c r="I238" s="28" t="s">
        <v>449</v>
      </c>
      <c r="J238" s="28" t="s">
        <v>449</v>
      </c>
      <c r="K238" s="73" t="s">
        <v>472</v>
      </c>
      <c r="L238" s="28" t="s">
        <v>450</v>
      </c>
      <c r="M238" s="28" t="s">
        <v>450</v>
      </c>
    </row>
    <row r="239" spans="1:13" ht="15.75" thickBot="1" x14ac:dyDescent="0.3">
      <c r="A239" s="46" t="s">
        <v>218</v>
      </c>
      <c r="B239" s="46" t="s">
        <v>219</v>
      </c>
      <c r="C239" s="47"/>
      <c r="D239" s="47"/>
      <c r="E239" s="3">
        <v>4752.4799999999996</v>
      </c>
      <c r="F239" s="3">
        <v>2413.5</v>
      </c>
      <c r="G239" s="2">
        <v>638.66</v>
      </c>
      <c r="H239" s="2">
        <v>8992.24</v>
      </c>
      <c r="I239" s="2">
        <f>SUM(E239:H239)</f>
        <v>16796.879999999997</v>
      </c>
      <c r="J239" s="2">
        <v>29898.82</v>
      </c>
      <c r="K239" s="71">
        <f>SUM(I239/J239)-1</f>
        <v>-0.43820926712157882</v>
      </c>
      <c r="L239" s="2">
        <v>46819.61</v>
      </c>
      <c r="M239" s="2">
        <v>35466.720000000001</v>
      </c>
    </row>
    <row r="240" spans="1:13" ht="15.75" thickBot="1" x14ac:dyDescent="0.3">
      <c r="A240" s="42" t="s">
        <v>278</v>
      </c>
      <c r="B240" s="58"/>
      <c r="C240" s="43"/>
      <c r="D240" s="43"/>
      <c r="E240" s="4">
        <f>SUM(E239:E239)</f>
        <v>4752.4799999999996</v>
      </c>
      <c r="F240" s="4">
        <f>SUM(F239:F239)</f>
        <v>2413.5</v>
      </c>
      <c r="G240" s="4">
        <f>SUM(G239:G239)</f>
        <v>638.66</v>
      </c>
      <c r="H240" s="4">
        <f>SUM(H239)</f>
        <v>8992.24</v>
      </c>
      <c r="I240" s="4">
        <f>SUM(I239:I239)</f>
        <v>16796.879999999997</v>
      </c>
      <c r="J240" s="4">
        <f>SUM(J239)</f>
        <v>29898.82</v>
      </c>
      <c r="K240" s="78">
        <f t="shared" ref="K240" si="82">SUM(I240/J240)-1</f>
        <v>-0.43820926712157882</v>
      </c>
      <c r="L240" s="4">
        <f>SUM(L239)</f>
        <v>46819.61</v>
      </c>
      <c r="M240" s="4">
        <f>SUM(M239)</f>
        <v>35466.720000000001</v>
      </c>
    </row>
    <row r="241" spans="1:13" ht="15.75" thickBot="1" x14ac:dyDescent="0.3">
      <c r="A241" s="48" t="s">
        <v>441</v>
      </c>
      <c r="B241" s="18"/>
      <c r="C241" s="40"/>
      <c r="D241" s="40"/>
      <c r="E241" s="23"/>
      <c r="F241" s="23"/>
      <c r="G241" s="23"/>
      <c r="H241" s="23"/>
      <c r="I241" s="23"/>
      <c r="J241" s="23"/>
      <c r="K241" s="23"/>
      <c r="L241" s="23"/>
      <c r="M241" s="23"/>
    </row>
    <row r="242" spans="1:13" x14ac:dyDescent="0.25">
      <c r="A242" s="49"/>
      <c r="B242" s="57" t="s">
        <v>59</v>
      </c>
      <c r="C242" s="44"/>
      <c r="D242" s="44"/>
      <c r="E242" s="25" t="s">
        <v>2</v>
      </c>
      <c r="F242" s="26" t="s">
        <v>3</v>
      </c>
      <c r="G242" s="27" t="s">
        <v>4</v>
      </c>
      <c r="H242" s="54" t="s">
        <v>420</v>
      </c>
      <c r="I242" s="65" t="s">
        <v>474</v>
      </c>
      <c r="J242" s="25" t="s">
        <v>471</v>
      </c>
      <c r="K242" s="72" t="s">
        <v>454</v>
      </c>
      <c r="L242" s="25" t="s">
        <v>471</v>
      </c>
      <c r="M242" s="25" t="s">
        <v>448</v>
      </c>
    </row>
    <row r="243" spans="1:13" ht="15.75" thickBot="1" x14ac:dyDescent="0.3">
      <c r="A243" s="50" t="s">
        <v>59</v>
      </c>
      <c r="B243" s="50" t="s">
        <v>60</v>
      </c>
      <c r="C243" s="45"/>
      <c r="D243" s="45"/>
      <c r="E243" s="28" t="s">
        <v>5</v>
      </c>
      <c r="F243" s="28" t="s">
        <v>5</v>
      </c>
      <c r="G243" s="28" t="s">
        <v>5</v>
      </c>
      <c r="H243" s="55" t="s">
        <v>421</v>
      </c>
      <c r="I243" s="28" t="s">
        <v>449</v>
      </c>
      <c r="J243" s="28" t="s">
        <v>449</v>
      </c>
      <c r="K243" s="73" t="s">
        <v>472</v>
      </c>
      <c r="L243" s="28" t="s">
        <v>450</v>
      </c>
      <c r="M243" s="28" t="s">
        <v>450</v>
      </c>
    </row>
    <row r="244" spans="1:13" ht="15.75" thickBot="1" x14ac:dyDescent="0.3">
      <c r="A244" s="46" t="s">
        <v>442</v>
      </c>
      <c r="B244" s="46" t="s">
        <v>443</v>
      </c>
      <c r="C244" s="47"/>
      <c r="D244" s="47"/>
      <c r="E244" s="3">
        <v>4287.93</v>
      </c>
      <c r="F244" s="3"/>
      <c r="G244" s="2"/>
      <c r="H244" s="2">
        <v>9310</v>
      </c>
      <c r="I244" s="2">
        <f>SUM(E244:H244)</f>
        <v>13597.93</v>
      </c>
      <c r="J244" s="2">
        <v>12145.46</v>
      </c>
      <c r="K244" s="71">
        <f>SUM(I244/J244)-1</f>
        <v>0.1195895421005051</v>
      </c>
      <c r="L244" s="2">
        <v>26000.27</v>
      </c>
      <c r="M244" s="2">
        <v>0</v>
      </c>
    </row>
    <row r="245" spans="1:13" ht="15.75" thickBot="1" x14ac:dyDescent="0.3">
      <c r="A245" s="42" t="s">
        <v>444</v>
      </c>
      <c r="B245" s="58"/>
      <c r="C245" s="43"/>
      <c r="D245" s="43"/>
      <c r="E245" s="4">
        <f>SUM(E244:E244)</f>
        <v>4287.93</v>
      </c>
      <c r="F245" s="4">
        <f>SUM(F244:F244)</f>
        <v>0</v>
      </c>
      <c r="G245" s="4">
        <f>SUM(G244:G244)</f>
        <v>0</v>
      </c>
      <c r="H245" s="4">
        <f>SUM(H244)</f>
        <v>9310</v>
      </c>
      <c r="I245" s="4">
        <f>SUM(I244:I244)</f>
        <v>13597.93</v>
      </c>
      <c r="J245" s="4">
        <f>SUM(J244)</f>
        <v>12145.46</v>
      </c>
      <c r="K245" s="78">
        <f t="shared" ref="K245" si="83">SUM(I245/J245)-1</f>
        <v>0.1195895421005051</v>
      </c>
      <c r="L245" s="4">
        <f>SUM(L244)</f>
        <v>26000.27</v>
      </c>
      <c r="M245" s="4">
        <f>SUM(M244)</f>
        <v>0</v>
      </c>
    </row>
    <row r="246" spans="1:13" ht="15.75" thickBot="1" x14ac:dyDescent="0.3">
      <c r="A246" s="48" t="s">
        <v>354</v>
      </c>
      <c r="B246" s="18"/>
      <c r="C246" s="40"/>
      <c r="D246" s="40"/>
      <c r="E246" s="23"/>
      <c r="F246" s="23"/>
      <c r="G246" s="23"/>
      <c r="H246" s="23"/>
      <c r="I246" s="23"/>
      <c r="J246" s="23"/>
      <c r="K246" s="23"/>
      <c r="L246" s="23"/>
      <c r="M246" s="23"/>
    </row>
    <row r="247" spans="1:13" x14ac:dyDescent="0.25">
      <c r="A247" s="49"/>
      <c r="B247" s="57" t="s">
        <v>59</v>
      </c>
      <c r="C247" s="44"/>
      <c r="D247" s="44"/>
      <c r="E247" s="25" t="s">
        <v>2</v>
      </c>
      <c r="F247" s="26" t="s">
        <v>3</v>
      </c>
      <c r="G247" s="27" t="s">
        <v>4</v>
      </c>
      <c r="H247" s="54" t="s">
        <v>420</v>
      </c>
      <c r="I247" s="65" t="s">
        <v>474</v>
      </c>
      <c r="J247" s="25" t="s">
        <v>471</v>
      </c>
      <c r="K247" s="72" t="s">
        <v>454</v>
      </c>
      <c r="L247" s="25" t="s">
        <v>471</v>
      </c>
      <c r="M247" s="25" t="s">
        <v>448</v>
      </c>
    </row>
    <row r="248" spans="1:13" ht="15.75" thickBot="1" x14ac:dyDescent="0.3">
      <c r="A248" s="50" t="s">
        <v>59</v>
      </c>
      <c r="B248" s="50" t="s">
        <v>60</v>
      </c>
      <c r="C248" s="45"/>
      <c r="D248" s="45"/>
      <c r="E248" s="28" t="s">
        <v>5</v>
      </c>
      <c r="F248" s="28" t="s">
        <v>5</v>
      </c>
      <c r="G248" s="28" t="s">
        <v>5</v>
      </c>
      <c r="H248" s="55" t="s">
        <v>421</v>
      </c>
      <c r="I248" s="28" t="s">
        <v>449</v>
      </c>
      <c r="J248" s="28" t="s">
        <v>449</v>
      </c>
      <c r="K248" s="73" t="s">
        <v>472</v>
      </c>
      <c r="L248" s="28" t="s">
        <v>450</v>
      </c>
      <c r="M248" s="28" t="s">
        <v>450</v>
      </c>
    </row>
    <row r="249" spans="1:13" ht="15.75" thickBot="1" x14ac:dyDescent="0.3">
      <c r="A249" s="46" t="s">
        <v>334</v>
      </c>
      <c r="B249" s="46" t="s">
        <v>335</v>
      </c>
      <c r="C249" s="47"/>
      <c r="D249" s="47"/>
      <c r="E249" s="3"/>
      <c r="F249" s="3">
        <v>3394.5</v>
      </c>
      <c r="G249" s="2"/>
      <c r="H249" s="2">
        <v>3610</v>
      </c>
      <c r="I249" s="2">
        <f>SUM(E249:H249)</f>
        <v>7004.5</v>
      </c>
      <c r="J249" s="2">
        <v>10732.92</v>
      </c>
      <c r="K249" s="71">
        <f>SUM(I249/J249)-1</f>
        <v>-0.34738170041330785</v>
      </c>
      <c r="L249" s="2">
        <v>14076.84</v>
      </c>
      <c r="M249" s="2">
        <v>9832.08</v>
      </c>
    </row>
    <row r="250" spans="1:13" ht="15.75" thickBot="1" x14ac:dyDescent="0.3">
      <c r="A250" s="42" t="s">
        <v>445</v>
      </c>
      <c r="B250" s="58"/>
      <c r="C250" s="43"/>
      <c r="D250" s="43"/>
      <c r="E250" s="4">
        <f>SUM(E249:E249)</f>
        <v>0</v>
      </c>
      <c r="F250" s="4">
        <f>SUM(F249:F249)</f>
        <v>3394.5</v>
      </c>
      <c r="G250" s="4">
        <f>SUM(G249:G249)</f>
        <v>0</v>
      </c>
      <c r="H250" s="4">
        <f>SUM(H249)</f>
        <v>3610</v>
      </c>
      <c r="I250" s="4">
        <f>SUM(I249:I249)</f>
        <v>7004.5</v>
      </c>
      <c r="J250" s="4">
        <f>SUM(J249)</f>
        <v>10732.92</v>
      </c>
      <c r="K250" s="78">
        <f t="shared" ref="K250" si="84">SUM(I250/J250)-1</f>
        <v>-0.34738170041330785</v>
      </c>
      <c r="L250" s="4">
        <f>SUM(L249)</f>
        <v>14076.84</v>
      </c>
      <c r="M250" s="4">
        <f>SUM(M249)</f>
        <v>9832.08</v>
      </c>
    </row>
    <row r="251" spans="1:13" ht="15.75" thickBot="1" x14ac:dyDescent="0.3">
      <c r="A251" s="48" t="s">
        <v>400</v>
      </c>
      <c r="B251" s="18"/>
      <c r="C251" s="40"/>
      <c r="D251" s="40"/>
      <c r="E251" s="23"/>
      <c r="F251" s="23"/>
      <c r="G251" s="23"/>
      <c r="H251" s="23"/>
      <c r="I251" s="23"/>
      <c r="J251" s="23"/>
      <c r="K251" s="23"/>
      <c r="L251" s="23"/>
      <c r="M251" s="23"/>
    </row>
    <row r="252" spans="1:13" x14ac:dyDescent="0.25">
      <c r="A252" s="49"/>
      <c r="B252" s="57" t="s">
        <v>59</v>
      </c>
      <c r="C252" s="44"/>
      <c r="D252" s="44"/>
      <c r="E252" s="25" t="s">
        <v>2</v>
      </c>
      <c r="F252" s="26" t="s">
        <v>3</v>
      </c>
      <c r="G252" s="27" t="s">
        <v>4</v>
      </c>
      <c r="H252" s="54" t="s">
        <v>420</v>
      </c>
      <c r="I252" s="65" t="s">
        <v>474</v>
      </c>
      <c r="J252" s="25" t="s">
        <v>471</v>
      </c>
      <c r="K252" s="72" t="s">
        <v>454</v>
      </c>
      <c r="L252" s="25" t="s">
        <v>471</v>
      </c>
      <c r="M252" s="25" t="s">
        <v>448</v>
      </c>
    </row>
    <row r="253" spans="1:13" ht="15.75" thickBot="1" x14ac:dyDescent="0.3">
      <c r="A253" s="50" t="s">
        <v>59</v>
      </c>
      <c r="B253" s="50" t="s">
        <v>60</v>
      </c>
      <c r="C253" s="45"/>
      <c r="D253" s="45"/>
      <c r="E253" s="28" t="s">
        <v>5</v>
      </c>
      <c r="F253" s="28" t="s">
        <v>5</v>
      </c>
      <c r="G253" s="28" t="s">
        <v>5</v>
      </c>
      <c r="H253" s="55" t="s">
        <v>421</v>
      </c>
      <c r="I253" s="28" t="s">
        <v>449</v>
      </c>
      <c r="J253" s="28" t="s">
        <v>449</v>
      </c>
      <c r="K253" s="73" t="s">
        <v>472</v>
      </c>
      <c r="L253" s="28" t="s">
        <v>450</v>
      </c>
      <c r="M253" s="28" t="s">
        <v>450</v>
      </c>
    </row>
    <row r="254" spans="1:13" ht="15.75" thickBot="1" x14ac:dyDescent="0.3">
      <c r="A254" s="46" t="s">
        <v>401</v>
      </c>
      <c r="B254" s="46" t="s">
        <v>402</v>
      </c>
      <c r="C254" s="47"/>
      <c r="D254" s="47"/>
      <c r="E254" s="3">
        <v>1277.74</v>
      </c>
      <c r="F254" s="3"/>
      <c r="G254" s="2"/>
      <c r="H254" s="2">
        <v>559</v>
      </c>
      <c r="I254" s="2">
        <f>SUM(E254:H254)</f>
        <v>1836.74</v>
      </c>
      <c r="J254" s="2">
        <v>3127.76</v>
      </c>
      <c r="K254" s="71">
        <f>SUM(I254/J254)-1</f>
        <v>-0.41276184873519706</v>
      </c>
      <c r="L254" s="2">
        <v>3675.76</v>
      </c>
      <c r="M254" s="2">
        <v>2941.92</v>
      </c>
    </row>
    <row r="255" spans="1:13" ht="15.75" thickBot="1" x14ac:dyDescent="0.3">
      <c r="A255" s="42" t="s">
        <v>403</v>
      </c>
      <c r="B255" s="58"/>
      <c r="C255" s="43"/>
      <c r="D255" s="43"/>
      <c r="E255" s="4">
        <f>SUM(E254:E254)</f>
        <v>1277.74</v>
      </c>
      <c r="F255" s="4">
        <f>SUM(F254:F254)</f>
        <v>0</v>
      </c>
      <c r="G255" s="4">
        <f>SUM(G254:G254)</f>
        <v>0</v>
      </c>
      <c r="H255" s="4">
        <f>SUM(H254)</f>
        <v>559</v>
      </c>
      <c r="I255" s="4">
        <f>SUM(I254:I254)</f>
        <v>1836.74</v>
      </c>
      <c r="J255" s="4">
        <f>SUM(J254)</f>
        <v>3127.76</v>
      </c>
      <c r="K255" s="78">
        <f t="shared" ref="K255" si="85">SUM(I255/J255)-1</f>
        <v>-0.41276184873519706</v>
      </c>
      <c r="L255" s="4">
        <f>SUM(L254)</f>
        <v>3675.76</v>
      </c>
      <c r="M255" s="4">
        <f>SUM(M254)</f>
        <v>2941.92</v>
      </c>
    </row>
    <row r="256" spans="1:13" ht="15.75" thickBot="1" x14ac:dyDescent="0.3">
      <c r="A256" s="48" t="s">
        <v>355</v>
      </c>
      <c r="B256" s="18"/>
      <c r="C256" s="40"/>
      <c r="D256" s="40"/>
      <c r="E256" s="23"/>
      <c r="F256" s="23"/>
      <c r="G256" s="23"/>
      <c r="H256" s="23"/>
      <c r="I256" s="23"/>
      <c r="J256" s="23"/>
      <c r="K256" s="23"/>
      <c r="L256" s="23"/>
      <c r="M256" s="23"/>
    </row>
    <row r="257" spans="1:13" x14ac:dyDescent="0.25">
      <c r="A257" s="49"/>
      <c r="B257" s="57" t="s">
        <v>59</v>
      </c>
      <c r="C257" s="44"/>
      <c r="D257" s="44"/>
      <c r="E257" s="25" t="s">
        <v>2</v>
      </c>
      <c r="F257" s="26" t="s">
        <v>3</v>
      </c>
      <c r="G257" s="27" t="s">
        <v>4</v>
      </c>
      <c r="H257" s="54" t="s">
        <v>420</v>
      </c>
      <c r="I257" s="65" t="s">
        <v>474</v>
      </c>
      <c r="J257" s="25" t="s">
        <v>471</v>
      </c>
      <c r="K257" s="74" t="s">
        <v>454</v>
      </c>
      <c r="L257" s="25" t="s">
        <v>471</v>
      </c>
      <c r="M257" s="25" t="s">
        <v>448</v>
      </c>
    </row>
    <row r="258" spans="1:13" ht="15.75" thickBot="1" x14ac:dyDescent="0.3">
      <c r="A258" s="50" t="s">
        <v>59</v>
      </c>
      <c r="B258" s="50" t="s">
        <v>60</v>
      </c>
      <c r="C258" s="45"/>
      <c r="D258" s="45"/>
      <c r="E258" s="28" t="s">
        <v>5</v>
      </c>
      <c r="F258" s="28" t="s">
        <v>5</v>
      </c>
      <c r="G258" s="28" t="s">
        <v>5</v>
      </c>
      <c r="H258" s="55" t="s">
        <v>421</v>
      </c>
      <c r="I258" s="28" t="s">
        <v>449</v>
      </c>
      <c r="J258" s="28" t="s">
        <v>449</v>
      </c>
      <c r="K258" s="73" t="s">
        <v>472</v>
      </c>
      <c r="L258" s="28" t="s">
        <v>450</v>
      </c>
      <c r="M258" s="28" t="s">
        <v>450</v>
      </c>
    </row>
    <row r="259" spans="1:13" ht="15.75" thickBot="1" x14ac:dyDescent="0.3">
      <c r="A259" s="46" t="s">
        <v>301</v>
      </c>
      <c r="B259" s="46" t="s">
        <v>302</v>
      </c>
      <c r="C259" s="47"/>
      <c r="D259" s="47"/>
      <c r="E259" s="3">
        <v>3318.12</v>
      </c>
      <c r="F259" s="3">
        <v>12263.54</v>
      </c>
      <c r="G259" s="2"/>
      <c r="H259" s="2">
        <v>9979.23</v>
      </c>
      <c r="I259" s="2">
        <f>SUM(E259:H259)</f>
        <v>25560.89</v>
      </c>
      <c r="J259" s="2">
        <v>32563.96</v>
      </c>
      <c r="K259" s="75">
        <f>SUM(I259/J259)-1</f>
        <v>-0.2150558470161491</v>
      </c>
      <c r="L259" s="2">
        <v>39022.51</v>
      </c>
      <c r="M259" s="2">
        <v>39362.14</v>
      </c>
    </row>
    <row r="260" spans="1:13" ht="15.75" thickBot="1" x14ac:dyDescent="0.3">
      <c r="A260" s="46" t="s">
        <v>508</v>
      </c>
      <c r="B260" s="46" t="s">
        <v>509</v>
      </c>
      <c r="C260" s="47"/>
      <c r="D260" s="47"/>
      <c r="E260" s="3">
        <v>269.04000000000002</v>
      </c>
      <c r="F260" s="3">
        <v>0</v>
      </c>
      <c r="G260" s="2"/>
      <c r="H260" s="2">
        <v>0</v>
      </c>
      <c r="I260" s="2">
        <f>SUM(E260:H260)</f>
        <v>269.04000000000002</v>
      </c>
      <c r="J260" s="2">
        <v>0</v>
      </c>
      <c r="K260" s="75"/>
      <c r="L260" s="2">
        <v>0</v>
      </c>
      <c r="M260" s="2">
        <v>0</v>
      </c>
    </row>
    <row r="261" spans="1:13" ht="15.75" thickBot="1" x14ac:dyDescent="0.3">
      <c r="A261" s="42" t="s">
        <v>303</v>
      </c>
      <c r="B261" s="58"/>
      <c r="C261" s="43"/>
      <c r="D261" s="43"/>
      <c r="E261" s="4">
        <f>SUM(E259:E260)</f>
        <v>3587.16</v>
      </c>
      <c r="F261" s="4">
        <f t="shared" ref="F261:H261" si="86">SUM(F259:F260)</f>
        <v>12263.54</v>
      </c>
      <c r="G261" s="4">
        <f t="shared" si="86"/>
        <v>0</v>
      </c>
      <c r="H261" s="4">
        <f t="shared" si="86"/>
        <v>9979.23</v>
      </c>
      <c r="I261" s="4">
        <f>SUM(I259:I260)</f>
        <v>25829.93</v>
      </c>
      <c r="J261" s="4">
        <f>SUM(J259:J260)</f>
        <v>32563.96</v>
      </c>
      <c r="K261" s="78">
        <f t="shared" ref="K261" si="87">SUM(I261/J261)-1</f>
        <v>-0.20679395257824906</v>
      </c>
      <c r="L261" s="4">
        <f>SUM(L260)</f>
        <v>0</v>
      </c>
      <c r="M261" s="4">
        <f>SUM(M260)</f>
        <v>0</v>
      </c>
    </row>
    <row r="262" spans="1:13" ht="15.75" thickBot="1" x14ac:dyDescent="0.3">
      <c r="A262" s="19" t="s">
        <v>41</v>
      </c>
      <c r="B262" s="18"/>
      <c r="C262" s="6"/>
      <c r="D262" s="6"/>
      <c r="E262" s="23"/>
      <c r="F262" s="23"/>
      <c r="G262" s="23"/>
      <c r="H262" s="23"/>
      <c r="I262" s="23"/>
      <c r="J262" s="23"/>
      <c r="K262" s="23"/>
      <c r="L262" s="23"/>
      <c r="M262" s="23"/>
    </row>
    <row r="263" spans="1:13" x14ac:dyDescent="0.25">
      <c r="A263" s="20"/>
      <c r="B263" s="57" t="s">
        <v>59</v>
      </c>
      <c r="C263" s="11"/>
      <c r="D263" s="11"/>
      <c r="E263" s="25" t="s">
        <v>2</v>
      </c>
      <c r="F263" s="26" t="s">
        <v>3</v>
      </c>
      <c r="G263" s="27" t="s">
        <v>4</v>
      </c>
      <c r="H263" s="54" t="s">
        <v>420</v>
      </c>
      <c r="I263" s="65" t="s">
        <v>474</v>
      </c>
      <c r="J263" s="25" t="s">
        <v>471</v>
      </c>
      <c r="K263" s="72" t="s">
        <v>454</v>
      </c>
      <c r="L263" s="25" t="s">
        <v>471</v>
      </c>
      <c r="M263" s="25" t="s">
        <v>448</v>
      </c>
    </row>
    <row r="264" spans="1:13" ht="15.75" thickBot="1" x14ac:dyDescent="0.3">
      <c r="A264" s="21" t="s">
        <v>59</v>
      </c>
      <c r="B264" s="50" t="s">
        <v>60</v>
      </c>
      <c r="C264" s="12"/>
      <c r="D264" s="12"/>
      <c r="E264" s="28" t="s">
        <v>5</v>
      </c>
      <c r="F264" s="28" t="s">
        <v>5</v>
      </c>
      <c r="G264" s="28" t="s">
        <v>5</v>
      </c>
      <c r="H264" s="55" t="s">
        <v>421</v>
      </c>
      <c r="I264" s="28" t="s">
        <v>449</v>
      </c>
      <c r="J264" s="28" t="s">
        <v>449</v>
      </c>
      <c r="K264" s="73" t="s">
        <v>472</v>
      </c>
      <c r="L264" s="28" t="s">
        <v>450</v>
      </c>
      <c r="M264" s="28" t="s">
        <v>450</v>
      </c>
    </row>
    <row r="265" spans="1:13" ht="15.75" thickBot="1" x14ac:dyDescent="0.3">
      <c r="A265" s="46" t="s">
        <v>220</v>
      </c>
      <c r="B265" s="46" t="s">
        <v>221</v>
      </c>
      <c r="C265" s="47"/>
      <c r="D265" s="47"/>
      <c r="E265" s="3">
        <v>1790.17</v>
      </c>
      <c r="F265" s="3">
        <v>2786.65</v>
      </c>
      <c r="G265" s="2"/>
      <c r="H265" s="2">
        <v>3024</v>
      </c>
      <c r="I265" s="2">
        <f t="shared" ref="I265:I271" si="88">SUM(E265:H265)</f>
        <v>7600.82</v>
      </c>
      <c r="J265" s="53">
        <v>7320.36</v>
      </c>
      <c r="K265" s="71">
        <f t="shared" ref="K265:K272" si="89">SUM(I265/J265)-1</f>
        <v>3.8312323437645235E-2</v>
      </c>
      <c r="L265" s="53">
        <v>13140.3</v>
      </c>
      <c r="M265" s="53">
        <v>9671.68</v>
      </c>
    </row>
    <row r="266" spans="1:13" ht="15.75" thickBot="1" x14ac:dyDescent="0.3">
      <c r="A266" s="46" t="s">
        <v>408</v>
      </c>
      <c r="B266" s="46" t="s">
        <v>412</v>
      </c>
      <c r="C266" s="47"/>
      <c r="D266" s="47"/>
      <c r="E266" s="3">
        <v>2909.78</v>
      </c>
      <c r="F266" s="3">
        <v>3408.19</v>
      </c>
      <c r="G266" s="2"/>
      <c r="H266" s="2">
        <v>3785</v>
      </c>
      <c r="I266" s="2">
        <f t="shared" si="88"/>
        <v>10102.970000000001</v>
      </c>
      <c r="J266" s="2">
        <v>11925.46</v>
      </c>
      <c r="K266" s="71">
        <f t="shared" si="89"/>
        <v>-0.15282345502814965</v>
      </c>
      <c r="L266" s="2">
        <v>11925.46</v>
      </c>
      <c r="M266" s="2">
        <v>11401.33</v>
      </c>
    </row>
    <row r="267" spans="1:13" ht="15.75" thickBot="1" x14ac:dyDescent="0.3">
      <c r="A267" s="46" t="s">
        <v>222</v>
      </c>
      <c r="B267" s="46" t="s">
        <v>223</v>
      </c>
      <c r="C267" s="47"/>
      <c r="D267" s="47"/>
      <c r="E267" s="3">
        <v>4749.9399999999996</v>
      </c>
      <c r="F267" s="3">
        <v>16330.9</v>
      </c>
      <c r="G267" s="2"/>
      <c r="H267" s="2">
        <v>11719</v>
      </c>
      <c r="I267" s="2">
        <f t="shared" si="88"/>
        <v>32799.839999999997</v>
      </c>
      <c r="J267" s="2">
        <v>50267.38</v>
      </c>
      <c r="K267" s="71">
        <f t="shared" si="89"/>
        <v>-0.34749254884579228</v>
      </c>
      <c r="L267" s="2">
        <v>75618.38</v>
      </c>
      <c r="M267" s="2">
        <v>59561.82</v>
      </c>
    </row>
    <row r="268" spans="1:13" ht="15.75" thickBot="1" x14ac:dyDescent="0.3">
      <c r="A268" s="46" t="s">
        <v>224</v>
      </c>
      <c r="B268" s="46" t="s">
        <v>225</v>
      </c>
      <c r="C268" s="47"/>
      <c r="D268" s="47"/>
      <c r="E268" s="3"/>
      <c r="F268" s="3"/>
      <c r="G268" s="2"/>
      <c r="H268" s="2"/>
      <c r="I268" s="2">
        <f t="shared" si="88"/>
        <v>0</v>
      </c>
      <c r="J268" s="2">
        <v>0</v>
      </c>
      <c r="K268" s="71"/>
      <c r="L268" s="2">
        <v>0</v>
      </c>
      <c r="M268" s="2">
        <v>2939.29</v>
      </c>
    </row>
    <row r="269" spans="1:13" ht="15.75" thickBot="1" x14ac:dyDescent="0.3">
      <c r="A269" s="46" t="s">
        <v>304</v>
      </c>
      <c r="B269" s="46" t="s">
        <v>305</v>
      </c>
      <c r="C269" s="47"/>
      <c r="D269" s="47"/>
      <c r="E269" s="3">
        <v>4928.6899999999996</v>
      </c>
      <c r="F269" s="3">
        <v>6190.19</v>
      </c>
      <c r="G269" s="2"/>
      <c r="H269" s="2">
        <v>3843</v>
      </c>
      <c r="I269" s="2">
        <f t="shared" si="88"/>
        <v>14961.88</v>
      </c>
      <c r="J269" s="2">
        <v>13055.13</v>
      </c>
      <c r="K269" s="71">
        <f t="shared" si="89"/>
        <v>0.14605369689922654</v>
      </c>
      <c r="L269" s="2">
        <v>15775.01</v>
      </c>
      <c r="M269" s="2">
        <v>31312.39</v>
      </c>
    </row>
    <row r="270" spans="1:13" ht="15.75" thickBot="1" x14ac:dyDescent="0.3">
      <c r="A270" s="46" t="s">
        <v>427</v>
      </c>
      <c r="B270" s="46" t="s">
        <v>426</v>
      </c>
      <c r="C270" s="47"/>
      <c r="D270" s="47"/>
      <c r="E270" s="3"/>
      <c r="F270" s="3"/>
      <c r="G270" s="2"/>
      <c r="H270" s="2"/>
      <c r="I270" s="2">
        <f t="shared" si="88"/>
        <v>0</v>
      </c>
      <c r="J270" s="2">
        <v>0</v>
      </c>
      <c r="K270" s="71"/>
      <c r="L270" s="2">
        <v>0</v>
      </c>
      <c r="M270" s="2">
        <v>-1095</v>
      </c>
    </row>
    <row r="271" spans="1:13" ht="15.75" thickBot="1" x14ac:dyDescent="0.3">
      <c r="A271" s="13" t="s">
        <v>387</v>
      </c>
      <c r="B271" s="46" t="s">
        <v>388</v>
      </c>
      <c r="C271" s="14"/>
      <c r="D271" s="14"/>
      <c r="E271" s="3"/>
      <c r="F271" s="3"/>
      <c r="G271" s="2"/>
      <c r="H271" s="2"/>
      <c r="I271" s="2">
        <f t="shared" si="88"/>
        <v>0</v>
      </c>
      <c r="J271" s="2">
        <v>0</v>
      </c>
      <c r="K271" s="71"/>
      <c r="L271" s="2">
        <v>0</v>
      </c>
      <c r="M271" s="2">
        <v>7481.78</v>
      </c>
    </row>
    <row r="272" spans="1:13" ht="15.75" thickBot="1" x14ac:dyDescent="0.3">
      <c r="A272" s="9" t="s">
        <v>42</v>
      </c>
      <c r="B272" s="58"/>
      <c r="C272" s="10"/>
      <c r="D272" s="10"/>
      <c r="E272" s="4">
        <f>SUM(E265:E271)</f>
        <v>14378.579999999998</v>
      </c>
      <c r="F272" s="4">
        <f t="shared" ref="F272:I272" si="90">SUM(F265:F271)</f>
        <v>28715.929999999997</v>
      </c>
      <c r="G272" s="4">
        <f t="shared" si="90"/>
        <v>0</v>
      </c>
      <c r="H272" s="4">
        <f>SUM(H265:H271)</f>
        <v>22371</v>
      </c>
      <c r="I272" s="4">
        <f t="shared" si="90"/>
        <v>65465.509999999995</v>
      </c>
      <c r="J272" s="4">
        <f>SUM(J265:J271)</f>
        <v>82568.33</v>
      </c>
      <c r="K272" s="78">
        <f t="shared" si="89"/>
        <v>-0.20713535080581147</v>
      </c>
      <c r="L272" s="4">
        <f>SUM(L265:L271)</f>
        <v>116459.15</v>
      </c>
      <c r="M272" s="4">
        <f>SUM(M265:M271)</f>
        <v>121273.29</v>
      </c>
    </row>
    <row r="273" spans="1:13" ht="15.75" thickBot="1" x14ac:dyDescent="0.3">
      <c r="A273" s="48" t="s">
        <v>43</v>
      </c>
      <c r="B273" s="18"/>
      <c r="C273" s="40"/>
      <c r="D273" s="40"/>
      <c r="E273" s="23"/>
      <c r="F273" s="23"/>
      <c r="G273" s="23"/>
      <c r="H273" s="23"/>
      <c r="I273" s="23"/>
      <c r="J273" s="23"/>
      <c r="K273" s="23"/>
      <c r="L273" s="23"/>
      <c r="M273" s="23"/>
    </row>
    <row r="274" spans="1:13" x14ac:dyDescent="0.25">
      <c r="A274" s="49"/>
      <c r="B274" s="57" t="s">
        <v>59</v>
      </c>
      <c r="C274" s="44"/>
      <c r="D274" s="44"/>
      <c r="E274" s="25" t="s">
        <v>2</v>
      </c>
      <c r="F274" s="26" t="s">
        <v>3</v>
      </c>
      <c r="G274" s="27" t="s">
        <v>4</v>
      </c>
      <c r="H274" s="54" t="s">
        <v>420</v>
      </c>
      <c r="I274" s="65" t="s">
        <v>474</v>
      </c>
      <c r="J274" s="25" t="s">
        <v>471</v>
      </c>
      <c r="K274" s="72" t="s">
        <v>454</v>
      </c>
      <c r="L274" s="25" t="s">
        <v>471</v>
      </c>
      <c r="M274" s="25" t="s">
        <v>448</v>
      </c>
    </row>
    <row r="275" spans="1:13" ht="15.75" thickBot="1" x14ac:dyDescent="0.3">
      <c r="A275" s="50" t="s">
        <v>59</v>
      </c>
      <c r="B275" s="50" t="s">
        <v>60</v>
      </c>
      <c r="C275" s="45"/>
      <c r="D275" s="45"/>
      <c r="E275" s="28" t="s">
        <v>5</v>
      </c>
      <c r="F275" s="28" t="s">
        <v>5</v>
      </c>
      <c r="G275" s="28" t="s">
        <v>5</v>
      </c>
      <c r="H275" s="55" t="s">
        <v>421</v>
      </c>
      <c r="I275" s="28" t="s">
        <v>449</v>
      </c>
      <c r="J275" s="28" t="s">
        <v>449</v>
      </c>
      <c r="K275" s="73" t="s">
        <v>472</v>
      </c>
      <c r="L275" s="28" t="s">
        <v>450</v>
      </c>
      <c r="M275" s="28" t="s">
        <v>450</v>
      </c>
    </row>
    <row r="276" spans="1:13" ht="15.75" thickBot="1" x14ac:dyDescent="0.3">
      <c r="A276" s="46" t="s">
        <v>306</v>
      </c>
      <c r="B276" s="46" t="s">
        <v>307</v>
      </c>
      <c r="C276" s="47"/>
      <c r="D276" s="47"/>
      <c r="E276" s="3">
        <v>17671.98</v>
      </c>
      <c r="F276" s="3">
        <v>20553.57</v>
      </c>
      <c r="G276" s="2"/>
      <c r="H276" s="2">
        <v>29363.9</v>
      </c>
      <c r="I276" s="2">
        <f t="shared" ref="I276:I282" si="91">SUM(E276:H276)</f>
        <v>67589.450000000012</v>
      </c>
      <c r="J276" s="2">
        <v>45528.07</v>
      </c>
      <c r="K276" s="71">
        <f t="shared" ref="K276:K283" si="92">SUM(I276/J276)-1</f>
        <v>0.4845665542158939</v>
      </c>
      <c r="L276" s="2">
        <v>78570.929999999993</v>
      </c>
      <c r="M276" s="2">
        <v>92471.53</v>
      </c>
    </row>
    <row r="277" spans="1:13" ht="15.75" thickBot="1" x14ac:dyDescent="0.3">
      <c r="A277" s="46" t="s">
        <v>336</v>
      </c>
      <c r="B277" s="46" t="s">
        <v>337</v>
      </c>
      <c r="C277" s="47"/>
      <c r="D277" s="47"/>
      <c r="E277" s="3">
        <v>135.24</v>
      </c>
      <c r="F277" s="3">
        <v>1378.05</v>
      </c>
      <c r="G277" s="2"/>
      <c r="H277" s="2">
        <v>2720</v>
      </c>
      <c r="I277" s="2">
        <f t="shared" si="91"/>
        <v>4233.29</v>
      </c>
      <c r="J277" s="2">
        <v>7228.57</v>
      </c>
      <c r="K277" s="71">
        <f t="shared" si="92"/>
        <v>-0.41436688030966007</v>
      </c>
      <c r="L277" s="2">
        <v>7228.57</v>
      </c>
      <c r="M277" s="2">
        <v>17542.400000000001</v>
      </c>
    </row>
    <row r="278" spans="1:13" ht="15.75" thickBot="1" x14ac:dyDescent="0.3">
      <c r="A278" s="46" t="s">
        <v>226</v>
      </c>
      <c r="B278" s="46" t="s">
        <v>227</v>
      </c>
      <c r="C278" s="47"/>
      <c r="D278" s="47"/>
      <c r="E278" s="3">
        <v>24318.400000000001</v>
      </c>
      <c r="F278" s="3">
        <v>71337.289999999994</v>
      </c>
      <c r="G278" s="2"/>
      <c r="H278" s="2">
        <v>78993.98</v>
      </c>
      <c r="I278" s="2">
        <f t="shared" si="91"/>
        <v>174649.66999999998</v>
      </c>
      <c r="J278" s="2">
        <v>166130.01</v>
      </c>
      <c r="K278" s="71">
        <f t="shared" si="92"/>
        <v>5.128308846788121E-2</v>
      </c>
      <c r="L278" s="2">
        <v>204593.69</v>
      </c>
      <c r="M278" s="2">
        <v>274880.63</v>
      </c>
    </row>
    <row r="279" spans="1:13" ht="15.75" thickBot="1" x14ac:dyDescent="0.3">
      <c r="A279" s="46" t="s">
        <v>340</v>
      </c>
      <c r="B279" s="46" t="s">
        <v>341</v>
      </c>
      <c r="C279" s="47"/>
      <c r="D279" s="47"/>
      <c r="E279" s="3">
        <v>13319.35</v>
      </c>
      <c r="F279" s="3">
        <v>18804.25</v>
      </c>
      <c r="G279" s="2"/>
      <c r="H279" s="2">
        <v>15813.25</v>
      </c>
      <c r="I279" s="2">
        <f t="shared" si="91"/>
        <v>47936.85</v>
      </c>
      <c r="J279" s="2">
        <v>60626.400000000001</v>
      </c>
      <c r="K279" s="71">
        <f t="shared" si="92"/>
        <v>-0.20930733145956226</v>
      </c>
      <c r="L279" s="2">
        <v>63982.11</v>
      </c>
      <c r="M279" s="2">
        <v>76307.520000000004</v>
      </c>
    </row>
    <row r="280" spans="1:13" ht="15.75" thickBot="1" x14ac:dyDescent="0.3">
      <c r="A280" s="46" t="s">
        <v>228</v>
      </c>
      <c r="B280" s="46" t="s">
        <v>229</v>
      </c>
      <c r="C280" s="47"/>
      <c r="D280" s="47"/>
      <c r="E280" s="3">
        <v>7384.55</v>
      </c>
      <c r="F280" s="3">
        <v>4450.4399999999996</v>
      </c>
      <c r="G280" s="2"/>
      <c r="H280" s="2">
        <v>60407.45</v>
      </c>
      <c r="I280" s="2">
        <f t="shared" si="91"/>
        <v>72242.44</v>
      </c>
      <c r="J280" s="2">
        <v>83956.95</v>
      </c>
      <c r="K280" s="71">
        <f t="shared" si="92"/>
        <v>-0.13952996148621399</v>
      </c>
      <c r="L280" s="2">
        <v>90391.9</v>
      </c>
      <c r="M280" s="2">
        <v>105648.42</v>
      </c>
    </row>
    <row r="281" spans="1:13" ht="15.75" thickBot="1" x14ac:dyDescent="0.3">
      <c r="A281" s="46" t="s">
        <v>230</v>
      </c>
      <c r="B281" s="46" t="s">
        <v>231</v>
      </c>
      <c r="C281" s="47"/>
      <c r="D281" s="47"/>
      <c r="E281" s="5">
        <v>1008.7</v>
      </c>
      <c r="F281" s="3">
        <v>1128.6600000000001</v>
      </c>
      <c r="G281" s="2"/>
      <c r="H281" s="2">
        <v>655</v>
      </c>
      <c r="I281" s="2">
        <f t="shared" si="91"/>
        <v>2792.36</v>
      </c>
      <c r="J281" s="2">
        <v>4438.4399999999996</v>
      </c>
      <c r="K281" s="71">
        <f t="shared" si="92"/>
        <v>-0.37086904407855004</v>
      </c>
      <c r="L281" s="2">
        <v>9366.59</v>
      </c>
      <c r="M281" s="2">
        <v>16838.71</v>
      </c>
    </row>
    <row r="282" spans="1:13" ht="15.75" thickBot="1" x14ac:dyDescent="0.3">
      <c r="A282" s="46" t="s">
        <v>232</v>
      </c>
      <c r="B282" s="46" t="s">
        <v>233</v>
      </c>
      <c r="C282" s="47"/>
      <c r="D282" s="47"/>
      <c r="E282" s="3">
        <v>1755.36</v>
      </c>
      <c r="F282" s="3">
        <v>11101.97</v>
      </c>
      <c r="G282" s="2"/>
      <c r="H282" s="2">
        <v>5334.99</v>
      </c>
      <c r="I282" s="2">
        <f t="shared" si="91"/>
        <v>18192.32</v>
      </c>
      <c r="J282" s="2">
        <v>13933.75</v>
      </c>
      <c r="K282" s="71">
        <f t="shared" si="92"/>
        <v>0.30562985556652023</v>
      </c>
      <c r="L282" s="2">
        <v>21162.84</v>
      </c>
      <c r="M282" s="2">
        <v>22239.200000000001</v>
      </c>
    </row>
    <row r="283" spans="1:13" ht="15.75" thickBot="1" x14ac:dyDescent="0.3">
      <c r="A283" s="42" t="s">
        <v>44</v>
      </c>
      <c r="B283" s="58"/>
      <c r="C283" s="43"/>
      <c r="D283" s="43"/>
      <c r="E283" s="4">
        <f>SUM(E276:E282)</f>
        <v>65593.58</v>
      </c>
      <c r="F283" s="4">
        <f t="shared" ref="F283:I283" si="93">SUM(F276:F282)</f>
        <v>128754.23</v>
      </c>
      <c r="G283" s="4">
        <f t="shared" si="93"/>
        <v>0</v>
      </c>
      <c r="H283" s="4">
        <f>SUM(H276:H282)</f>
        <v>193288.57</v>
      </c>
      <c r="I283" s="4">
        <f t="shared" si="93"/>
        <v>387636.37999999995</v>
      </c>
      <c r="J283" s="4">
        <f>SUM(J276:J282)</f>
        <v>381842.19000000006</v>
      </c>
      <c r="K283" s="78">
        <f t="shared" si="92"/>
        <v>1.5174305385164288E-2</v>
      </c>
      <c r="L283" s="4">
        <f>SUM(L276:L282)</f>
        <v>475296.63</v>
      </c>
      <c r="M283" s="4">
        <f>SUM(M276:M282)</f>
        <v>605928.40999999992</v>
      </c>
    </row>
    <row r="284" spans="1:13" ht="15.75" thickBot="1" x14ac:dyDescent="0.3">
      <c r="A284" s="19" t="s">
        <v>356</v>
      </c>
      <c r="B284" s="18"/>
      <c r="C284" s="6"/>
      <c r="D284" s="6"/>
      <c r="E284" s="23"/>
      <c r="F284" s="23"/>
      <c r="G284" s="23"/>
      <c r="H284" s="23"/>
      <c r="I284" s="23"/>
      <c r="J284" s="23"/>
      <c r="K284" s="23"/>
      <c r="L284" s="23"/>
      <c r="M284" s="23"/>
    </row>
    <row r="285" spans="1:13" x14ac:dyDescent="0.25">
      <c r="A285" s="20"/>
      <c r="B285" s="57" t="s">
        <v>59</v>
      </c>
      <c r="C285" s="11"/>
      <c r="D285" s="11"/>
      <c r="E285" s="25" t="s">
        <v>2</v>
      </c>
      <c r="F285" s="26" t="s">
        <v>3</v>
      </c>
      <c r="G285" s="27" t="s">
        <v>4</v>
      </c>
      <c r="H285" s="54" t="s">
        <v>420</v>
      </c>
      <c r="I285" s="65" t="s">
        <v>474</v>
      </c>
      <c r="J285" s="25" t="s">
        <v>471</v>
      </c>
      <c r="K285" s="72" t="s">
        <v>454</v>
      </c>
      <c r="L285" s="25" t="s">
        <v>471</v>
      </c>
      <c r="M285" s="25" t="s">
        <v>448</v>
      </c>
    </row>
    <row r="286" spans="1:13" ht="15.75" thickBot="1" x14ac:dyDescent="0.3">
      <c r="A286" s="21" t="s">
        <v>59</v>
      </c>
      <c r="B286" s="50" t="s">
        <v>60</v>
      </c>
      <c r="C286" s="12"/>
      <c r="D286" s="12"/>
      <c r="E286" s="28" t="s">
        <v>5</v>
      </c>
      <c r="F286" s="28" t="s">
        <v>5</v>
      </c>
      <c r="G286" s="28" t="s">
        <v>5</v>
      </c>
      <c r="H286" s="55" t="s">
        <v>421</v>
      </c>
      <c r="I286" s="28" t="s">
        <v>449</v>
      </c>
      <c r="J286" s="28" t="s">
        <v>449</v>
      </c>
      <c r="K286" s="73" t="s">
        <v>472</v>
      </c>
      <c r="L286" s="28" t="s">
        <v>450</v>
      </c>
      <c r="M286" s="28" t="s">
        <v>450</v>
      </c>
    </row>
    <row r="287" spans="1:13" ht="15.75" thickBot="1" x14ac:dyDescent="0.3">
      <c r="A287" s="46" t="s">
        <v>308</v>
      </c>
      <c r="B287" s="46" t="s">
        <v>311</v>
      </c>
      <c r="C287" s="47"/>
      <c r="D287" s="47"/>
      <c r="E287" s="5">
        <v>1514.76</v>
      </c>
      <c r="F287" s="3">
        <v>1910.06</v>
      </c>
      <c r="G287" s="2"/>
      <c r="H287" s="2">
        <v>475</v>
      </c>
      <c r="I287" s="2">
        <f t="shared" ref="I287:I294" si="94">SUM(E287:H287)</f>
        <v>3899.8199999999997</v>
      </c>
      <c r="J287" s="2">
        <v>19848.52</v>
      </c>
      <c r="K287" s="71">
        <f t="shared" ref="K287:K295" si="95">SUM(I287/J287)-1</f>
        <v>-0.80352086704701409</v>
      </c>
      <c r="L287" s="2">
        <v>26935.48</v>
      </c>
      <c r="M287" s="2">
        <v>29392.38</v>
      </c>
    </row>
    <row r="288" spans="1:13" ht="15.75" thickBot="1" x14ac:dyDescent="0.3">
      <c r="A288" s="46" t="s">
        <v>309</v>
      </c>
      <c r="B288" s="46" t="s">
        <v>312</v>
      </c>
      <c r="C288" s="47"/>
      <c r="D288" s="47"/>
      <c r="E288" s="3">
        <v>2075.13</v>
      </c>
      <c r="F288" s="3">
        <v>1373.45</v>
      </c>
      <c r="G288" s="2"/>
      <c r="H288" s="2">
        <v>4200.25</v>
      </c>
      <c r="I288" s="2">
        <f t="shared" si="94"/>
        <v>7648.83</v>
      </c>
      <c r="J288" s="2">
        <v>5321.89</v>
      </c>
      <c r="K288" s="71">
        <f t="shared" si="95"/>
        <v>0.4372394017914687</v>
      </c>
      <c r="L288" s="2">
        <v>5546.72</v>
      </c>
      <c r="M288" s="2">
        <v>6774.03</v>
      </c>
    </row>
    <row r="289" spans="1:19" ht="15.75" thickBot="1" x14ac:dyDescent="0.3">
      <c r="A289" s="46" t="s">
        <v>310</v>
      </c>
      <c r="B289" s="46" t="s">
        <v>313</v>
      </c>
      <c r="C289" s="47"/>
      <c r="D289" s="47"/>
      <c r="E289" s="3">
        <v>3198.6</v>
      </c>
      <c r="F289" s="3"/>
      <c r="G289" s="2"/>
      <c r="H289" s="2">
        <v>5227</v>
      </c>
      <c r="I289" s="2">
        <f t="shared" si="94"/>
        <v>8425.6</v>
      </c>
      <c r="J289" s="2">
        <v>24377.279999999999</v>
      </c>
      <c r="K289" s="71">
        <f t="shared" si="95"/>
        <v>-0.65436668898252792</v>
      </c>
      <c r="L289" s="2">
        <v>31458.36</v>
      </c>
      <c r="M289" s="2">
        <v>18070.02</v>
      </c>
    </row>
    <row r="290" spans="1:19" ht="15.75" thickBot="1" x14ac:dyDescent="0.3">
      <c r="A290" s="46" t="s">
        <v>234</v>
      </c>
      <c r="B290" s="46" t="s">
        <v>235</v>
      </c>
      <c r="C290" s="47"/>
      <c r="D290" s="47"/>
      <c r="E290" s="3">
        <v>1498.36</v>
      </c>
      <c r="F290" s="3"/>
      <c r="G290" s="2"/>
      <c r="H290" s="2">
        <v>1982.25</v>
      </c>
      <c r="I290" s="2">
        <f t="shared" si="94"/>
        <v>3480.6099999999997</v>
      </c>
      <c r="J290" s="2">
        <v>13015.54</v>
      </c>
      <c r="K290" s="71">
        <f t="shared" si="95"/>
        <v>-0.73258043846048648</v>
      </c>
      <c r="L290" s="2">
        <v>12116.54</v>
      </c>
      <c r="M290" s="2">
        <v>16549.87</v>
      </c>
    </row>
    <row r="291" spans="1:19" ht="15.75" thickBot="1" x14ac:dyDescent="0.3">
      <c r="A291" s="46" t="s">
        <v>236</v>
      </c>
      <c r="B291" s="46" t="s">
        <v>237</v>
      </c>
      <c r="C291" s="47"/>
      <c r="D291" s="47"/>
      <c r="E291" s="3">
        <v>4530.57</v>
      </c>
      <c r="F291" s="3">
        <v>2858.52</v>
      </c>
      <c r="G291" s="2"/>
      <c r="H291" s="2">
        <v>9210.25</v>
      </c>
      <c r="I291" s="2">
        <f t="shared" si="94"/>
        <v>16599.34</v>
      </c>
      <c r="J291" s="2">
        <v>12026.83</v>
      </c>
      <c r="K291" s="71">
        <f t="shared" si="95"/>
        <v>0.38019245304041061</v>
      </c>
      <c r="L291" s="2">
        <v>17636.900000000001</v>
      </c>
      <c r="M291" s="2">
        <v>39174.04</v>
      </c>
    </row>
    <row r="292" spans="1:19" ht="15.75" thickBot="1" x14ac:dyDescent="0.3">
      <c r="A292" s="46" t="s">
        <v>321</v>
      </c>
      <c r="B292" s="46" t="s">
        <v>322</v>
      </c>
      <c r="C292" s="47"/>
      <c r="D292" s="47"/>
      <c r="E292" s="3">
        <v>415.62</v>
      </c>
      <c r="F292" s="5"/>
      <c r="G292" s="2"/>
      <c r="H292" s="2">
        <v>475</v>
      </c>
      <c r="I292" s="2">
        <f t="shared" si="94"/>
        <v>890.62</v>
      </c>
      <c r="J292" s="2">
        <v>961.81</v>
      </c>
      <c r="K292" s="71">
        <f t="shared" si="95"/>
        <v>-7.4016697684573862E-2</v>
      </c>
      <c r="L292" s="2">
        <v>1045.81</v>
      </c>
      <c r="M292" s="2">
        <v>1856.75</v>
      </c>
    </row>
    <row r="293" spans="1:19" ht="15.75" thickBot="1" x14ac:dyDescent="0.3">
      <c r="A293" s="46" t="s">
        <v>370</v>
      </c>
      <c r="B293" s="46" t="s">
        <v>371</v>
      </c>
      <c r="C293" s="47"/>
      <c r="D293" s="47"/>
      <c r="E293" s="3">
        <v>4112.05</v>
      </c>
      <c r="F293" s="5">
        <v>1835.57</v>
      </c>
      <c r="G293" s="2"/>
      <c r="H293" s="2">
        <v>2532.37</v>
      </c>
      <c r="I293" s="2">
        <f t="shared" si="94"/>
        <v>8479.99</v>
      </c>
      <c r="J293" s="2">
        <v>12405.61</v>
      </c>
      <c r="K293" s="71">
        <f t="shared" si="95"/>
        <v>-0.31643909489335875</v>
      </c>
      <c r="L293" s="2">
        <v>13700.17</v>
      </c>
      <c r="M293" s="2">
        <v>12960.57</v>
      </c>
    </row>
    <row r="294" spans="1:19" ht="15.75" thickBot="1" x14ac:dyDescent="0.3">
      <c r="A294" s="46" t="s">
        <v>238</v>
      </c>
      <c r="B294" s="46" t="s">
        <v>239</v>
      </c>
      <c r="C294" s="47"/>
      <c r="D294" s="47"/>
      <c r="E294" s="5">
        <v>3094.79</v>
      </c>
      <c r="F294" s="3">
        <v>14306.17</v>
      </c>
      <c r="G294" s="2">
        <v>281.10000000000002</v>
      </c>
      <c r="H294" s="2">
        <v>4274.75</v>
      </c>
      <c r="I294" s="2">
        <f t="shared" si="94"/>
        <v>21956.809999999998</v>
      </c>
      <c r="J294" s="2">
        <v>15073.72</v>
      </c>
      <c r="K294" s="71">
        <f t="shared" si="95"/>
        <v>0.45662848984855753</v>
      </c>
      <c r="L294" s="2">
        <v>30231.63</v>
      </c>
      <c r="M294" s="2">
        <v>21163.08</v>
      </c>
    </row>
    <row r="295" spans="1:19" ht="15.75" thickBot="1" x14ac:dyDescent="0.3">
      <c r="A295" s="9" t="s">
        <v>357</v>
      </c>
      <c r="B295" s="58"/>
      <c r="C295" s="10"/>
      <c r="D295" s="10"/>
      <c r="E295" s="4">
        <f t="shared" ref="E295:M295" si="96">SUM(E287:E294)</f>
        <v>20439.88</v>
      </c>
      <c r="F295" s="4">
        <f t="shared" si="96"/>
        <v>22283.77</v>
      </c>
      <c r="G295" s="4">
        <f t="shared" si="96"/>
        <v>281.10000000000002</v>
      </c>
      <c r="H295" s="4">
        <f t="shared" si="96"/>
        <v>28376.87</v>
      </c>
      <c r="I295" s="4">
        <f t="shared" si="96"/>
        <v>71381.62</v>
      </c>
      <c r="J295" s="77">
        <f t="shared" si="96"/>
        <v>103031.2</v>
      </c>
      <c r="K295" s="78">
        <f t="shared" si="95"/>
        <v>-0.30718442568852933</v>
      </c>
      <c r="L295" s="4">
        <f t="shared" ref="L295" si="97">SUM(L287:L294)</f>
        <v>138671.60999999999</v>
      </c>
      <c r="M295" s="4">
        <f t="shared" si="96"/>
        <v>145940.74</v>
      </c>
    </row>
    <row r="296" spans="1:19" ht="15.75" thickBot="1" x14ac:dyDescent="0.3">
      <c r="A296" s="22" t="s">
        <v>45</v>
      </c>
      <c r="B296" s="59"/>
      <c r="C296" s="7"/>
      <c r="D296" s="7"/>
      <c r="E296" s="30"/>
      <c r="F296" s="30"/>
      <c r="G296" s="31"/>
      <c r="H296" s="31"/>
      <c r="I296" s="30"/>
      <c r="J296" s="30"/>
      <c r="K296" s="30"/>
      <c r="L296" s="31"/>
      <c r="M296" s="31"/>
    </row>
    <row r="297" spans="1:19" x14ac:dyDescent="0.25">
      <c r="A297" s="20"/>
      <c r="B297" s="57" t="s">
        <v>59</v>
      </c>
      <c r="C297" s="11"/>
      <c r="D297" s="11"/>
      <c r="E297" s="25" t="s">
        <v>2</v>
      </c>
      <c r="F297" s="26" t="s">
        <v>3</v>
      </c>
      <c r="G297" s="27" t="s">
        <v>4</v>
      </c>
      <c r="H297" s="54" t="s">
        <v>420</v>
      </c>
      <c r="I297" s="65" t="s">
        <v>474</v>
      </c>
      <c r="J297" s="25" t="s">
        <v>471</v>
      </c>
      <c r="K297" s="72" t="s">
        <v>454</v>
      </c>
      <c r="L297" s="25" t="s">
        <v>471</v>
      </c>
      <c r="M297" s="25" t="s">
        <v>448</v>
      </c>
    </row>
    <row r="298" spans="1:19" ht="15.75" thickBot="1" x14ac:dyDescent="0.3">
      <c r="A298" s="21" t="s">
        <v>59</v>
      </c>
      <c r="B298" s="50" t="s">
        <v>60</v>
      </c>
      <c r="C298" s="12"/>
      <c r="D298" s="12"/>
      <c r="E298" s="28" t="s">
        <v>5</v>
      </c>
      <c r="F298" s="28" t="s">
        <v>5</v>
      </c>
      <c r="G298" s="28" t="s">
        <v>5</v>
      </c>
      <c r="H298" s="55" t="s">
        <v>421</v>
      </c>
      <c r="I298" s="28" t="s">
        <v>449</v>
      </c>
      <c r="J298" s="28" t="s">
        <v>449</v>
      </c>
      <c r="K298" s="73" t="s">
        <v>472</v>
      </c>
      <c r="L298" s="28" t="s">
        <v>450</v>
      </c>
      <c r="M298" s="28" t="s">
        <v>450</v>
      </c>
    </row>
    <row r="299" spans="1:19" ht="15.75" thickBot="1" x14ac:dyDescent="0.3">
      <c r="A299" s="46" t="s">
        <v>240</v>
      </c>
      <c r="B299" s="46" t="s">
        <v>241</v>
      </c>
      <c r="C299" s="47"/>
      <c r="D299" s="47"/>
      <c r="E299" s="5">
        <v>20040.02</v>
      </c>
      <c r="F299" s="3">
        <v>37094.15</v>
      </c>
      <c r="G299" s="2">
        <v>43578.7</v>
      </c>
      <c r="H299" s="2">
        <v>17087.05</v>
      </c>
      <c r="I299" s="2">
        <f>SUM(E299:H299)</f>
        <v>117799.92</v>
      </c>
      <c r="J299" s="2">
        <v>77135.56</v>
      </c>
      <c r="K299" s="71">
        <f>SUM(I299/J299)-1</f>
        <v>0.52718045995906437</v>
      </c>
      <c r="L299" s="2">
        <v>119863.9</v>
      </c>
      <c r="M299" s="2">
        <v>197470.68</v>
      </c>
    </row>
    <row r="300" spans="1:19" s="82" customFormat="1" ht="15.75" thickBot="1" x14ac:dyDescent="0.3">
      <c r="A300" s="79" t="s">
        <v>461</v>
      </c>
      <c r="B300" s="79" t="s">
        <v>462</v>
      </c>
      <c r="C300" s="80"/>
      <c r="D300" s="80"/>
      <c r="E300" s="69">
        <v>7219.93</v>
      </c>
      <c r="F300" s="69">
        <v>8527.35</v>
      </c>
      <c r="G300" s="81"/>
      <c r="H300" s="81">
        <v>8325.85</v>
      </c>
      <c r="I300" s="81">
        <f>SUM(E300:H300)</f>
        <v>24073.13</v>
      </c>
      <c r="J300" s="81">
        <v>4184.43</v>
      </c>
      <c r="K300" s="71">
        <f>SUM(I300/J300)-1</f>
        <v>4.7530249042282939</v>
      </c>
      <c r="L300" s="81">
        <v>12002.72</v>
      </c>
      <c r="M300" s="81">
        <v>0</v>
      </c>
      <c r="S300" s="83"/>
    </row>
    <row r="301" spans="1:19" ht="15.75" thickBot="1" x14ac:dyDescent="0.3">
      <c r="A301" s="9" t="s">
        <v>46</v>
      </c>
      <c r="B301" s="58"/>
      <c r="C301" s="10"/>
      <c r="D301" s="10"/>
      <c r="E301" s="4">
        <f>SUM(E299:E300)</f>
        <v>27259.95</v>
      </c>
      <c r="F301" s="4">
        <f t="shared" ref="F301:I301" si="98">SUM(F299:F300)</f>
        <v>45621.5</v>
      </c>
      <c r="G301" s="4">
        <f t="shared" si="98"/>
        <v>43578.7</v>
      </c>
      <c r="H301" s="4">
        <f t="shared" si="98"/>
        <v>25412.9</v>
      </c>
      <c r="I301" s="4">
        <f t="shared" si="98"/>
        <v>141873.04999999999</v>
      </c>
      <c r="J301" s="4">
        <f>SUM(J299:J300)</f>
        <v>81319.989999999991</v>
      </c>
      <c r="K301" s="78">
        <f t="shared" ref="K301" si="99">SUM(I301/J301)-1</f>
        <v>0.74462699761768292</v>
      </c>
      <c r="L301" s="4">
        <f>SUM(L299:L300)</f>
        <v>131866.62</v>
      </c>
      <c r="M301" s="4">
        <f>SUM(M299:M300)</f>
        <v>197470.68</v>
      </c>
    </row>
    <row r="302" spans="1:19" ht="15.75" thickBot="1" x14ac:dyDescent="0.3">
      <c r="A302" s="19" t="s">
        <v>47</v>
      </c>
      <c r="B302" s="18"/>
      <c r="C302" s="6"/>
      <c r="D302" s="6"/>
      <c r="E302" s="23"/>
      <c r="F302" s="23"/>
      <c r="G302" s="23"/>
      <c r="H302" s="23"/>
      <c r="I302" s="23"/>
      <c r="J302" s="23"/>
      <c r="K302" s="23"/>
      <c r="L302" s="23"/>
      <c r="M302" s="23"/>
    </row>
    <row r="303" spans="1:19" x14ac:dyDescent="0.25">
      <c r="A303" s="20"/>
      <c r="B303" s="57" t="s">
        <v>59</v>
      </c>
      <c r="C303" s="11"/>
      <c r="D303" s="11"/>
      <c r="E303" s="25" t="s">
        <v>2</v>
      </c>
      <c r="F303" s="26" t="s">
        <v>3</v>
      </c>
      <c r="G303" s="27" t="s">
        <v>4</v>
      </c>
      <c r="H303" s="54" t="s">
        <v>420</v>
      </c>
      <c r="I303" s="65" t="s">
        <v>474</v>
      </c>
      <c r="J303" s="25" t="s">
        <v>471</v>
      </c>
      <c r="K303" s="72" t="s">
        <v>454</v>
      </c>
      <c r="L303" s="25" t="s">
        <v>471</v>
      </c>
      <c r="M303" s="25" t="s">
        <v>448</v>
      </c>
    </row>
    <row r="304" spans="1:19" ht="15.75" thickBot="1" x14ac:dyDescent="0.3">
      <c r="A304" s="21" t="s">
        <v>59</v>
      </c>
      <c r="B304" s="50" t="s">
        <v>60</v>
      </c>
      <c r="C304" s="12"/>
      <c r="D304" s="12"/>
      <c r="E304" s="28" t="s">
        <v>5</v>
      </c>
      <c r="F304" s="28" t="s">
        <v>5</v>
      </c>
      <c r="G304" s="28" t="s">
        <v>5</v>
      </c>
      <c r="H304" s="55" t="s">
        <v>421</v>
      </c>
      <c r="I304" s="28" t="s">
        <v>449</v>
      </c>
      <c r="J304" s="28" t="s">
        <v>449</v>
      </c>
      <c r="K304" s="73" t="s">
        <v>472</v>
      </c>
      <c r="L304" s="28" t="s">
        <v>450</v>
      </c>
      <c r="M304" s="28" t="s">
        <v>450</v>
      </c>
    </row>
    <row r="305" spans="1:13" ht="15.75" thickBot="1" x14ac:dyDescent="0.3">
      <c r="A305" s="13" t="s">
        <v>242</v>
      </c>
      <c r="B305" s="46" t="s">
        <v>243</v>
      </c>
      <c r="C305" s="14"/>
      <c r="D305" s="14"/>
      <c r="E305" s="3">
        <v>2152.3000000000002</v>
      </c>
      <c r="F305" s="3">
        <v>17206.59</v>
      </c>
      <c r="G305" s="2"/>
      <c r="H305" s="2">
        <v>6310</v>
      </c>
      <c r="I305" s="2">
        <f>SUM(E305:H305)</f>
        <v>25668.89</v>
      </c>
      <c r="J305" s="2">
        <v>33646.01</v>
      </c>
      <c r="K305" s="71">
        <f>SUM(I305/J305)-1</f>
        <v>-0.2370896281609618</v>
      </c>
      <c r="L305" s="2">
        <v>43826.35</v>
      </c>
      <c r="M305" s="2">
        <v>43217.26</v>
      </c>
    </row>
    <row r="306" spans="1:13" ht="15.75" thickBot="1" x14ac:dyDescent="0.3">
      <c r="A306" s="9" t="s">
        <v>48</v>
      </c>
      <c r="B306" s="58"/>
      <c r="C306" s="10"/>
      <c r="D306" s="10"/>
      <c r="E306" s="4">
        <f>SUM(E305)</f>
        <v>2152.3000000000002</v>
      </c>
      <c r="F306" s="4">
        <f t="shared" ref="F306:I306" si="100">SUM(F305)</f>
        <v>17206.59</v>
      </c>
      <c r="G306" s="4">
        <f t="shared" si="100"/>
        <v>0</v>
      </c>
      <c r="H306" s="4">
        <f>SUM(H305)</f>
        <v>6310</v>
      </c>
      <c r="I306" s="4">
        <f t="shared" si="100"/>
        <v>25668.89</v>
      </c>
      <c r="J306" s="4">
        <f>SUM(J305)</f>
        <v>33646.01</v>
      </c>
      <c r="K306" s="78">
        <f>SUM(I306/J306)-1</f>
        <v>-0.2370896281609618</v>
      </c>
      <c r="L306" s="4">
        <f>SUM(L305)</f>
        <v>43826.35</v>
      </c>
      <c r="M306" s="4">
        <f>SUM(M305)</f>
        <v>43217.26</v>
      </c>
    </row>
    <row r="307" spans="1:13" ht="15.75" thickBot="1" x14ac:dyDescent="0.3">
      <c r="A307" s="19" t="s">
        <v>49</v>
      </c>
      <c r="B307" s="18"/>
      <c r="C307" s="6"/>
      <c r="D307" s="6"/>
      <c r="E307" s="23"/>
      <c r="F307" s="23"/>
      <c r="G307" s="23"/>
      <c r="H307" s="23"/>
      <c r="I307" s="23"/>
      <c r="J307" s="23"/>
      <c r="K307" s="23"/>
      <c r="L307" s="23"/>
      <c r="M307" s="23"/>
    </row>
    <row r="308" spans="1:13" x14ac:dyDescent="0.25">
      <c r="A308" s="20"/>
      <c r="B308" s="57" t="s">
        <v>59</v>
      </c>
      <c r="C308" s="11"/>
      <c r="D308" s="11"/>
      <c r="E308" s="25" t="s">
        <v>2</v>
      </c>
      <c r="F308" s="26" t="s">
        <v>3</v>
      </c>
      <c r="G308" s="27" t="s">
        <v>4</v>
      </c>
      <c r="H308" s="54" t="s">
        <v>420</v>
      </c>
      <c r="I308" s="65" t="s">
        <v>474</v>
      </c>
      <c r="J308" s="25" t="s">
        <v>471</v>
      </c>
      <c r="K308" s="72" t="s">
        <v>454</v>
      </c>
      <c r="L308" s="25" t="s">
        <v>471</v>
      </c>
      <c r="M308" s="25" t="s">
        <v>448</v>
      </c>
    </row>
    <row r="309" spans="1:13" ht="15.75" thickBot="1" x14ac:dyDescent="0.3">
      <c r="A309" s="21" t="s">
        <v>59</v>
      </c>
      <c r="B309" s="50" t="s">
        <v>60</v>
      </c>
      <c r="C309" s="12"/>
      <c r="D309" s="12"/>
      <c r="E309" s="28" t="s">
        <v>5</v>
      </c>
      <c r="F309" s="28" t="s">
        <v>5</v>
      </c>
      <c r="G309" s="28" t="s">
        <v>5</v>
      </c>
      <c r="H309" s="55" t="s">
        <v>421</v>
      </c>
      <c r="I309" s="28" t="s">
        <v>449</v>
      </c>
      <c r="J309" s="28" t="s">
        <v>449</v>
      </c>
      <c r="K309" s="73" t="s">
        <v>472</v>
      </c>
      <c r="L309" s="28" t="s">
        <v>450</v>
      </c>
      <c r="M309" s="28" t="s">
        <v>450</v>
      </c>
    </row>
    <row r="310" spans="1:13" ht="15.75" thickBot="1" x14ac:dyDescent="0.3">
      <c r="A310" s="46" t="s">
        <v>244</v>
      </c>
      <c r="B310" s="46" t="s">
        <v>245</v>
      </c>
      <c r="C310" s="47"/>
      <c r="D310" s="47"/>
      <c r="E310" s="3">
        <v>49618.11</v>
      </c>
      <c r="F310" s="3">
        <v>19376.759999999998</v>
      </c>
      <c r="G310" s="2"/>
      <c r="H310" s="2">
        <v>15586.24</v>
      </c>
      <c r="I310" s="2">
        <f t="shared" ref="I310:I311" si="101">SUM(E310:H310)</f>
        <v>84581.11</v>
      </c>
      <c r="J310" s="2">
        <v>124096.95</v>
      </c>
      <c r="K310" s="71">
        <f t="shared" ref="K310:K312" si="102">SUM(I310/J310)-1</f>
        <v>-0.31842716521236014</v>
      </c>
      <c r="L310" s="2">
        <v>163905.97</v>
      </c>
      <c r="M310" s="2">
        <v>174083.36</v>
      </c>
    </row>
    <row r="311" spans="1:13" ht="15.75" thickBot="1" x14ac:dyDescent="0.3">
      <c r="A311" s="13" t="s">
        <v>279</v>
      </c>
      <c r="B311" s="46" t="s">
        <v>280</v>
      </c>
      <c r="C311" s="14"/>
      <c r="D311" s="14"/>
      <c r="E311" s="3">
        <v>199.23</v>
      </c>
      <c r="F311" s="3">
        <v>4099.2</v>
      </c>
      <c r="G311" s="2">
        <v>1321.5</v>
      </c>
      <c r="H311" s="2">
        <v>724</v>
      </c>
      <c r="I311" s="2">
        <f t="shared" si="101"/>
        <v>6343.9299999999994</v>
      </c>
      <c r="J311" s="2">
        <v>12489.76</v>
      </c>
      <c r="K311" s="71">
        <f t="shared" si="102"/>
        <v>-0.49206950333713384</v>
      </c>
      <c r="L311" s="2">
        <v>17584.84</v>
      </c>
      <c r="M311" s="2">
        <v>11687.99</v>
      </c>
    </row>
    <row r="312" spans="1:13" ht="15.75" thickBot="1" x14ac:dyDescent="0.3">
      <c r="A312" s="9" t="s">
        <v>50</v>
      </c>
      <c r="B312" s="58"/>
      <c r="C312" s="10"/>
      <c r="D312" s="10"/>
      <c r="E312" s="4">
        <f>SUM(E310:E311)</f>
        <v>49817.340000000004</v>
      </c>
      <c r="F312" s="4">
        <f t="shared" ref="F312:I312" si="103">SUM(F310:F311)</f>
        <v>23475.96</v>
      </c>
      <c r="G312" s="4">
        <f t="shared" si="103"/>
        <v>1321.5</v>
      </c>
      <c r="H312" s="4">
        <f>SUM(H310:H311)</f>
        <v>16310.24</v>
      </c>
      <c r="I312" s="4">
        <f t="shared" si="103"/>
        <v>90925.04</v>
      </c>
      <c r="J312" s="4">
        <f>SUM(J310:J311)</f>
        <v>136586.71</v>
      </c>
      <c r="K312" s="78">
        <f t="shared" si="102"/>
        <v>-0.33430536543416267</v>
      </c>
      <c r="L312" s="4">
        <f>SUM(L310:L311)</f>
        <v>181490.81</v>
      </c>
      <c r="M312" s="4">
        <f>SUM(M310:M311)</f>
        <v>185771.34999999998</v>
      </c>
    </row>
    <row r="313" spans="1:13" ht="15.75" thickBot="1" x14ac:dyDescent="0.3">
      <c r="A313" s="19" t="s">
        <v>51</v>
      </c>
      <c r="B313" s="18"/>
      <c r="C313" s="6"/>
      <c r="D313" s="6"/>
      <c r="E313" s="23"/>
      <c r="F313" s="23"/>
      <c r="G313" s="23"/>
      <c r="H313" s="23"/>
      <c r="I313" s="23"/>
      <c r="J313" s="23"/>
      <c r="K313" s="23"/>
      <c r="L313" s="23"/>
      <c r="M313" s="23"/>
    </row>
    <row r="314" spans="1:13" x14ac:dyDescent="0.25">
      <c r="A314" s="20"/>
      <c r="B314" s="57" t="s">
        <v>59</v>
      </c>
      <c r="C314" s="11"/>
      <c r="D314" s="11"/>
      <c r="E314" s="25" t="s">
        <v>2</v>
      </c>
      <c r="F314" s="26" t="s">
        <v>3</v>
      </c>
      <c r="G314" s="27" t="s">
        <v>4</v>
      </c>
      <c r="H314" s="54" t="s">
        <v>420</v>
      </c>
      <c r="I314" s="65" t="s">
        <v>474</v>
      </c>
      <c r="J314" s="25" t="s">
        <v>471</v>
      </c>
      <c r="K314" s="72" t="s">
        <v>454</v>
      </c>
      <c r="L314" s="25" t="s">
        <v>471</v>
      </c>
      <c r="M314" s="25" t="s">
        <v>448</v>
      </c>
    </row>
    <row r="315" spans="1:13" ht="15.75" thickBot="1" x14ac:dyDescent="0.3">
      <c r="A315" s="21" t="s">
        <v>59</v>
      </c>
      <c r="B315" s="50" t="s">
        <v>60</v>
      </c>
      <c r="C315" s="12"/>
      <c r="D315" s="12"/>
      <c r="E315" s="28" t="s">
        <v>5</v>
      </c>
      <c r="F315" s="28" t="s">
        <v>5</v>
      </c>
      <c r="G315" s="28" t="s">
        <v>5</v>
      </c>
      <c r="H315" s="55" t="s">
        <v>421</v>
      </c>
      <c r="I315" s="28" t="s">
        <v>449</v>
      </c>
      <c r="J315" s="28" t="s">
        <v>449</v>
      </c>
      <c r="K315" s="73" t="s">
        <v>472</v>
      </c>
      <c r="L315" s="28" t="s">
        <v>450</v>
      </c>
      <c r="M315" s="28" t="s">
        <v>450</v>
      </c>
    </row>
    <row r="316" spans="1:13" ht="15.75" thickBot="1" x14ac:dyDescent="0.3">
      <c r="A316" s="46" t="s">
        <v>246</v>
      </c>
      <c r="B316" s="46" t="s">
        <v>247</v>
      </c>
      <c r="C316" s="47"/>
      <c r="D316" s="47"/>
      <c r="E316" s="3">
        <v>7186.7</v>
      </c>
      <c r="F316" s="3">
        <v>1662.29</v>
      </c>
      <c r="G316" s="2"/>
      <c r="H316" s="2">
        <v>3618.46</v>
      </c>
      <c r="I316" s="2">
        <f t="shared" ref="I316:I318" si="104">SUM(E316:H316)</f>
        <v>12467.45</v>
      </c>
      <c r="J316" s="2">
        <v>15843.92</v>
      </c>
      <c r="K316" s="71">
        <f t="shared" ref="K316:K319" si="105">SUM(I316/J316)-1</f>
        <v>-0.21310824593913624</v>
      </c>
      <c r="L316" s="2">
        <v>22529.5</v>
      </c>
      <c r="M316" s="2">
        <v>29292.720000000001</v>
      </c>
    </row>
    <row r="317" spans="1:13" ht="15.75" thickBot="1" x14ac:dyDescent="0.3">
      <c r="A317" s="46" t="s">
        <v>389</v>
      </c>
      <c r="B317" s="46" t="s">
        <v>390</v>
      </c>
      <c r="C317" s="47"/>
      <c r="D317" s="47"/>
      <c r="E317" s="3">
        <v>4789.7700000000004</v>
      </c>
      <c r="F317" s="3"/>
      <c r="G317" s="2"/>
      <c r="H317" s="2">
        <v>2104</v>
      </c>
      <c r="I317" s="2">
        <f t="shared" si="104"/>
        <v>6893.77</v>
      </c>
      <c r="J317" s="2">
        <v>8264.51</v>
      </c>
      <c r="K317" s="71">
        <f t="shared" si="105"/>
        <v>-0.16585859294743421</v>
      </c>
      <c r="L317" s="2">
        <v>13764.51</v>
      </c>
      <c r="M317" s="2">
        <v>16237.31</v>
      </c>
    </row>
    <row r="318" spans="1:13" ht="15.75" thickBot="1" x14ac:dyDescent="0.3">
      <c r="A318" s="13" t="s">
        <v>248</v>
      </c>
      <c r="B318" s="46" t="s">
        <v>249</v>
      </c>
      <c r="C318" s="14"/>
      <c r="D318" s="14"/>
      <c r="E318" s="3">
        <v>4415.3599999999997</v>
      </c>
      <c r="F318" s="3">
        <v>3371.38</v>
      </c>
      <c r="G318" s="2"/>
      <c r="H318" s="2">
        <v>5677.05</v>
      </c>
      <c r="I318" s="2">
        <f t="shared" si="104"/>
        <v>13463.79</v>
      </c>
      <c r="J318" s="2">
        <v>25030.7</v>
      </c>
      <c r="K318" s="71">
        <f t="shared" si="105"/>
        <v>-0.46210893023367305</v>
      </c>
      <c r="L318" s="2">
        <v>37379.81</v>
      </c>
      <c r="M318" s="2">
        <v>39054.97</v>
      </c>
    </row>
    <row r="319" spans="1:13" ht="15.75" thickBot="1" x14ac:dyDescent="0.3">
      <c r="A319" s="9" t="s">
        <v>52</v>
      </c>
      <c r="B319" s="58"/>
      <c r="C319" s="10"/>
      <c r="D319" s="10"/>
      <c r="E319" s="4">
        <f>SUM(E316:E318)</f>
        <v>16391.830000000002</v>
      </c>
      <c r="F319" s="4">
        <f t="shared" ref="F319:I319" si="106">SUM(F316:F318)</f>
        <v>5033.67</v>
      </c>
      <c r="G319" s="4">
        <f t="shared" si="106"/>
        <v>0</v>
      </c>
      <c r="H319" s="4">
        <f>SUM(H316:H318)</f>
        <v>11399.51</v>
      </c>
      <c r="I319" s="4">
        <f t="shared" si="106"/>
        <v>32825.01</v>
      </c>
      <c r="J319" s="4">
        <f>SUM(J316:J318)</f>
        <v>49139.130000000005</v>
      </c>
      <c r="K319" s="78">
        <f t="shared" si="105"/>
        <v>-0.33199855186691341</v>
      </c>
      <c r="L319" s="4">
        <f>SUM(L316:L318)</f>
        <v>73673.820000000007</v>
      </c>
      <c r="M319" s="4">
        <f>SUM(M316:M318)</f>
        <v>84585</v>
      </c>
    </row>
    <row r="320" spans="1:13" ht="15.75" thickBot="1" x14ac:dyDescent="0.3">
      <c r="A320" s="48" t="s">
        <v>358</v>
      </c>
      <c r="B320" s="18"/>
      <c r="C320" s="40"/>
      <c r="D320" s="40"/>
      <c r="E320" s="23"/>
      <c r="F320" s="23"/>
      <c r="G320" s="23"/>
      <c r="H320" s="23"/>
      <c r="I320" s="23"/>
      <c r="J320" s="23"/>
      <c r="K320" s="23"/>
      <c r="L320" s="23"/>
      <c r="M320" s="23"/>
    </row>
    <row r="321" spans="1:13" x14ac:dyDescent="0.25">
      <c r="A321" s="49"/>
      <c r="B321" s="57" t="s">
        <v>59</v>
      </c>
      <c r="C321" s="44"/>
      <c r="D321" s="44"/>
      <c r="E321" s="25" t="s">
        <v>2</v>
      </c>
      <c r="F321" s="26" t="s">
        <v>3</v>
      </c>
      <c r="G321" s="27" t="s">
        <v>4</v>
      </c>
      <c r="H321" s="54" t="s">
        <v>420</v>
      </c>
      <c r="I321" s="65" t="s">
        <v>474</v>
      </c>
      <c r="J321" s="25" t="s">
        <v>471</v>
      </c>
      <c r="K321" s="72" t="s">
        <v>454</v>
      </c>
      <c r="L321" s="25" t="s">
        <v>471</v>
      </c>
      <c r="M321" s="25" t="s">
        <v>448</v>
      </c>
    </row>
    <row r="322" spans="1:13" ht="15.75" thickBot="1" x14ac:dyDescent="0.3">
      <c r="A322" s="50" t="s">
        <v>59</v>
      </c>
      <c r="B322" s="50" t="s">
        <v>60</v>
      </c>
      <c r="C322" s="45"/>
      <c r="D322" s="45"/>
      <c r="E322" s="28" t="s">
        <v>5</v>
      </c>
      <c r="F322" s="28" t="s">
        <v>5</v>
      </c>
      <c r="G322" s="28" t="s">
        <v>5</v>
      </c>
      <c r="H322" s="55" t="s">
        <v>421</v>
      </c>
      <c r="I322" s="28" t="s">
        <v>449</v>
      </c>
      <c r="J322" s="28" t="s">
        <v>449</v>
      </c>
      <c r="K322" s="73" t="s">
        <v>472</v>
      </c>
      <c r="L322" s="28" t="s">
        <v>450</v>
      </c>
      <c r="M322" s="28" t="s">
        <v>450</v>
      </c>
    </row>
    <row r="323" spans="1:13" ht="15.75" thickBot="1" x14ac:dyDescent="0.3">
      <c r="A323" s="46" t="s">
        <v>338</v>
      </c>
      <c r="B323" s="46" t="s">
        <v>339</v>
      </c>
      <c r="C323" s="47"/>
      <c r="D323" s="47"/>
      <c r="E323" s="3">
        <v>117.54</v>
      </c>
      <c r="F323" s="3"/>
      <c r="G323" s="2">
        <v>1159.82</v>
      </c>
      <c r="H323" s="2">
        <v>1149</v>
      </c>
      <c r="I323" s="2">
        <f t="shared" ref="I323:I328" si="107">SUM(E323:H323)</f>
        <v>2426.3599999999997</v>
      </c>
      <c r="J323" s="2">
        <v>6575.18</v>
      </c>
      <c r="K323" s="71">
        <f t="shared" ref="K323:K329" si="108">SUM(I323/J323)-1</f>
        <v>-0.63098196551273134</v>
      </c>
      <c r="L323" s="2">
        <v>9054.09</v>
      </c>
      <c r="M323" s="2">
        <v>38393.39</v>
      </c>
    </row>
    <row r="324" spans="1:13" ht="15.75" thickBot="1" x14ac:dyDescent="0.3">
      <c r="A324" s="46" t="s">
        <v>250</v>
      </c>
      <c r="B324" s="46" t="s">
        <v>251</v>
      </c>
      <c r="C324" s="47"/>
      <c r="D324" s="47"/>
      <c r="E324" s="3">
        <v>9445.07</v>
      </c>
      <c r="F324" s="3">
        <v>13238.02</v>
      </c>
      <c r="G324" s="2">
        <v>12930.84</v>
      </c>
      <c r="H324" s="2">
        <v>26787.82</v>
      </c>
      <c r="I324" s="2">
        <f t="shared" si="107"/>
        <v>62401.75</v>
      </c>
      <c r="J324" s="2">
        <v>81723.600000000006</v>
      </c>
      <c r="K324" s="71">
        <f t="shared" si="108"/>
        <v>-0.23642925666514936</v>
      </c>
      <c r="L324" s="2">
        <v>150776.17000000001</v>
      </c>
      <c r="M324" s="2">
        <v>81006.25</v>
      </c>
    </row>
    <row r="325" spans="1:13" ht="15.75" thickBot="1" x14ac:dyDescent="0.3">
      <c r="A325" s="46" t="s">
        <v>434</v>
      </c>
      <c r="B325" s="46" t="s">
        <v>435</v>
      </c>
      <c r="C325" s="47"/>
      <c r="D325" s="47"/>
      <c r="E325" s="3"/>
      <c r="F325" s="3"/>
      <c r="G325" s="2"/>
      <c r="H325" s="2"/>
      <c r="I325" s="2">
        <f t="shared" si="107"/>
        <v>0</v>
      </c>
      <c r="J325" s="2">
        <v>112</v>
      </c>
      <c r="K325" s="71"/>
      <c r="L325" s="2">
        <v>162</v>
      </c>
      <c r="M325" s="2">
        <v>1741.01</v>
      </c>
    </row>
    <row r="326" spans="1:13" ht="15.75" thickBot="1" x14ac:dyDescent="0.3">
      <c r="A326" s="46" t="s">
        <v>381</v>
      </c>
      <c r="B326" s="46" t="s">
        <v>382</v>
      </c>
      <c r="C326" s="47"/>
      <c r="D326" s="47"/>
      <c r="E326" s="3"/>
      <c r="F326" s="3"/>
      <c r="G326" s="2"/>
      <c r="H326" s="2">
        <v>-19.37</v>
      </c>
      <c r="I326" s="2">
        <f t="shared" si="107"/>
        <v>-19.37</v>
      </c>
      <c r="J326" s="2">
        <v>174.76</v>
      </c>
      <c r="K326" s="71">
        <f t="shared" si="108"/>
        <v>-1.1108377203021287</v>
      </c>
      <c r="L326" s="2">
        <v>3211.69</v>
      </c>
      <c r="M326" s="2">
        <v>4839.43</v>
      </c>
    </row>
    <row r="327" spans="1:13" ht="15.75" thickBot="1" x14ac:dyDescent="0.3">
      <c r="A327" s="46" t="s">
        <v>395</v>
      </c>
      <c r="B327" s="46" t="s">
        <v>396</v>
      </c>
      <c r="C327" s="47"/>
      <c r="D327" s="47"/>
      <c r="E327" s="3">
        <v>496.85</v>
      </c>
      <c r="F327" s="3">
        <v>5582.34</v>
      </c>
      <c r="G327" s="2"/>
      <c r="H327" s="2">
        <v>556.52</v>
      </c>
      <c r="I327" s="2">
        <f t="shared" si="107"/>
        <v>6635.7100000000009</v>
      </c>
      <c r="J327" s="2">
        <v>47582.87</v>
      </c>
      <c r="K327" s="71">
        <f t="shared" si="108"/>
        <v>-0.86054414120039413</v>
      </c>
      <c r="L327" s="2">
        <v>60486.239999999998</v>
      </c>
      <c r="M327" s="2">
        <v>41701.24</v>
      </c>
    </row>
    <row r="328" spans="1:13" ht="15.75" thickBot="1" x14ac:dyDescent="0.3">
      <c r="A328" s="46" t="s">
        <v>446</v>
      </c>
      <c r="B328" s="46" t="s">
        <v>447</v>
      </c>
      <c r="C328" s="47"/>
      <c r="D328" s="47"/>
      <c r="E328" s="3">
        <v>6994.6</v>
      </c>
      <c r="F328" s="3">
        <v>3614.31</v>
      </c>
      <c r="G328" s="2"/>
      <c r="H328" s="2">
        <v>1110</v>
      </c>
      <c r="I328" s="2">
        <f t="shared" si="107"/>
        <v>11718.91</v>
      </c>
      <c r="J328" s="2">
        <v>7328.66</v>
      </c>
      <c r="K328" s="71">
        <f t="shared" si="108"/>
        <v>0.5990522141837662</v>
      </c>
      <c r="L328" s="2">
        <v>13482.61</v>
      </c>
      <c r="M328" s="2">
        <v>0</v>
      </c>
    </row>
    <row r="329" spans="1:13" ht="15.75" thickBot="1" x14ac:dyDescent="0.3">
      <c r="A329" s="42" t="s">
        <v>359</v>
      </c>
      <c r="B329" s="58"/>
      <c r="C329" s="43"/>
      <c r="D329" s="43"/>
      <c r="E329" s="4">
        <f>SUM(E323:E328)</f>
        <v>17054.060000000001</v>
      </c>
      <c r="F329" s="4">
        <f t="shared" ref="F329:I329" si="109">SUM(F323:F328)</f>
        <v>22434.670000000002</v>
      </c>
      <c r="G329" s="4">
        <f t="shared" si="109"/>
        <v>14090.66</v>
      </c>
      <c r="H329" s="4">
        <f>SUM(H323:H328)</f>
        <v>29583.97</v>
      </c>
      <c r="I329" s="4">
        <f t="shared" si="109"/>
        <v>83163.360000000001</v>
      </c>
      <c r="J329" s="4">
        <f>SUM(J323:J328)</f>
        <v>143497.07</v>
      </c>
      <c r="K329" s="78">
        <f t="shared" si="108"/>
        <v>-0.42045255697555362</v>
      </c>
      <c r="L329" s="4">
        <f>SUM(L323:L328)</f>
        <v>237172.8</v>
      </c>
      <c r="M329" s="4">
        <f>SUM(M323:M328)</f>
        <v>167681.31999999998</v>
      </c>
    </row>
    <row r="330" spans="1:13" ht="15.75" thickBot="1" x14ac:dyDescent="0.3">
      <c r="A330" s="48" t="s">
        <v>53</v>
      </c>
      <c r="B330" s="18"/>
      <c r="C330" s="40"/>
      <c r="D330" s="40"/>
      <c r="E330" s="23"/>
      <c r="F330" s="23"/>
      <c r="G330" s="23"/>
      <c r="H330" s="23"/>
      <c r="I330" s="23"/>
      <c r="J330" s="23"/>
      <c r="K330" s="23"/>
      <c r="L330" s="23"/>
      <c r="M330" s="23"/>
    </row>
    <row r="331" spans="1:13" x14ac:dyDescent="0.25">
      <c r="A331" s="49"/>
      <c r="B331" s="57" t="s">
        <v>59</v>
      </c>
      <c r="C331" s="44"/>
      <c r="D331" s="44"/>
      <c r="E331" s="25" t="s">
        <v>2</v>
      </c>
      <c r="F331" s="26" t="s">
        <v>3</v>
      </c>
      <c r="G331" s="27" t="s">
        <v>4</v>
      </c>
      <c r="H331" s="54" t="s">
        <v>420</v>
      </c>
      <c r="I331" s="65" t="s">
        <v>474</v>
      </c>
      <c r="J331" s="25" t="s">
        <v>471</v>
      </c>
      <c r="K331" s="72" t="s">
        <v>454</v>
      </c>
      <c r="L331" s="25" t="s">
        <v>471</v>
      </c>
      <c r="M331" s="25" t="s">
        <v>448</v>
      </c>
    </row>
    <row r="332" spans="1:13" ht="15.75" thickBot="1" x14ac:dyDescent="0.3">
      <c r="A332" s="50" t="s">
        <v>59</v>
      </c>
      <c r="B332" s="50" t="s">
        <v>60</v>
      </c>
      <c r="C332" s="45"/>
      <c r="D332" s="45"/>
      <c r="E332" s="28" t="s">
        <v>5</v>
      </c>
      <c r="F332" s="28" t="s">
        <v>5</v>
      </c>
      <c r="G332" s="28" t="s">
        <v>5</v>
      </c>
      <c r="H332" s="55" t="s">
        <v>421</v>
      </c>
      <c r="I332" s="28" t="s">
        <v>449</v>
      </c>
      <c r="J332" s="28" t="s">
        <v>449</v>
      </c>
      <c r="K332" s="73" t="s">
        <v>472</v>
      </c>
      <c r="L332" s="28" t="s">
        <v>450</v>
      </c>
      <c r="M332" s="28" t="s">
        <v>450</v>
      </c>
    </row>
    <row r="333" spans="1:13" ht="15.75" thickBot="1" x14ac:dyDescent="0.3">
      <c r="A333" s="46" t="s">
        <v>252</v>
      </c>
      <c r="B333" s="46" t="s">
        <v>253</v>
      </c>
      <c r="C333" s="47"/>
      <c r="D333" s="47"/>
      <c r="E333" s="3">
        <v>16757.009999999998</v>
      </c>
      <c r="F333" s="3">
        <v>23816.41</v>
      </c>
      <c r="G333" s="2"/>
      <c r="H333" s="2">
        <v>10874.45</v>
      </c>
      <c r="I333" s="2">
        <f>SUM(E333:H333)</f>
        <v>51447.869999999995</v>
      </c>
      <c r="J333" s="2">
        <v>47305.83</v>
      </c>
      <c r="K333" s="71">
        <f>SUM(I333/J333)-1</f>
        <v>8.75587638986568E-2</v>
      </c>
      <c r="L333" s="2">
        <v>69197.53</v>
      </c>
      <c r="M333" s="2">
        <v>79287.8</v>
      </c>
    </row>
    <row r="334" spans="1:13" ht="15.75" thickBot="1" x14ac:dyDescent="0.3">
      <c r="A334" s="42" t="s">
        <v>54</v>
      </c>
      <c r="B334" s="58"/>
      <c r="C334" s="43"/>
      <c r="D334" s="43"/>
      <c r="E334" s="4">
        <f>SUM(E333:E333)</f>
        <v>16757.009999999998</v>
      </c>
      <c r="F334" s="4">
        <f>SUM(F333:F333)</f>
        <v>23816.41</v>
      </c>
      <c r="G334" s="4">
        <f>SUM(G333:G333)</f>
        <v>0</v>
      </c>
      <c r="H334" s="4">
        <f>SUM(H333)</f>
        <v>10874.45</v>
      </c>
      <c r="I334" s="4">
        <f>SUM(I333:I333)</f>
        <v>51447.869999999995</v>
      </c>
      <c r="J334" s="4">
        <f>SUM(J333)</f>
        <v>47305.83</v>
      </c>
      <c r="K334" s="78">
        <f>SUM(I334/J334)-1</f>
        <v>8.75587638986568E-2</v>
      </c>
      <c r="L334" s="4">
        <f>SUM(L333)</f>
        <v>69197.53</v>
      </c>
      <c r="M334" s="4">
        <f>SUM(M333)</f>
        <v>79287.8</v>
      </c>
    </row>
    <row r="335" spans="1:13" ht="15.75" thickBot="1" x14ac:dyDescent="0.3">
      <c r="A335" s="19" t="s">
        <v>55</v>
      </c>
      <c r="B335" s="18"/>
      <c r="C335" s="6"/>
      <c r="D335" s="6"/>
      <c r="E335" s="23"/>
      <c r="F335" s="23"/>
      <c r="G335" s="23"/>
      <c r="H335" s="23"/>
      <c r="I335" s="23"/>
      <c r="J335" s="23"/>
      <c r="K335" s="23"/>
      <c r="L335" s="23"/>
      <c r="M335" s="23"/>
    </row>
    <row r="336" spans="1:13" x14ac:dyDescent="0.25">
      <c r="A336" s="20"/>
      <c r="B336" s="57" t="s">
        <v>59</v>
      </c>
      <c r="C336" s="11"/>
      <c r="D336" s="11"/>
      <c r="E336" s="25" t="s">
        <v>2</v>
      </c>
      <c r="F336" s="26" t="s">
        <v>3</v>
      </c>
      <c r="G336" s="27" t="s">
        <v>4</v>
      </c>
      <c r="H336" s="54" t="s">
        <v>420</v>
      </c>
      <c r="I336" s="65" t="s">
        <v>474</v>
      </c>
      <c r="J336" s="25" t="s">
        <v>471</v>
      </c>
      <c r="K336" s="72" t="s">
        <v>454</v>
      </c>
      <c r="L336" s="25" t="s">
        <v>471</v>
      </c>
      <c r="M336" s="25" t="s">
        <v>448</v>
      </c>
    </row>
    <row r="337" spans="1:13" ht="15.75" thickBot="1" x14ac:dyDescent="0.3">
      <c r="A337" s="21" t="s">
        <v>59</v>
      </c>
      <c r="B337" s="50" t="s">
        <v>60</v>
      </c>
      <c r="C337" s="12"/>
      <c r="D337" s="12"/>
      <c r="E337" s="28" t="s">
        <v>5</v>
      </c>
      <c r="F337" s="28" t="s">
        <v>5</v>
      </c>
      <c r="G337" s="28" t="s">
        <v>5</v>
      </c>
      <c r="H337" s="55" t="s">
        <v>421</v>
      </c>
      <c r="I337" s="28" t="s">
        <v>449</v>
      </c>
      <c r="J337" s="28" t="s">
        <v>449</v>
      </c>
      <c r="K337" s="73" t="s">
        <v>472</v>
      </c>
      <c r="L337" s="28" t="s">
        <v>450</v>
      </c>
      <c r="M337" s="28" t="s">
        <v>450</v>
      </c>
    </row>
    <row r="338" spans="1:13" ht="15.75" thickBot="1" x14ac:dyDescent="0.3">
      <c r="A338" s="13" t="s">
        <v>384</v>
      </c>
      <c r="B338" s="46" t="s">
        <v>383</v>
      </c>
      <c r="C338" s="14"/>
      <c r="D338" s="14"/>
      <c r="E338" s="3">
        <v>6099.77</v>
      </c>
      <c r="F338" s="3">
        <v>2637.1</v>
      </c>
      <c r="G338" s="2"/>
      <c r="H338" s="2">
        <v>71208.490000000005</v>
      </c>
      <c r="I338" s="2">
        <f t="shared" ref="I338:I341" si="110">SUM(E338:H338)</f>
        <v>79945.36</v>
      </c>
      <c r="J338" s="2">
        <v>30667.01</v>
      </c>
      <c r="K338" s="71">
        <f t="shared" ref="K338:K342" si="111">SUM(I338/J338)-1</f>
        <v>1.6068847272688145</v>
      </c>
      <c r="L338" s="2">
        <v>39699.050000000003</v>
      </c>
      <c r="M338" s="2">
        <v>6501.99</v>
      </c>
    </row>
    <row r="339" spans="1:13" ht="15.75" thickBot="1" x14ac:dyDescent="0.3">
      <c r="A339" s="46" t="s">
        <v>254</v>
      </c>
      <c r="B339" s="46" t="s">
        <v>255</v>
      </c>
      <c r="C339" s="47"/>
      <c r="D339" s="47"/>
      <c r="E339" s="3">
        <v>88719.83</v>
      </c>
      <c r="F339" s="3">
        <v>96472.84</v>
      </c>
      <c r="G339" s="2"/>
      <c r="H339" s="2">
        <v>213012.76</v>
      </c>
      <c r="I339" s="2">
        <f t="shared" si="110"/>
        <v>398205.43</v>
      </c>
      <c r="J339" s="2">
        <v>388769.9</v>
      </c>
      <c r="K339" s="71">
        <f t="shared" si="111"/>
        <v>2.4270217421667573E-2</v>
      </c>
      <c r="L339" s="2">
        <v>634146.44999999995</v>
      </c>
      <c r="M339" s="2">
        <v>853308.17</v>
      </c>
    </row>
    <row r="340" spans="1:13" ht="15.75" thickBot="1" x14ac:dyDescent="0.3">
      <c r="A340" s="13" t="s">
        <v>256</v>
      </c>
      <c r="B340" s="46" t="s">
        <v>257</v>
      </c>
      <c r="C340" s="14"/>
      <c r="D340" s="14"/>
      <c r="E340" s="3">
        <v>372491.7</v>
      </c>
      <c r="F340" s="3">
        <v>266662.59999999998</v>
      </c>
      <c r="G340" s="2">
        <v>8607.66</v>
      </c>
      <c r="H340" s="2">
        <v>3848761.28</v>
      </c>
      <c r="I340" s="2">
        <f t="shared" si="110"/>
        <v>4496523.24</v>
      </c>
      <c r="J340" s="2">
        <v>3652130.05</v>
      </c>
      <c r="K340" s="71">
        <f t="shared" si="111"/>
        <v>0.23120567406957493</v>
      </c>
      <c r="L340" s="2">
        <v>4289023.13</v>
      </c>
      <c r="M340" s="2">
        <v>4089063.8</v>
      </c>
    </row>
    <row r="341" spans="1:13" ht="15.75" thickBot="1" x14ac:dyDescent="0.3">
      <c r="A341" s="13" t="s">
        <v>258</v>
      </c>
      <c r="B341" s="46" t="s">
        <v>259</v>
      </c>
      <c r="C341" s="14"/>
      <c r="D341" s="14"/>
      <c r="E341" s="5">
        <v>209813.95</v>
      </c>
      <c r="F341" s="3">
        <v>143645.6</v>
      </c>
      <c r="G341" s="2">
        <v>7448.08</v>
      </c>
      <c r="H341" s="2">
        <v>1798996.08</v>
      </c>
      <c r="I341" s="2">
        <f t="shared" si="110"/>
        <v>2159903.71</v>
      </c>
      <c r="J341" s="2">
        <v>2307764.5699999998</v>
      </c>
      <c r="K341" s="71">
        <f t="shared" si="111"/>
        <v>-6.4071033034361902E-2</v>
      </c>
      <c r="L341" s="2">
        <v>2601942.7200000002</v>
      </c>
      <c r="M341" s="2">
        <v>2217221.48</v>
      </c>
    </row>
    <row r="342" spans="1:13" ht="15.75" thickBot="1" x14ac:dyDescent="0.3">
      <c r="A342" s="9" t="s">
        <v>56</v>
      </c>
      <c r="B342" s="58"/>
      <c r="C342" s="10"/>
      <c r="D342" s="10"/>
      <c r="E342" s="4">
        <f t="shared" ref="E342:M342" si="112">SUM(E338:E341)</f>
        <v>677125.25</v>
      </c>
      <c r="F342" s="4">
        <f t="shared" si="112"/>
        <v>509418.14</v>
      </c>
      <c r="G342" s="4">
        <f t="shared" si="112"/>
        <v>16055.74</v>
      </c>
      <c r="H342" s="4">
        <f t="shared" si="112"/>
        <v>5931978.6099999994</v>
      </c>
      <c r="I342" s="4">
        <f t="shared" si="112"/>
        <v>7134577.7400000002</v>
      </c>
      <c r="J342" s="4">
        <f t="shared" si="112"/>
        <v>6379331.5299999993</v>
      </c>
      <c r="K342" s="78">
        <f t="shared" si="111"/>
        <v>0.11838955327032541</v>
      </c>
      <c r="L342" s="4">
        <f t="shared" ref="L342" si="113">SUM(L338:L341)</f>
        <v>7564811.3499999996</v>
      </c>
      <c r="M342" s="4">
        <f t="shared" si="112"/>
        <v>7166095.4399999995</v>
      </c>
    </row>
    <row r="343" spans="1:13" ht="15.75" thickBot="1" x14ac:dyDescent="0.3">
      <c r="A343" s="48" t="s">
        <v>360</v>
      </c>
      <c r="B343" s="18"/>
      <c r="C343" s="40"/>
      <c r="D343" s="40"/>
      <c r="E343" s="23"/>
      <c r="F343" s="23"/>
      <c r="G343" s="23"/>
      <c r="H343" s="23"/>
      <c r="I343" s="23"/>
      <c r="J343" s="23"/>
      <c r="K343" s="23"/>
      <c r="L343" s="23"/>
      <c r="M343" s="23"/>
    </row>
    <row r="344" spans="1:13" x14ac:dyDescent="0.25">
      <c r="A344" s="49"/>
      <c r="B344" s="57" t="s">
        <v>59</v>
      </c>
      <c r="C344" s="44"/>
      <c r="D344" s="44"/>
      <c r="E344" s="25" t="s">
        <v>2</v>
      </c>
      <c r="F344" s="26" t="s">
        <v>3</v>
      </c>
      <c r="G344" s="27" t="s">
        <v>4</v>
      </c>
      <c r="H344" s="54" t="s">
        <v>420</v>
      </c>
      <c r="I344" s="65" t="s">
        <v>474</v>
      </c>
      <c r="J344" s="25" t="s">
        <v>471</v>
      </c>
      <c r="K344" s="72" t="s">
        <v>454</v>
      </c>
      <c r="L344" s="25" t="s">
        <v>471</v>
      </c>
      <c r="M344" s="25" t="s">
        <v>448</v>
      </c>
    </row>
    <row r="345" spans="1:13" ht="15.75" thickBot="1" x14ac:dyDescent="0.3">
      <c r="A345" s="50" t="s">
        <v>59</v>
      </c>
      <c r="B345" s="50" t="s">
        <v>60</v>
      </c>
      <c r="C345" s="45"/>
      <c r="D345" s="45"/>
      <c r="E345" s="28" t="s">
        <v>5</v>
      </c>
      <c r="F345" s="28" t="s">
        <v>5</v>
      </c>
      <c r="G345" s="28" t="s">
        <v>5</v>
      </c>
      <c r="H345" s="55" t="s">
        <v>421</v>
      </c>
      <c r="I345" s="28" t="s">
        <v>449</v>
      </c>
      <c r="J345" s="28" t="s">
        <v>449</v>
      </c>
      <c r="K345" s="73" t="s">
        <v>472</v>
      </c>
      <c r="L345" s="28" t="s">
        <v>450</v>
      </c>
      <c r="M345" s="28" t="s">
        <v>450</v>
      </c>
    </row>
    <row r="346" spans="1:13" ht="15.75" thickBot="1" x14ac:dyDescent="0.3">
      <c r="A346" s="46" t="s">
        <v>260</v>
      </c>
      <c r="B346" s="46" t="s">
        <v>261</v>
      </c>
      <c r="C346" s="47"/>
      <c r="D346" s="47"/>
      <c r="E346" s="3">
        <v>31060.639999999999</v>
      </c>
      <c r="F346" s="3">
        <v>28611.32</v>
      </c>
      <c r="G346" s="2"/>
      <c r="H346" s="2">
        <v>94359.13</v>
      </c>
      <c r="I346" s="2">
        <f t="shared" ref="I346:I349" si="114">SUM(E346:H346)</f>
        <v>154031.09</v>
      </c>
      <c r="J346" s="2">
        <v>258366.51</v>
      </c>
      <c r="K346" s="71">
        <f t="shared" ref="K346:K350" si="115">SUM(I346/J346)-1</f>
        <v>-0.40382718332960421</v>
      </c>
      <c r="L346" s="2">
        <v>328575.42</v>
      </c>
      <c r="M346" s="2">
        <v>356062.36</v>
      </c>
    </row>
    <row r="347" spans="1:13" ht="15.75" thickBot="1" x14ac:dyDescent="0.3">
      <c r="A347" s="46" t="s">
        <v>452</v>
      </c>
      <c r="B347" s="46" t="s">
        <v>453</v>
      </c>
      <c r="C347" s="47"/>
      <c r="D347" s="47"/>
      <c r="E347" s="3"/>
      <c r="F347" s="3"/>
      <c r="G347" s="2"/>
      <c r="H347" s="2"/>
      <c r="I347" s="2">
        <f>SUM(E347:H347)</f>
        <v>0</v>
      </c>
      <c r="J347" s="2">
        <v>340.96</v>
      </c>
      <c r="K347" s="71">
        <f t="shared" si="115"/>
        <v>-1</v>
      </c>
      <c r="L347" s="2">
        <v>642.63</v>
      </c>
      <c r="M347" s="2">
        <v>0</v>
      </c>
    </row>
    <row r="348" spans="1:13" ht="15.75" thickBot="1" x14ac:dyDescent="0.3">
      <c r="A348" s="46" t="s">
        <v>436</v>
      </c>
      <c r="B348" s="46" t="s">
        <v>437</v>
      </c>
      <c r="C348" s="47"/>
      <c r="D348" s="47"/>
      <c r="E348" s="3"/>
      <c r="F348" s="3"/>
      <c r="G348" s="2"/>
      <c r="H348" s="2"/>
      <c r="I348" s="2">
        <f t="shared" si="114"/>
        <v>0</v>
      </c>
      <c r="J348" s="2">
        <v>7748.52</v>
      </c>
      <c r="K348" s="71">
        <f t="shared" si="115"/>
        <v>-1</v>
      </c>
      <c r="L348" s="2">
        <v>9432.7199999999993</v>
      </c>
      <c r="M348" s="2">
        <v>1706.06</v>
      </c>
    </row>
    <row r="349" spans="1:13" ht="15.75" thickBot="1" x14ac:dyDescent="0.3">
      <c r="A349" s="46" t="s">
        <v>262</v>
      </c>
      <c r="B349" s="46" t="s">
        <v>263</v>
      </c>
      <c r="C349" s="47"/>
      <c r="D349" s="47"/>
      <c r="E349" s="3"/>
      <c r="F349" s="3"/>
      <c r="G349" s="2"/>
      <c r="H349" s="2"/>
      <c r="I349" s="2">
        <f t="shared" si="114"/>
        <v>0</v>
      </c>
      <c r="J349" s="2">
        <v>13116.27</v>
      </c>
      <c r="K349" s="71">
        <f t="shared" si="115"/>
        <v>-1</v>
      </c>
      <c r="L349" s="2">
        <v>15644.06</v>
      </c>
      <c r="M349" s="2">
        <v>29903.35</v>
      </c>
    </row>
    <row r="350" spans="1:13" ht="15.75" thickBot="1" x14ac:dyDescent="0.3">
      <c r="A350" s="42" t="s">
        <v>57</v>
      </c>
      <c r="B350" s="58"/>
      <c r="C350" s="43"/>
      <c r="D350" s="43"/>
      <c r="E350" s="4">
        <f>SUM(E346:E349)</f>
        <v>31060.639999999999</v>
      </c>
      <c r="F350" s="4">
        <f t="shared" ref="F350:I350" si="116">SUM(F346:F349)</f>
        <v>28611.32</v>
      </c>
      <c r="G350" s="4">
        <f t="shared" si="116"/>
        <v>0</v>
      </c>
      <c r="H350" s="4">
        <f>SUM(H346:H349)</f>
        <v>94359.13</v>
      </c>
      <c r="I350" s="4">
        <f t="shared" si="116"/>
        <v>154031.09</v>
      </c>
      <c r="J350" s="4">
        <f>SUM(J346:J349)</f>
        <v>279572.26</v>
      </c>
      <c r="K350" s="78">
        <f t="shared" si="115"/>
        <v>-0.44904730533708892</v>
      </c>
      <c r="L350" s="4">
        <f>SUM(L346:L349)</f>
        <v>354294.82999999996</v>
      </c>
      <c r="M350" s="4">
        <f>SUM(M346:M349)</f>
        <v>387671.76999999996</v>
      </c>
    </row>
    <row r="351" spans="1:13" ht="15.75" thickBot="1" x14ac:dyDescent="0.3">
      <c r="A351" s="19" t="s">
        <v>361</v>
      </c>
      <c r="B351" s="18"/>
      <c r="C351" s="6"/>
      <c r="D351" s="6"/>
      <c r="E351" s="23"/>
      <c r="F351" s="23"/>
      <c r="G351" s="23"/>
      <c r="H351" s="23"/>
      <c r="I351" s="23"/>
      <c r="J351" s="23"/>
      <c r="K351" s="23"/>
      <c r="L351" s="23"/>
      <c r="M351" s="23"/>
    </row>
    <row r="352" spans="1:13" x14ac:dyDescent="0.25">
      <c r="A352" s="20"/>
      <c r="B352" s="57" t="s">
        <v>59</v>
      </c>
      <c r="C352" s="11"/>
      <c r="D352" s="11"/>
      <c r="E352" s="25" t="s">
        <v>2</v>
      </c>
      <c r="F352" s="26" t="s">
        <v>3</v>
      </c>
      <c r="G352" s="27" t="s">
        <v>4</v>
      </c>
      <c r="H352" s="54" t="s">
        <v>420</v>
      </c>
      <c r="I352" s="65" t="s">
        <v>474</v>
      </c>
      <c r="J352" s="25" t="s">
        <v>471</v>
      </c>
      <c r="K352" s="72" t="s">
        <v>454</v>
      </c>
      <c r="L352" s="25" t="s">
        <v>471</v>
      </c>
      <c r="M352" s="25" t="s">
        <v>448</v>
      </c>
    </row>
    <row r="353" spans="1:13" ht="15.75" thickBot="1" x14ac:dyDescent="0.3">
      <c r="A353" s="21" t="s">
        <v>59</v>
      </c>
      <c r="B353" s="50" t="s">
        <v>60</v>
      </c>
      <c r="C353" s="12"/>
      <c r="D353" s="12"/>
      <c r="E353" s="28" t="s">
        <v>5</v>
      </c>
      <c r="F353" s="28" t="s">
        <v>5</v>
      </c>
      <c r="G353" s="28" t="s">
        <v>5</v>
      </c>
      <c r="H353" s="55" t="s">
        <v>421</v>
      </c>
      <c r="I353" s="28" t="s">
        <v>449</v>
      </c>
      <c r="J353" s="28" t="s">
        <v>449</v>
      </c>
      <c r="K353" s="73" t="s">
        <v>472</v>
      </c>
      <c r="L353" s="28" t="s">
        <v>450</v>
      </c>
      <c r="M353" s="28" t="s">
        <v>450</v>
      </c>
    </row>
    <row r="354" spans="1:13" ht="15.75" thickBot="1" x14ac:dyDescent="0.3">
      <c r="A354" s="13" t="s">
        <v>314</v>
      </c>
      <c r="B354" s="46" t="s">
        <v>315</v>
      </c>
      <c r="C354" s="14"/>
      <c r="D354" s="14"/>
      <c r="E354" s="3">
        <v>3427.88</v>
      </c>
      <c r="F354" s="3">
        <v>12570.35</v>
      </c>
      <c r="G354" s="2"/>
      <c r="H354" s="2">
        <v>14886.95</v>
      </c>
      <c r="I354" s="2">
        <f t="shared" ref="I354:I355" si="117">SUM(E354:H354)</f>
        <v>30885.18</v>
      </c>
      <c r="J354" s="2">
        <v>25606.65</v>
      </c>
      <c r="K354" s="71">
        <f t="shared" ref="K354:K356" si="118">SUM(I354/J354)-1</f>
        <v>0.20613903029095959</v>
      </c>
      <c r="L354" s="2">
        <v>37069.65</v>
      </c>
      <c r="M354" s="2">
        <v>49997.88</v>
      </c>
    </row>
    <row r="355" spans="1:13" ht="15.75" thickBot="1" x14ac:dyDescent="0.3">
      <c r="A355" s="13" t="s">
        <v>323</v>
      </c>
      <c r="B355" s="46" t="s">
        <v>324</v>
      </c>
      <c r="C355" s="14"/>
      <c r="D355" s="14"/>
      <c r="E355" s="3"/>
      <c r="F355" s="3"/>
      <c r="G355" s="2"/>
      <c r="H355" s="2"/>
      <c r="I355" s="2">
        <f t="shared" si="117"/>
        <v>0</v>
      </c>
      <c r="J355" s="2">
        <v>0</v>
      </c>
      <c r="K355" s="71"/>
      <c r="L355" s="2">
        <v>0</v>
      </c>
      <c r="M355" s="2">
        <v>6587.38</v>
      </c>
    </row>
    <row r="356" spans="1:13" ht="15.75" thickBot="1" x14ac:dyDescent="0.3">
      <c r="A356" s="9" t="s">
        <v>363</v>
      </c>
      <c r="B356" s="58"/>
      <c r="C356" s="10"/>
      <c r="D356" s="10"/>
      <c r="E356" s="4">
        <f>SUM(E354:E355)</f>
        <v>3427.88</v>
      </c>
      <c r="F356" s="4">
        <f t="shared" ref="F356:I356" si="119">SUM(F354:F355)</f>
        <v>12570.35</v>
      </c>
      <c r="G356" s="4">
        <f t="shared" si="119"/>
        <v>0</v>
      </c>
      <c r="H356" s="4">
        <f>SUM(H354:H355)</f>
        <v>14886.95</v>
      </c>
      <c r="I356" s="4">
        <f t="shared" si="119"/>
        <v>30885.18</v>
      </c>
      <c r="J356" s="4">
        <f>SUM(J354:J355)</f>
        <v>25606.65</v>
      </c>
      <c r="K356" s="78">
        <f t="shared" si="118"/>
        <v>0.20613903029095959</v>
      </c>
      <c r="L356" s="4">
        <f>SUM(L354:L355)</f>
        <v>37069.65</v>
      </c>
      <c r="M356" s="4">
        <f>SUM(M354:M355)</f>
        <v>56585.259999999995</v>
      </c>
    </row>
    <row r="357" spans="1:13" ht="15.75" thickBot="1" x14ac:dyDescent="0.3">
      <c r="A357" s="33" t="s">
        <v>364</v>
      </c>
      <c r="B357" s="61"/>
      <c r="C357" s="40"/>
      <c r="D357" s="40"/>
      <c r="E357" s="23"/>
      <c r="F357" s="23"/>
      <c r="G357" s="32"/>
      <c r="H357" s="32"/>
      <c r="I357" s="23"/>
      <c r="J357" s="23"/>
      <c r="K357" s="23"/>
      <c r="L357" s="32"/>
      <c r="M357" s="32"/>
    </row>
    <row r="358" spans="1:13" x14ac:dyDescent="0.25">
      <c r="A358" s="49"/>
      <c r="B358" s="57" t="s">
        <v>59</v>
      </c>
      <c r="C358" s="44"/>
      <c r="D358" s="44"/>
      <c r="E358" s="25" t="s">
        <v>2</v>
      </c>
      <c r="F358" s="26" t="s">
        <v>3</v>
      </c>
      <c r="G358" s="27" t="s">
        <v>4</v>
      </c>
      <c r="H358" s="54" t="s">
        <v>420</v>
      </c>
      <c r="I358" s="65" t="s">
        <v>474</v>
      </c>
      <c r="J358" s="25" t="s">
        <v>471</v>
      </c>
      <c r="K358" s="72" t="s">
        <v>454</v>
      </c>
      <c r="L358" s="25" t="s">
        <v>471</v>
      </c>
      <c r="M358" s="25" t="s">
        <v>448</v>
      </c>
    </row>
    <row r="359" spans="1:13" ht="15.75" thickBot="1" x14ac:dyDescent="0.3">
      <c r="A359" s="50" t="s">
        <v>59</v>
      </c>
      <c r="B359" s="50" t="s">
        <v>60</v>
      </c>
      <c r="C359" s="45"/>
      <c r="D359" s="45"/>
      <c r="E359" s="28" t="s">
        <v>5</v>
      </c>
      <c r="F359" s="28" t="s">
        <v>5</v>
      </c>
      <c r="G359" s="28" t="s">
        <v>5</v>
      </c>
      <c r="H359" s="55" t="s">
        <v>421</v>
      </c>
      <c r="I359" s="28" t="s">
        <v>449</v>
      </c>
      <c r="J359" s="28" t="s">
        <v>449</v>
      </c>
      <c r="K359" s="73" t="s">
        <v>472</v>
      </c>
      <c r="L359" s="28" t="s">
        <v>450</v>
      </c>
      <c r="M359" s="28" t="s">
        <v>450</v>
      </c>
    </row>
    <row r="360" spans="1:13" ht="15.75" thickBot="1" x14ac:dyDescent="0.3">
      <c r="A360" s="46" t="s">
        <v>316</v>
      </c>
      <c r="B360" s="46" t="s">
        <v>317</v>
      </c>
      <c r="C360" s="47"/>
      <c r="D360" s="47"/>
      <c r="E360" s="3">
        <v>1387.45</v>
      </c>
      <c r="F360" s="3"/>
      <c r="G360" s="2"/>
      <c r="H360" s="2">
        <v>355.57</v>
      </c>
      <c r="I360" s="2">
        <f t="shared" ref="I360:I361" si="120">SUM(E360:H360)</f>
        <v>1743.02</v>
      </c>
      <c r="J360" s="2">
        <v>4399.04</v>
      </c>
      <c r="K360" s="71">
        <f t="shared" ref="K360:K362" si="121">SUM(I360/J360)-1</f>
        <v>-0.60377264130355712</v>
      </c>
      <c r="L360" s="2">
        <v>5215.78</v>
      </c>
      <c r="M360" s="2">
        <v>6164.73</v>
      </c>
    </row>
    <row r="361" spans="1:13" ht="15.75" thickBot="1" x14ac:dyDescent="0.3">
      <c r="A361" s="46" t="s">
        <v>264</v>
      </c>
      <c r="B361" s="46" t="s">
        <v>265</v>
      </c>
      <c r="C361" s="47"/>
      <c r="D361" s="47"/>
      <c r="E361" s="3">
        <v>22145.24</v>
      </c>
      <c r="F361" s="3">
        <v>2362.2600000000002</v>
      </c>
      <c r="G361" s="2"/>
      <c r="H361" s="2">
        <v>3716.08</v>
      </c>
      <c r="I361" s="2">
        <f t="shared" si="120"/>
        <v>28223.58</v>
      </c>
      <c r="J361" s="2">
        <v>25834.97</v>
      </c>
      <c r="K361" s="71">
        <f t="shared" si="121"/>
        <v>9.2456465016216516E-2</v>
      </c>
      <c r="L361" s="2">
        <v>45277.95</v>
      </c>
      <c r="M361" s="2">
        <v>61759.92</v>
      </c>
    </row>
    <row r="362" spans="1:13" ht="15.75" thickBot="1" x14ac:dyDescent="0.3">
      <c r="A362" s="42" t="s">
        <v>365</v>
      </c>
      <c r="B362" s="58"/>
      <c r="C362" s="43"/>
      <c r="D362" s="43"/>
      <c r="E362" s="4">
        <f>SUM(E360:E361)</f>
        <v>23532.690000000002</v>
      </c>
      <c r="F362" s="4">
        <f t="shared" ref="F362:G362" si="122">SUM(F360:F361)</f>
        <v>2362.2600000000002</v>
      </c>
      <c r="G362" s="4">
        <f t="shared" si="122"/>
        <v>0</v>
      </c>
      <c r="H362" s="4">
        <f>SUM(H360:H361)</f>
        <v>4071.65</v>
      </c>
      <c r="I362" s="4">
        <f>SUM(I360:I361)</f>
        <v>29966.600000000002</v>
      </c>
      <c r="J362" s="4">
        <f>SUM(J360:J361)</f>
        <v>30234.010000000002</v>
      </c>
      <c r="K362" s="78">
        <f t="shared" si="121"/>
        <v>-8.8446752514800275E-3</v>
      </c>
      <c r="L362" s="4">
        <f>SUM(L360:L361)</f>
        <v>50493.729999999996</v>
      </c>
      <c r="M362" s="4">
        <f>SUM(M360:M361)</f>
        <v>67924.649999999994</v>
      </c>
    </row>
    <row r="363" spans="1:13" ht="15.75" thickBot="1" x14ac:dyDescent="0.3">
      <c r="A363" s="33" t="s">
        <v>415</v>
      </c>
      <c r="B363" s="61"/>
      <c r="C363" s="40"/>
      <c r="D363" s="40"/>
      <c r="E363" s="23"/>
      <c r="F363" s="23"/>
      <c r="G363" s="32"/>
      <c r="H363" s="32"/>
      <c r="I363" s="23"/>
      <c r="J363" s="23"/>
      <c r="K363" s="23"/>
      <c r="L363" s="32"/>
      <c r="M363" s="32"/>
    </row>
    <row r="364" spans="1:13" x14ac:dyDescent="0.25">
      <c r="A364" s="49"/>
      <c r="B364" s="57" t="s">
        <v>59</v>
      </c>
      <c r="C364" s="44"/>
      <c r="D364" s="44"/>
      <c r="E364" s="25" t="s">
        <v>2</v>
      </c>
      <c r="F364" s="26" t="s">
        <v>3</v>
      </c>
      <c r="G364" s="27" t="s">
        <v>4</v>
      </c>
      <c r="H364" s="54" t="s">
        <v>420</v>
      </c>
      <c r="I364" s="65" t="s">
        <v>474</v>
      </c>
      <c r="J364" s="25" t="s">
        <v>471</v>
      </c>
      <c r="K364" s="72" t="s">
        <v>454</v>
      </c>
      <c r="L364" s="25" t="s">
        <v>471</v>
      </c>
      <c r="M364" s="25" t="s">
        <v>448</v>
      </c>
    </row>
    <row r="365" spans="1:13" ht="15.75" thickBot="1" x14ac:dyDescent="0.3">
      <c r="A365" s="50" t="s">
        <v>59</v>
      </c>
      <c r="B365" s="50" t="s">
        <v>60</v>
      </c>
      <c r="C365" s="45"/>
      <c r="D365" s="45"/>
      <c r="E365" s="28" t="s">
        <v>5</v>
      </c>
      <c r="F365" s="28" t="s">
        <v>5</v>
      </c>
      <c r="G365" s="28" t="s">
        <v>5</v>
      </c>
      <c r="H365" s="55" t="s">
        <v>421</v>
      </c>
      <c r="I365" s="28" t="s">
        <v>449</v>
      </c>
      <c r="J365" s="28" t="s">
        <v>449</v>
      </c>
      <c r="K365" s="73" t="s">
        <v>472</v>
      </c>
      <c r="L365" s="28" t="s">
        <v>450</v>
      </c>
      <c r="M365" s="28" t="s">
        <v>450</v>
      </c>
    </row>
    <row r="366" spans="1:13" ht="15.75" thickBot="1" x14ac:dyDescent="0.3">
      <c r="A366" s="46" t="s">
        <v>416</v>
      </c>
      <c r="B366" s="46" t="s">
        <v>417</v>
      </c>
      <c r="C366" s="47"/>
      <c r="D366" s="47"/>
      <c r="E366" s="3">
        <v>0</v>
      </c>
      <c r="F366" s="3">
        <v>0</v>
      </c>
      <c r="G366" s="2">
        <v>0</v>
      </c>
      <c r="H366" s="2">
        <v>0</v>
      </c>
      <c r="I366" s="2">
        <f>SUM(E366:H366)</f>
        <v>0</v>
      </c>
      <c r="J366" s="2">
        <v>0</v>
      </c>
      <c r="K366" s="71"/>
      <c r="L366" s="2">
        <v>0</v>
      </c>
      <c r="M366" s="2">
        <v>25558.1</v>
      </c>
    </row>
    <row r="367" spans="1:13" ht="15.75" thickBot="1" x14ac:dyDescent="0.3">
      <c r="A367" s="42" t="s">
        <v>418</v>
      </c>
      <c r="B367" s="58"/>
      <c r="C367" s="43"/>
      <c r="D367" s="43"/>
      <c r="E367" s="4">
        <f>SUM(E366)</f>
        <v>0</v>
      </c>
      <c r="F367" s="4">
        <f t="shared" ref="F367:I367" si="123">SUM(F366)</f>
        <v>0</v>
      </c>
      <c r="G367" s="4">
        <f t="shared" si="123"/>
        <v>0</v>
      </c>
      <c r="H367" s="4">
        <f>SUM(H366)</f>
        <v>0</v>
      </c>
      <c r="I367" s="4">
        <f t="shared" si="123"/>
        <v>0</v>
      </c>
      <c r="J367" s="4">
        <f>SUM(J366)</f>
        <v>0</v>
      </c>
      <c r="K367" s="4"/>
      <c r="L367" s="4">
        <f>SUM(L366)</f>
        <v>0</v>
      </c>
      <c r="M367" s="4">
        <f>SUM(M366)</f>
        <v>25558.1</v>
      </c>
    </row>
    <row r="368" spans="1:13" ht="15.75" thickBot="1" x14ac:dyDescent="0.3">
      <c r="A368" s="33" t="s">
        <v>362</v>
      </c>
      <c r="B368" s="61"/>
      <c r="C368" s="40"/>
      <c r="D368" s="40"/>
      <c r="E368" s="23"/>
      <c r="F368" s="23"/>
      <c r="G368" s="32"/>
      <c r="H368" s="32"/>
      <c r="I368" s="23"/>
      <c r="J368" s="23"/>
      <c r="K368" s="23"/>
      <c r="L368" s="32"/>
      <c r="M368" s="32"/>
    </row>
    <row r="369" spans="1:13" x14ac:dyDescent="0.25">
      <c r="A369" s="49"/>
      <c r="B369" s="57" t="s">
        <v>59</v>
      </c>
      <c r="C369" s="44"/>
      <c r="D369" s="44"/>
      <c r="E369" s="25" t="s">
        <v>2</v>
      </c>
      <c r="F369" s="26" t="s">
        <v>3</v>
      </c>
      <c r="G369" s="27" t="s">
        <v>4</v>
      </c>
      <c r="H369" s="54" t="s">
        <v>420</v>
      </c>
      <c r="I369" s="65" t="s">
        <v>474</v>
      </c>
      <c r="J369" s="25" t="s">
        <v>471</v>
      </c>
      <c r="K369" s="72" t="s">
        <v>454</v>
      </c>
      <c r="L369" s="25" t="s">
        <v>471</v>
      </c>
      <c r="M369" s="25" t="s">
        <v>448</v>
      </c>
    </row>
    <row r="370" spans="1:13" ht="15.75" thickBot="1" x14ac:dyDescent="0.3">
      <c r="A370" s="50" t="s">
        <v>59</v>
      </c>
      <c r="B370" s="50" t="s">
        <v>60</v>
      </c>
      <c r="C370" s="45"/>
      <c r="D370" s="45"/>
      <c r="E370" s="28" t="s">
        <v>5</v>
      </c>
      <c r="F370" s="28" t="s">
        <v>5</v>
      </c>
      <c r="G370" s="28" t="s">
        <v>5</v>
      </c>
      <c r="H370" s="55" t="s">
        <v>421</v>
      </c>
      <c r="I370" s="28" t="s">
        <v>449</v>
      </c>
      <c r="J370" s="28" t="s">
        <v>449</v>
      </c>
      <c r="K370" s="73" t="s">
        <v>472</v>
      </c>
      <c r="L370" s="28" t="s">
        <v>450</v>
      </c>
      <c r="M370" s="28" t="s">
        <v>450</v>
      </c>
    </row>
    <row r="371" spans="1:13" ht="15.75" thickBot="1" x14ac:dyDescent="0.3">
      <c r="A371" s="46" t="s">
        <v>266</v>
      </c>
      <c r="B371" s="46" t="s">
        <v>267</v>
      </c>
      <c r="C371" s="47"/>
      <c r="D371" s="47"/>
      <c r="E371" s="3">
        <v>41210.26</v>
      </c>
      <c r="F371" s="3">
        <v>79356.25</v>
      </c>
      <c r="G371" s="2"/>
      <c r="H371" s="2">
        <v>27665.46</v>
      </c>
      <c r="I371" s="2">
        <f>SUM(E371:H371)</f>
        <v>148231.97</v>
      </c>
      <c r="J371" s="2">
        <v>164280.93</v>
      </c>
      <c r="K371" s="71">
        <f>SUM(I371/J371)-1</f>
        <v>-9.769216670492431E-2</v>
      </c>
      <c r="L371" s="2">
        <v>226883.8</v>
      </c>
      <c r="M371" s="2">
        <v>210499.09</v>
      </c>
    </row>
    <row r="372" spans="1:13" ht="15.75" thickBot="1" x14ac:dyDescent="0.3">
      <c r="A372" s="42" t="s">
        <v>58</v>
      </c>
      <c r="B372" s="58"/>
      <c r="C372" s="43"/>
      <c r="D372" s="43"/>
      <c r="E372" s="4">
        <f>SUM(E371)</f>
        <v>41210.26</v>
      </c>
      <c r="F372" s="4">
        <f t="shared" ref="F372:I372" si="124">SUM(F371)</f>
        <v>79356.25</v>
      </c>
      <c r="G372" s="4">
        <f t="shared" si="124"/>
        <v>0</v>
      </c>
      <c r="H372" s="4">
        <f>SUM(H371)</f>
        <v>27665.46</v>
      </c>
      <c r="I372" s="4">
        <f t="shared" si="124"/>
        <v>148231.97</v>
      </c>
      <c r="J372" s="4">
        <f>SUM(J371)</f>
        <v>164280.93</v>
      </c>
      <c r="K372" s="78">
        <f>SUM(I372/J372)-1</f>
        <v>-9.769216670492431E-2</v>
      </c>
      <c r="L372" s="4">
        <f>SUM(L371)</f>
        <v>226883.8</v>
      </c>
      <c r="M372" s="4">
        <f>SUM(M371)</f>
        <v>210499.09</v>
      </c>
    </row>
    <row r="373" spans="1:13" ht="15.75" thickBot="1" x14ac:dyDescent="0.3">
      <c r="A373" s="33" t="s">
        <v>404</v>
      </c>
      <c r="B373" s="61"/>
      <c r="C373" s="6"/>
      <c r="D373" s="6"/>
      <c r="E373" s="23"/>
      <c r="F373" s="23"/>
      <c r="G373" s="32"/>
      <c r="H373" s="32"/>
      <c r="I373" s="23"/>
      <c r="J373" s="23"/>
      <c r="K373" s="23"/>
      <c r="L373" s="32"/>
      <c r="M373" s="32"/>
    </row>
    <row r="374" spans="1:13" x14ac:dyDescent="0.25">
      <c r="A374" s="20"/>
      <c r="B374" s="57" t="s">
        <v>59</v>
      </c>
      <c r="C374" s="11"/>
      <c r="D374" s="11"/>
      <c r="E374" s="25" t="s">
        <v>2</v>
      </c>
      <c r="F374" s="26" t="s">
        <v>3</v>
      </c>
      <c r="G374" s="27" t="s">
        <v>4</v>
      </c>
      <c r="H374" s="54" t="s">
        <v>420</v>
      </c>
      <c r="I374" s="65" t="s">
        <v>474</v>
      </c>
      <c r="J374" s="25" t="s">
        <v>471</v>
      </c>
      <c r="K374" s="72" t="s">
        <v>454</v>
      </c>
      <c r="L374" s="25" t="s">
        <v>471</v>
      </c>
      <c r="M374" s="25" t="s">
        <v>448</v>
      </c>
    </row>
    <row r="375" spans="1:13" ht="15.75" thickBot="1" x14ac:dyDescent="0.3">
      <c r="A375" s="21" t="s">
        <v>59</v>
      </c>
      <c r="B375" s="50" t="s">
        <v>60</v>
      </c>
      <c r="C375" s="12"/>
      <c r="D375" s="12"/>
      <c r="E375" s="28" t="s">
        <v>5</v>
      </c>
      <c r="F375" s="28" t="s">
        <v>5</v>
      </c>
      <c r="G375" s="28" t="s">
        <v>5</v>
      </c>
      <c r="H375" s="55" t="s">
        <v>421</v>
      </c>
      <c r="I375" s="28" t="s">
        <v>449</v>
      </c>
      <c r="J375" s="28" t="s">
        <v>449</v>
      </c>
      <c r="K375" s="73" t="s">
        <v>472</v>
      </c>
      <c r="L375" s="28" t="s">
        <v>450</v>
      </c>
      <c r="M375" s="28" t="s">
        <v>450</v>
      </c>
    </row>
    <row r="376" spans="1:13" ht="15.75" thickBot="1" x14ac:dyDescent="0.3">
      <c r="A376" s="13" t="s">
        <v>405</v>
      </c>
      <c r="B376" s="46" t="s">
        <v>406</v>
      </c>
      <c r="C376" s="14"/>
      <c r="D376" s="14"/>
      <c r="E376" s="3">
        <v>0</v>
      </c>
      <c r="F376" s="3">
        <v>0</v>
      </c>
      <c r="G376" s="2">
        <v>0</v>
      </c>
      <c r="H376" s="2">
        <v>2178.64</v>
      </c>
      <c r="I376" s="2">
        <f>SUM(E376:H376)</f>
        <v>2178.64</v>
      </c>
      <c r="J376" s="2">
        <v>0</v>
      </c>
      <c r="K376" s="71"/>
      <c r="L376" s="2">
        <v>0</v>
      </c>
      <c r="M376" s="2">
        <v>7449.64</v>
      </c>
    </row>
    <row r="377" spans="1:13" ht="15.75" thickBot="1" x14ac:dyDescent="0.3">
      <c r="A377" s="9" t="s">
        <v>407</v>
      </c>
      <c r="B377" s="58"/>
      <c r="C377" s="10"/>
      <c r="D377" s="10"/>
      <c r="E377" s="4">
        <f>SUM(E376)</f>
        <v>0</v>
      </c>
      <c r="F377" s="4">
        <f t="shared" ref="F377:G377" si="125">SUM(F376)</f>
        <v>0</v>
      </c>
      <c r="G377" s="4">
        <f t="shared" si="125"/>
        <v>0</v>
      </c>
      <c r="H377" s="4">
        <f>SUM(H376)</f>
        <v>2178.64</v>
      </c>
      <c r="I377" s="4">
        <f t="shared" ref="I377" si="126">SUM(I376)</f>
        <v>2178.64</v>
      </c>
      <c r="J377" s="4">
        <f>SUM(J376)</f>
        <v>0</v>
      </c>
      <c r="K377" s="78"/>
      <c r="L377" s="4">
        <f>SUM(L376)</f>
        <v>0</v>
      </c>
      <c r="M377" s="4">
        <f>SUM(M376)</f>
        <v>7449.64</v>
      </c>
    </row>
    <row r="378" spans="1:13" ht="15.75" thickBot="1" x14ac:dyDescent="0.3">
      <c r="A378" s="33" t="s">
        <v>409</v>
      </c>
      <c r="B378" s="61"/>
      <c r="C378" s="40"/>
      <c r="D378" s="40"/>
      <c r="E378" s="23"/>
      <c r="F378" s="23"/>
      <c r="G378" s="32"/>
      <c r="H378" s="32"/>
      <c r="I378" s="23"/>
      <c r="J378" s="23"/>
      <c r="K378" s="23"/>
      <c r="L378" s="32"/>
      <c r="M378" s="32"/>
    </row>
    <row r="379" spans="1:13" x14ac:dyDescent="0.25">
      <c r="A379" s="49"/>
      <c r="B379" s="57" t="s">
        <v>59</v>
      </c>
      <c r="C379" s="44"/>
      <c r="D379" s="44"/>
      <c r="E379" s="25" t="s">
        <v>2</v>
      </c>
      <c r="F379" s="26" t="s">
        <v>3</v>
      </c>
      <c r="G379" s="27" t="s">
        <v>4</v>
      </c>
      <c r="H379" s="54" t="s">
        <v>420</v>
      </c>
      <c r="I379" s="65" t="s">
        <v>474</v>
      </c>
      <c r="J379" s="25" t="s">
        <v>471</v>
      </c>
      <c r="K379" s="72" t="s">
        <v>454</v>
      </c>
      <c r="L379" s="25" t="s">
        <v>471</v>
      </c>
      <c r="M379" s="25" t="s">
        <v>448</v>
      </c>
    </row>
    <row r="380" spans="1:13" ht="15.75" thickBot="1" x14ac:dyDescent="0.3">
      <c r="A380" s="50" t="s">
        <v>59</v>
      </c>
      <c r="B380" s="50" t="s">
        <v>60</v>
      </c>
      <c r="C380" s="45"/>
      <c r="D380" s="45"/>
      <c r="E380" s="28" t="s">
        <v>5</v>
      </c>
      <c r="F380" s="28" t="s">
        <v>5</v>
      </c>
      <c r="G380" s="28" t="s">
        <v>5</v>
      </c>
      <c r="H380" s="55" t="s">
        <v>421</v>
      </c>
      <c r="I380" s="28" t="s">
        <v>449</v>
      </c>
      <c r="J380" s="28" t="s">
        <v>449</v>
      </c>
      <c r="K380" s="73" t="s">
        <v>472</v>
      </c>
      <c r="L380" s="28" t="s">
        <v>450</v>
      </c>
      <c r="M380" s="28" t="s">
        <v>450</v>
      </c>
    </row>
    <row r="381" spans="1:13" ht="15.75" thickBot="1" x14ac:dyDescent="0.3">
      <c r="A381" s="46" t="s">
        <v>410</v>
      </c>
      <c r="B381" s="46" t="s">
        <v>411</v>
      </c>
      <c r="C381" s="47"/>
      <c r="D381" s="47"/>
      <c r="E381" s="3">
        <v>280.56</v>
      </c>
      <c r="F381" s="3">
        <v>1385.75</v>
      </c>
      <c r="G381" s="2"/>
      <c r="H381" s="2">
        <v>294.51</v>
      </c>
      <c r="I381" s="2">
        <f>SUM(E381:H381)</f>
        <v>1960.82</v>
      </c>
      <c r="J381" s="2">
        <v>6780.68</v>
      </c>
      <c r="K381" s="71">
        <f t="shared" ref="K381" si="127">SUM(I381/J381)-1</f>
        <v>-0.71082251337623958</v>
      </c>
      <c r="L381" s="2">
        <v>10551.88</v>
      </c>
      <c r="M381" s="2">
        <v>9106.5300000000007</v>
      </c>
    </row>
    <row r="382" spans="1:13" ht="15.75" thickBot="1" x14ac:dyDescent="0.3">
      <c r="A382" s="42" t="s">
        <v>409</v>
      </c>
      <c r="B382" s="58"/>
      <c r="C382" s="43"/>
      <c r="D382" s="43"/>
      <c r="E382" s="4">
        <f>SUM(E381)</f>
        <v>280.56</v>
      </c>
      <c r="F382" s="4">
        <f t="shared" ref="F382:G382" si="128">SUM(F381)</f>
        <v>1385.75</v>
      </c>
      <c r="G382" s="4">
        <f t="shared" si="128"/>
        <v>0</v>
      </c>
      <c r="H382" s="4">
        <f>SUM(H381)</f>
        <v>294.51</v>
      </c>
      <c r="I382" s="4">
        <f t="shared" ref="I382" si="129">SUM(I381)</f>
        <v>1960.82</v>
      </c>
      <c r="J382" s="4">
        <f>SUM(J381)</f>
        <v>6780.68</v>
      </c>
      <c r="K382" s="78">
        <f>SUM(I382/J382)-1</f>
        <v>-0.71082251337623958</v>
      </c>
      <c r="L382" s="4">
        <f>SUM(L381)</f>
        <v>10551.88</v>
      </c>
      <c r="M382" s="4">
        <f>SUM(M381)</f>
        <v>9106.5300000000007</v>
      </c>
    </row>
    <row r="383" spans="1:13" ht="15.75" thickBot="1" x14ac:dyDescent="0.3">
      <c r="A383" s="33" t="s">
        <v>438</v>
      </c>
      <c r="B383" s="61"/>
      <c r="C383" s="40"/>
      <c r="D383" s="40"/>
      <c r="E383" s="23"/>
      <c r="F383" s="23"/>
      <c r="G383" s="32"/>
      <c r="H383" s="32"/>
      <c r="I383" s="23"/>
      <c r="J383" s="23"/>
      <c r="K383" s="23"/>
      <c r="L383" s="32"/>
      <c r="M383" s="32"/>
    </row>
    <row r="384" spans="1:13" x14ac:dyDescent="0.25">
      <c r="A384" s="49"/>
      <c r="B384" s="57" t="s">
        <v>59</v>
      </c>
      <c r="C384" s="44"/>
      <c r="D384" s="44"/>
      <c r="E384" s="25" t="s">
        <v>2</v>
      </c>
      <c r="F384" s="26" t="s">
        <v>3</v>
      </c>
      <c r="G384" s="27" t="s">
        <v>4</v>
      </c>
      <c r="H384" s="54" t="s">
        <v>420</v>
      </c>
      <c r="I384" s="65" t="s">
        <v>474</v>
      </c>
      <c r="J384" s="25" t="s">
        <v>471</v>
      </c>
      <c r="K384" s="72" t="s">
        <v>454</v>
      </c>
      <c r="L384" s="25" t="s">
        <v>471</v>
      </c>
      <c r="M384" s="25" t="s">
        <v>448</v>
      </c>
    </row>
    <row r="385" spans="1:13" ht="15.75" thickBot="1" x14ac:dyDescent="0.3">
      <c r="A385" s="50" t="s">
        <v>59</v>
      </c>
      <c r="B385" s="50" t="s">
        <v>60</v>
      </c>
      <c r="C385" s="45"/>
      <c r="D385" s="45"/>
      <c r="E385" s="28" t="s">
        <v>5</v>
      </c>
      <c r="F385" s="28" t="s">
        <v>5</v>
      </c>
      <c r="G385" s="28" t="s">
        <v>5</v>
      </c>
      <c r="H385" s="55" t="s">
        <v>421</v>
      </c>
      <c r="I385" s="28" t="s">
        <v>449</v>
      </c>
      <c r="J385" s="28" t="s">
        <v>449</v>
      </c>
      <c r="K385" s="73" t="s">
        <v>472</v>
      </c>
      <c r="L385" s="28" t="s">
        <v>450</v>
      </c>
      <c r="M385" s="28" t="s">
        <v>450</v>
      </c>
    </row>
    <row r="386" spans="1:13" ht="15.75" thickBot="1" x14ac:dyDescent="0.3">
      <c r="A386" s="46" t="s">
        <v>439</v>
      </c>
      <c r="B386" s="46" t="s">
        <v>440</v>
      </c>
      <c r="C386" s="47"/>
      <c r="D386" s="47"/>
      <c r="E386" s="3"/>
      <c r="F386" s="3"/>
      <c r="G386" s="2"/>
      <c r="H386" s="2">
        <v>2476.3000000000002</v>
      </c>
      <c r="I386" s="2">
        <f>SUM(E386:H386)</f>
        <v>2476.3000000000002</v>
      </c>
      <c r="J386" s="2">
        <v>11443.29</v>
      </c>
      <c r="K386" s="71">
        <f t="shared" ref="K386" si="130">SUM(I386/J386)-1</f>
        <v>-0.78360244300371662</v>
      </c>
      <c r="L386" s="2">
        <v>11443.29</v>
      </c>
      <c r="M386" s="2">
        <v>2536.7800000000002</v>
      </c>
    </row>
    <row r="387" spans="1:13" ht="15.75" thickBot="1" x14ac:dyDescent="0.3">
      <c r="A387" s="42" t="s">
        <v>438</v>
      </c>
      <c r="B387" s="58"/>
      <c r="C387" s="43"/>
      <c r="D387" s="43"/>
      <c r="E387" s="4">
        <f>SUM(E386)</f>
        <v>0</v>
      </c>
      <c r="F387" s="4">
        <f t="shared" ref="F387:I387" si="131">SUM(F386)</f>
        <v>0</v>
      </c>
      <c r="G387" s="4">
        <f t="shared" si="131"/>
        <v>0</v>
      </c>
      <c r="H387" s="4">
        <f>SUM(H386)</f>
        <v>2476.3000000000002</v>
      </c>
      <c r="I387" s="4">
        <f t="shared" si="131"/>
        <v>2476.3000000000002</v>
      </c>
      <c r="J387" s="4">
        <f>SUM(J386)</f>
        <v>11443.29</v>
      </c>
      <c r="K387" s="78">
        <f>SUM(I387/J387)-1</f>
        <v>-0.78360244300371662</v>
      </c>
      <c r="L387" s="4">
        <f>SUM(L386)</f>
        <v>11443.29</v>
      </c>
      <c r="M387" s="4">
        <f>SUM(M386)</f>
        <v>2536.7800000000002</v>
      </c>
    </row>
    <row r="388" spans="1:13" x14ac:dyDescent="0.25">
      <c r="A388" s="18"/>
      <c r="B388" s="18"/>
      <c r="C388" s="6"/>
      <c r="D388" s="6"/>
      <c r="E388" s="23"/>
      <c r="F388" s="23"/>
      <c r="G388" s="32"/>
      <c r="H388" s="32"/>
      <c r="I388" s="23"/>
      <c r="J388" s="23"/>
      <c r="K388" s="23"/>
      <c r="L388" s="29"/>
      <c r="M388" s="29"/>
    </row>
    <row r="389" spans="1:13" ht="15.75" thickBot="1" x14ac:dyDescent="0.3">
      <c r="A389" s="18"/>
      <c r="B389" s="18"/>
      <c r="C389" s="6"/>
      <c r="D389" s="6"/>
      <c r="E389" s="23"/>
      <c r="F389" s="23"/>
      <c r="G389" s="32"/>
      <c r="H389" s="32"/>
      <c r="I389" s="23"/>
      <c r="J389" s="23"/>
      <c r="K389" s="23"/>
      <c r="L389" s="29"/>
      <c r="M389" s="29"/>
    </row>
    <row r="390" spans="1:13" ht="15.75" thickBot="1" x14ac:dyDescent="0.3">
      <c r="A390" s="15"/>
      <c r="B390" s="62" t="s">
        <v>451</v>
      </c>
      <c r="C390" s="16"/>
      <c r="D390" s="16"/>
      <c r="E390" s="4">
        <f t="shared" ref="E390:L390" si="132">SUM(E387,E12,E20,E26,E34,E43,E50,E61,E67,E80,E85,E110,E123,E131,E145,E150,E155,E167,E173,E184,E192,E209,E226,E235,E240,E245,E250,E255,E261,E272,E283,E295,E301,E306,E312,E319,E329,E334,E342,E350,E356,E362,E367,E372,E377,E382)</f>
        <v>2963795.6499999994</v>
      </c>
      <c r="F390" s="4">
        <f t="shared" si="132"/>
        <v>4051441.47</v>
      </c>
      <c r="G390" s="4">
        <f t="shared" si="132"/>
        <v>1106159.22</v>
      </c>
      <c r="H390" s="4">
        <f t="shared" si="132"/>
        <v>12351845.030000003</v>
      </c>
      <c r="I390" s="4">
        <f t="shared" si="132"/>
        <v>20473241.369999994</v>
      </c>
      <c r="J390" s="4">
        <f t="shared" si="132"/>
        <v>19688068.600000001</v>
      </c>
      <c r="K390" s="76">
        <f>SUM(I390/J390)-1</f>
        <v>3.9880639688546715E-2</v>
      </c>
      <c r="L390" s="4">
        <f t="shared" si="132"/>
        <v>26967807.649999995</v>
      </c>
      <c r="M390" s="39">
        <f>SUM(M387,M12,M20,M26,M34,M43,M50,M61,M67,M80,M85,M110,M123,M131,M145,M150,M155,M167,M173,M184,M192,M209,M226,M235,M240,M245,M250,M255,M261,M272,M283,M295,M301,M306,M312,M319,M329,M334,M342,M350,M356,M362,M367,M372,M377,M382)</f>
        <v>26547559.070000004</v>
      </c>
    </row>
    <row r="391" spans="1:13" x14ac:dyDescent="0.25">
      <c r="E391" s="70" t="s">
        <v>473</v>
      </c>
      <c r="F391" s="70" t="s">
        <v>473</v>
      </c>
      <c r="G391" s="70" t="s">
        <v>473</v>
      </c>
      <c r="H391" s="70" t="s">
        <v>473</v>
      </c>
      <c r="I391" s="70" t="s">
        <v>473</v>
      </c>
      <c r="J391" s="70" t="s">
        <v>422</v>
      </c>
      <c r="K391" s="70"/>
      <c r="L391" s="70" t="s">
        <v>422</v>
      </c>
      <c r="M391" s="70" t="s">
        <v>281</v>
      </c>
    </row>
    <row r="392" spans="1:13" x14ac:dyDescent="0.25">
      <c r="E392" s="70"/>
      <c r="F392" s="70"/>
      <c r="G392" s="70"/>
      <c r="H392" s="70"/>
      <c r="I392" s="70"/>
      <c r="J392" s="70"/>
      <c r="K392" s="70"/>
      <c r="L392" s="70"/>
      <c r="M392" s="70"/>
    </row>
    <row r="393" spans="1:13" x14ac:dyDescent="0.25">
      <c r="E393" s="70"/>
      <c r="F393" s="70"/>
      <c r="G393" s="70"/>
      <c r="H393" s="70"/>
      <c r="I393" s="85"/>
      <c r="J393" s="70"/>
      <c r="K393" s="70"/>
      <c r="L393" s="70"/>
      <c r="M393" s="70"/>
    </row>
    <row r="394" spans="1:13" x14ac:dyDescent="0.25">
      <c r="E394" s="70"/>
      <c r="F394" s="70"/>
      <c r="G394" s="70"/>
      <c r="H394" s="70"/>
      <c r="I394" s="23"/>
      <c r="J394" s="70"/>
      <c r="K394" s="70"/>
      <c r="L394" s="70"/>
      <c r="M394" s="70"/>
    </row>
    <row r="395" spans="1:13" x14ac:dyDescent="0.25">
      <c r="E395" s="70"/>
      <c r="F395" s="70"/>
      <c r="G395" s="70"/>
      <c r="H395" s="70"/>
      <c r="I395" s="23"/>
      <c r="J395" s="70"/>
      <c r="K395" s="70"/>
      <c r="L395" s="70"/>
      <c r="M395" s="70"/>
    </row>
    <row r="396" spans="1:13" x14ac:dyDescent="0.25">
      <c r="M396" s="67"/>
    </row>
    <row r="397" spans="1:13" customFormat="1" x14ac:dyDescent="0.25">
      <c r="A397" s="87" t="s">
        <v>510</v>
      </c>
    </row>
    <row r="398" spans="1:13" customFormat="1" x14ac:dyDescent="0.25"/>
    <row r="399" spans="1:13" customFormat="1" x14ac:dyDescent="0.25">
      <c r="B399" s="91" t="s">
        <v>473</v>
      </c>
      <c r="C399" s="91" t="s">
        <v>422</v>
      </c>
      <c r="D399" s="91" t="s">
        <v>498</v>
      </c>
      <c r="E399" s="24"/>
    </row>
    <row r="400" spans="1:13" customFormat="1" ht="30" x14ac:dyDescent="0.25">
      <c r="A400" s="90" t="s">
        <v>499</v>
      </c>
      <c r="B400" s="88">
        <v>119702.74</v>
      </c>
      <c r="C400" s="88">
        <v>112030.75</v>
      </c>
      <c r="D400" s="88">
        <f>SUM(B400-C400)</f>
        <v>7671.9900000000052</v>
      </c>
      <c r="E400" s="24"/>
    </row>
    <row r="401" spans="1:13" customFormat="1" ht="30" x14ac:dyDescent="0.25">
      <c r="A401" s="90" t="s">
        <v>500</v>
      </c>
      <c r="B401" s="88">
        <v>73495.929999999993</v>
      </c>
      <c r="C401" s="88">
        <v>64288.21</v>
      </c>
      <c r="D401" s="88">
        <f>SUM(B401-C401)</f>
        <v>9207.7199999999939</v>
      </c>
      <c r="E401" s="24"/>
    </row>
    <row r="402" spans="1:13" customFormat="1" ht="30" x14ac:dyDescent="0.25">
      <c r="A402" s="90" t="s">
        <v>501</v>
      </c>
      <c r="B402" s="88">
        <v>90565.39</v>
      </c>
      <c r="C402" s="88">
        <v>189115.32</v>
      </c>
      <c r="D402" s="88">
        <f>SUM(B402-C402)</f>
        <v>-98549.930000000008</v>
      </c>
      <c r="E402" s="24"/>
    </row>
    <row r="403" spans="1:13" customFormat="1" ht="30.75" thickBot="1" x14ac:dyDescent="0.3">
      <c r="A403" s="90" t="s">
        <v>502</v>
      </c>
      <c r="B403" s="89">
        <v>20183.95</v>
      </c>
      <c r="C403" s="89">
        <v>34788.83</v>
      </c>
      <c r="D403" s="89">
        <f>SUM(B403-C403)</f>
        <v>-14604.880000000001</v>
      </c>
      <c r="E403" s="24"/>
    </row>
    <row r="404" spans="1:13" customFormat="1" x14ac:dyDescent="0.25">
      <c r="B404" s="88">
        <f>SUM(B400:B403)</f>
        <v>303948.01</v>
      </c>
      <c r="C404" s="88">
        <f>SUM(C400:C403)</f>
        <v>400223.11000000004</v>
      </c>
      <c r="D404" s="88">
        <f>SUM(B404-C404)</f>
        <v>-96275.100000000035</v>
      </c>
      <c r="E404" s="24"/>
    </row>
    <row r="405" spans="1:13" x14ac:dyDescent="0.25">
      <c r="M405" s="67"/>
    </row>
    <row r="406" spans="1:13" x14ac:dyDescent="0.25">
      <c r="M406" s="67"/>
    </row>
    <row r="407" spans="1:13" x14ac:dyDescent="0.25">
      <c r="M407" s="67"/>
    </row>
    <row r="408" spans="1:13" x14ac:dyDescent="0.25">
      <c r="M408" s="67"/>
    </row>
    <row r="409" spans="1:13" x14ac:dyDescent="0.25">
      <c r="M409" s="67"/>
    </row>
    <row r="410" spans="1:13" x14ac:dyDescent="0.25">
      <c r="M410" s="67"/>
    </row>
    <row r="411" spans="1:13" x14ac:dyDescent="0.25">
      <c r="M411" s="68"/>
    </row>
    <row r="412" spans="1:13" x14ac:dyDescent="0.25">
      <c r="M412" s="66"/>
    </row>
    <row r="413" spans="1:13" x14ac:dyDescent="0.25">
      <c r="M413" s="29"/>
    </row>
    <row r="414" spans="1:13" x14ac:dyDescent="0.25">
      <c r="M414" s="29"/>
    </row>
    <row r="415" spans="1:13" x14ac:dyDescent="0.25">
      <c r="M415" s="67"/>
    </row>
    <row r="416" spans="1:13" x14ac:dyDescent="0.25">
      <c r="M416" s="68"/>
    </row>
    <row r="417" spans="13:13" x14ac:dyDescent="0.25">
      <c r="M417" s="66"/>
    </row>
    <row r="418" spans="13:13" x14ac:dyDescent="0.25">
      <c r="M418" s="29"/>
    </row>
    <row r="419" spans="13:13" x14ac:dyDescent="0.25">
      <c r="M419" s="29"/>
    </row>
    <row r="420" spans="13:13" x14ac:dyDescent="0.25">
      <c r="M420" s="67"/>
    </row>
    <row r="421" spans="13:13" x14ac:dyDescent="0.25">
      <c r="M421" s="68"/>
    </row>
    <row r="422" spans="13:13" x14ac:dyDescent="0.25">
      <c r="M422" s="66"/>
    </row>
    <row r="423" spans="13:13" x14ac:dyDescent="0.25">
      <c r="M423" s="29"/>
    </row>
    <row r="424" spans="13:13" x14ac:dyDescent="0.25">
      <c r="M424" s="29"/>
    </row>
    <row r="425" spans="13:13" x14ac:dyDescent="0.25">
      <c r="M425" s="67"/>
    </row>
    <row r="426" spans="13:13" x14ac:dyDescent="0.25">
      <c r="M426" s="68"/>
    </row>
    <row r="427" spans="13:13" x14ac:dyDescent="0.25">
      <c r="M427" s="66"/>
    </row>
    <row r="428" spans="13:13" x14ac:dyDescent="0.25">
      <c r="M428" s="29"/>
    </row>
    <row r="429" spans="13:13" x14ac:dyDescent="0.25">
      <c r="M429" s="29"/>
    </row>
    <row r="430" spans="13:13" x14ac:dyDescent="0.25">
      <c r="M430" s="67"/>
    </row>
    <row r="431" spans="13:13" x14ac:dyDescent="0.25">
      <c r="M431" s="67"/>
    </row>
    <row r="432" spans="13:13" x14ac:dyDescent="0.25">
      <c r="M432" s="67"/>
    </row>
    <row r="433" spans="13:13" x14ac:dyDescent="0.25">
      <c r="M433" s="67"/>
    </row>
    <row r="434" spans="13:13" x14ac:dyDescent="0.25">
      <c r="M434" s="68"/>
    </row>
    <row r="435" spans="13:13" x14ac:dyDescent="0.25">
      <c r="M435" s="66"/>
    </row>
    <row r="436" spans="13:13" x14ac:dyDescent="0.25">
      <c r="M436" s="29"/>
    </row>
    <row r="437" spans="13:13" x14ac:dyDescent="0.25">
      <c r="M437" s="29"/>
    </row>
    <row r="438" spans="13:13" x14ac:dyDescent="0.25">
      <c r="M438" s="29"/>
    </row>
    <row r="439" spans="13:13" x14ac:dyDescent="0.25">
      <c r="M439" s="67"/>
    </row>
    <row r="440" spans="13:13" x14ac:dyDescent="0.25">
      <c r="M440" s="67"/>
    </row>
    <row r="441" spans="13:13" x14ac:dyDescent="0.25">
      <c r="M441" s="68"/>
    </row>
    <row r="442" spans="13:13" x14ac:dyDescent="0.25">
      <c r="M442" s="66"/>
    </row>
    <row r="443" spans="13:13" x14ac:dyDescent="0.25">
      <c r="M443" s="29"/>
    </row>
    <row r="444" spans="13:13" x14ac:dyDescent="0.25">
      <c r="M444" s="29"/>
    </row>
    <row r="445" spans="13:13" x14ac:dyDescent="0.25">
      <c r="M445" s="67"/>
    </row>
    <row r="446" spans="13:13" x14ac:dyDescent="0.25">
      <c r="M446" s="68"/>
    </row>
    <row r="447" spans="13:13" x14ac:dyDescent="0.25">
      <c r="M447" s="66"/>
    </row>
    <row r="448" spans="13:13" x14ac:dyDescent="0.25">
      <c r="M448" s="29"/>
    </row>
    <row r="449" spans="13:13" x14ac:dyDescent="0.25">
      <c r="M449" s="29"/>
    </row>
    <row r="450" spans="13:13" x14ac:dyDescent="0.25">
      <c r="M450" s="67"/>
    </row>
    <row r="451" spans="13:13" x14ac:dyDescent="0.25">
      <c r="M451" s="67"/>
    </row>
    <row r="452" spans="13:13" x14ac:dyDescent="0.25">
      <c r="M452" s="67"/>
    </row>
    <row r="453" spans="13:13" x14ac:dyDescent="0.25">
      <c r="M453" s="67"/>
    </row>
    <row r="454" spans="13:13" x14ac:dyDescent="0.25">
      <c r="M454" s="68"/>
    </row>
    <row r="455" spans="13:13" x14ac:dyDescent="0.25">
      <c r="M455" s="66"/>
    </row>
    <row r="456" spans="13:13" x14ac:dyDescent="0.25">
      <c r="M456" s="29"/>
    </row>
    <row r="457" spans="13:13" x14ac:dyDescent="0.25">
      <c r="M457" s="29"/>
    </row>
    <row r="458" spans="13:13" x14ac:dyDescent="0.25">
      <c r="M458" s="67"/>
    </row>
    <row r="459" spans="13:13" x14ac:dyDescent="0.25">
      <c r="M459" s="67"/>
    </row>
    <row r="460" spans="13:13" x14ac:dyDescent="0.25">
      <c r="M460" s="68"/>
    </row>
    <row r="461" spans="13:13" x14ac:dyDescent="0.25">
      <c r="M461" s="66"/>
    </row>
    <row r="462" spans="13:13" x14ac:dyDescent="0.25">
      <c r="M462" s="29"/>
    </row>
    <row r="463" spans="13:13" x14ac:dyDescent="0.25">
      <c r="M463" s="29"/>
    </row>
    <row r="464" spans="13:13" x14ac:dyDescent="0.25">
      <c r="M464" s="67"/>
    </row>
    <row r="465" spans="13:13" x14ac:dyDescent="0.25">
      <c r="M465" s="67"/>
    </row>
    <row r="466" spans="13:13" x14ac:dyDescent="0.25">
      <c r="M466" s="68"/>
    </row>
    <row r="467" spans="13:13" x14ac:dyDescent="0.25">
      <c r="M467" s="66"/>
    </row>
    <row r="468" spans="13:13" x14ac:dyDescent="0.25">
      <c r="M468" s="29"/>
    </row>
    <row r="469" spans="13:13" x14ac:dyDescent="0.25">
      <c r="M469" s="29"/>
    </row>
    <row r="470" spans="13:13" x14ac:dyDescent="0.25">
      <c r="M470" s="67"/>
    </row>
    <row r="471" spans="13:13" x14ac:dyDescent="0.25">
      <c r="M471" s="67"/>
    </row>
    <row r="472" spans="13:13" x14ac:dyDescent="0.25">
      <c r="M472" s="68"/>
    </row>
    <row r="473" spans="13:13" x14ac:dyDescent="0.25">
      <c r="M473" s="66"/>
    </row>
    <row r="474" spans="13:13" x14ac:dyDescent="0.25">
      <c r="M474" s="29"/>
    </row>
    <row r="475" spans="13:13" x14ac:dyDescent="0.25">
      <c r="M475" s="29"/>
    </row>
    <row r="476" spans="13:13" x14ac:dyDescent="0.25">
      <c r="M476" s="67"/>
    </row>
    <row r="477" spans="13:13" x14ac:dyDescent="0.25">
      <c r="M477" s="68"/>
    </row>
    <row r="478" spans="13:13" x14ac:dyDescent="0.25">
      <c r="M478" s="66"/>
    </row>
    <row r="479" spans="13:13" x14ac:dyDescent="0.25">
      <c r="M479" s="29"/>
    </row>
    <row r="480" spans="13:13" x14ac:dyDescent="0.25">
      <c r="M480" s="29"/>
    </row>
    <row r="481" spans="13:13" x14ac:dyDescent="0.25">
      <c r="M481" s="67"/>
    </row>
    <row r="482" spans="13:13" x14ac:dyDescent="0.25">
      <c r="M482" s="68"/>
    </row>
    <row r="483" spans="13:13" x14ac:dyDescent="0.25">
      <c r="M483" s="66"/>
    </row>
    <row r="484" spans="13:13" x14ac:dyDescent="0.25">
      <c r="M484" s="29"/>
    </row>
    <row r="485" spans="13:13" x14ac:dyDescent="0.25">
      <c r="M485" s="29"/>
    </row>
    <row r="486" spans="13:13" x14ac:dyDescent="0.25">
      <c r="M486" s="67"/>
    </row>
    <row r="487" spans="13:13" x14ac:dyDescent="0.25">
      <c r="M487" s="68"/>
    </row>
    <row r="488" spans="13:13" x14ac:dyDescent="0.25">
      <c r="M488" s="66"/>
    </row>
    <row r="489" spans="13:13" x14ac:dyDescent="0.25">
      <c r="M489" s="29"/>
    </row>
    <row r="490" spans="13:13" x14ac:dyDescent="0.25">
      <c r="M490" s="29"/>
    </row>
    <row r="491" spans="13:13" x14ac:dyDescent="0.25">
      <c r="M491" s="67"/>
    </row>
    <row r="492" spans="13:13" x14ac:dyDescent="0.25">
      <c r="M492" s="68"/>
    </row>
    <row r="493" spans="13:13" x14ac:dyDescent="0.25">
      <c r="M493" s="66"/>
    </row>
    <row r="494" spans="13:13" x14ac:dyDescent="0.25">
      <c r="M494" s="66"/>
    </row>
    <row r="495" spans="13:13" x14ac:dyDescent="0.25">
      <c r="M495" s="66"/>
    </row>
    <row r="496" spans="13:13" x14ac:dyDescent="0.25">
      <c r="M496" s="68"/>
    </row>
    <row r="498" spans="13:13" x14ac:dyDescent="0.25">
      <c r="M498" s="66"/>
    </row>
  </sheetData>
  <mergeCells count="13">
    <mergeCell ref="A1:M1"/>
    <mergeCell ref="A2:M2"/>
    <mergeCell ref="A3:M3"/>
    <mergeCell ref="A4:M4"/>
    <mergeCell ref="B19:D19"/>
    <mergeCell ref="B9:D9"/>
    <mergeCell ref="B11:D11"/>
    <mergeCell ref="B33:D33"/>
    <mergeCell ref="B32:D32"/>
    <mergeCell ref="B31:D31"/>
    <mergeCell ref="B128:D128"/>
    <mergeCell ref="B129:D129"/>
    <mergeCell ref="B127:D12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Travel Expenditures</vt:lpstr>
    </vt:vector>
  </TitlesOfParts>
  <Company>Texas Tech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Wall, Kay</dc:creator>
  <cp:lastModifiedBy>Wall, Kay</cp:lastModifiedBy>
  <cp:lastPrinted>2018-01-18T14:32:23Z</cp:lastPrinted>
  <dcterms:created xsi:type="dcterms:W3CDTF">2015-05-01T20:35:26Z</dcterms:created>
  <dcterms:modified xsi:type="dcterms:W3CDTF">2018-06-28T21:04:04Z</dcterms:modified>
</cp:coreProperties>
</file>