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18 TTU Travel Spend Reports\"/>
    </mc:Choice>
  </mc:AlternateContent>
  <bookViews>
    <workbookView xWindow="480" yWindow="60" windowWidth="18195" windowHeight="11565"/>
  </bookViews>
  <sheets>
    <sheet name="Travel Expenditures" sheetId="2" r:id="rId1"/>
  </sheets>
  <calcPr calcId="162913"/>
  <fileRecoveryPr repairLoad="1"/>
</workbook>
</file>

<file path=xl/calcChain.xml><?xml version="1.0" encoding="utf-8"?>
<calcChain xmlns="http://schemas.openxmlformats.org/spreadsheetml/2006/main">
  <c r="I181" i="2" l="1"/>
  <c r="I108" i="2" l="1"/>
  <c r="I79" i="2" l="1"/>
  <c r="K79" i="2" s="1"/>
  <c r="I78" i="2"/>
  <c r="K78" i="2" s="1"/>
  <c r="K328" i="2" l="1"/>
  <c r="K236" i="2"/>
  <c r="K207" i="2"/>
  <c r="K32" i="2"/>
  <c r="M264" i="2" l="1"/>
  <c r="L264" i="2"/>
  <c r="I185" i="2" l="1"/>
  <c r="I184" i="2"/>
  <c r="J264" i="2" l="1"/>
  <c r="I263" i="2"/>
  <c r="H264" i="2"/>
  <c r="G264" i="2"/>
  <c r="F264" i="2"/>
  <c r="E264" i="2"/>
  <c r="I262" i="2"/>
  <c r="K262" i="2" s="1"/>
  <c r="I264" i="2" l="1"/>
  <c r="K107" i="2"/>
  <c r="I33" i="2" l="1"/>
  <c r="I31" i="2"/>
  <c r="K31" i="2" s="1"/>
  <c r="I183" i="2" l="1"/>
  <c r="D406" i="2" l="1"/>
  <c r="D405" i="2"/>
  <c r="D404" i="2"/>
  <c r="C407" i="2"/>
  <c r="B407" i="2"/>
  <c r="D407" i="2" l="1"/>
  <c r="D403" i="2"/>
  <c r="K60" i="2" l="1"/>
  <c r="I182" i="2" l="1"/>
  <c r="I180" i="2"/>
  <c r="K180" i="2" s="1"/>
  <c r="I179" i="2"/>
  <c r="I11" i="2" l="1"/>
  <c r="K11" i="2" s="1"/>
  <c r="I39" i="2" l="1"/>
  <c r="I209" i="2" l="1"/>
  <c r="I208" i="2"/>
  <c r="K208" i="2" s="1"/>
  <c r="I207" i="2"/>
  <c r="J248" i="2" l="1"/>
  <c r="L390" i="2" l="1"/>
  <c r="L385" i="2"/>
  <c r="L380" i="2"/>
  <c r="L375" i="2"/>
  <c r="L370" i="2"/>
  <c r="L365" i="2"/>
  <c r="L359" i="2"/>
  <c r="L353" i="2"/>
  <c r="L345" i="2"/>
  <c r="L337" i="2"/>
  <c r="L332" i="2"/>
  <c r="L322" i="2"/>
  <c r="L315" i="2"/>
  <c r="L309" i="2"/>
  <c r="L304" i="2"/>
  <c r="L298" i="2"/>
  <c r="L286" i="2"/>
  <c r="L275" i="2"/>
  <c r="L258" i="2"/>
  <c r="L253" i="2"/>
  <c r="L248" i="2"/>
  <c r="L243" i="2"/>
  <c r="L238" i="2"/>
  <c r="L229" i="2"/>
  <c r="L212" i="2"/>
  <c r="L195" i="2"/>
  <c r="L187" i="2"/>
  <c r="L174" i="2"/>
  <c r="L168" i="2"/>
  <c r="L156" i="2"/>
  <c r="L151" i="2"/>
  <c r="L146" i="2"/>
  <c r="L132" i="2"/>
  <c r="L124" i="2"/>
  <c r="L111" i="2"/>
  <c r="L86" i="2"/>
  <c r="L81" i="2"/>
  <c r="L67" i="2"/>
  <c r="L61" i="2"/>
  <c r="L50" i="2"/>
  <c r="L43" i="2"/>
  <c r="L34" i="2"/>
  <c r="L26" i="2"/>
  <c r="L20" i="2"/>
  <c r="L12" i="2"/>
  <c r="L393" i="2" l="1"/>
  <c r="I206" i="2"/>
  <c r="K206" i="2" s="1"/>
  <c r="I41" i="2" l="1"/>
  <c r="K41" i="2" s="1"/>
  <c r="I40" i="2"/>
  <c r="K40" i="2" s="1"/>
  <c r="I236" i="2"/>
  <c r="I109" i="2" l="1"/>
  <c r="K109" i="2" s="1"/>
  <c r="M67" i="2" l="1"/>
  <c r="J67" i="2"/>
  <c r="H67" i="2"/>
  <c r="G67" i="2"/>
  <c r="F67" i="2"/>
  <c r="E67" i="2"/>
  <c r="I65" i="2"/>
  <c r="K65" i="2" s="1"/>
  <c r="I131" i="2" l="1"/>
  <c r="I130" i="2"/>
  <c r="I129" i="2"/>
  <c r="I128" i="2"/>
  <c r="M304" i="2" l="1"/>
  <c r="J304" i="2"/>
  <c r="H304" i="2"/>
  <c r="G304" i="2"/>
  <c r="F304" i="2"/>
  <c r="E304" i="2"/>
  <c r="I302" i="2"/>
  <c r="K302" i="2" s="1"/>
  <c r="I210" i="2"/>
  <c r="I205" i="2"/>
  <c r="K205" i="2" s="1"/>
  <c r="K164" i="2" l="1"/>
  <c r="J390" i="2" l="1"/>
  <c r="J385" i="2"/>
  <c r="J380" i="2"/>
  <c r="J375" i="2"/>
  <c r="J370" i="2"/>
  <c r="J365" i="2"/>
  <c r="J359" i="2"/>
  <c r="J353" i="2"/>
  <c r="J345" i="2"/>
  <c r="J337" i="2"/>
  <c r="J332" i="2"/>
  <c r="J322" i="2"/>
  <c r="J315" i="2"/>
  <c r="J309" i="2"/>
  <c r="J298" i="2"/>
  <c r="J286" i="2"/>
  <c r="J275" i="2"/>
  <c r="J258" i="2"/>
  <c r="J253" i="2"/>
  <c r="J243" i="2"/>
  <c r="J238" i="2"/>
  <c r="J229" i="2"/>
  <c r="J212" i="2"/>
  <c r="J195" i="2"/>
  <c r="J187" i="2"/>
  <c r="J174" i="2"/>
  <c r="J168" i="2"/>
  <c r="J156" i="2"/>
  <c r="J151" i="2"/>
  <c r="J146" i="2"/>
  <c r="J132" i="2"/>
  <c r="J124" i="2"/>
  <c r="J111" i="2"/>
  <c r="J86" i="2"/>
  <c r="J81" i="2"/>
  <c r="J61" i="2"/>
  <c r="J50" i="2"/>
  <c r="J43" i="2"/>
  <c r="J34" i="2"/>
  <c r="J26" i="2"/>
  <c r="J20" i="2"/>
  <c r="J12" i="2"/>
  <c r="J393" i="2" l="1"/>
  <c r="H43" i="2"/>
  <c r="H390" i="2" l="1"/>
  <c r="H385" i="2"/>
  <c r="H380" i="2"/>
  <c r="H375" i="2"/>
  <c r="H370" i="2"/>
  <c r="H365" i="2"/>
  <c r="H359" i="2"/>
  <c r="H353" i="2"/>
  <c r="I350" i="2"/>
  <c r="K350" i="2" s="1"/>
  <c r="H345" i="2"/>
  <c r="H337" i="2"/>
  <c r="H332" i="2"/>
  <c r="H322" i="2"/>
  <c r="H315" i="2"/>
  <c r="H309" i="2"/>
  <c r="H298" i="2"/>
  <c r="H286" i="2"/>
  <c r="H275" i="2"/>
  <c r="H258" i="2"/>
  <c r="H253" i="2"/>
  <c r="H243" i="2"/>
  <c r="H248" i="2"/>
  <c r="H238" i="2"/>
  <c r="H229" i="2"/>
  <c r="H212" i="2"/>
  <c r="I389" i="2"/>
  <c r="K389" i="2" s="1"/>
  <c r="I384" i="2"/>
  <c r="K384" i="2" s="1"/>
  <c r="I379" i="2"/>
  <c r="I374" i="2"/>
  <c r="K374" i="2" s="1"/>
  <c r="I369" i="2"/>
  <c r="I364" i="2"/>
  <c r="K364" i="2" s="1"/>
  <c r="I363" i="2"/>
  <c r="K363" i="2" s="1"/>
  <c r="I358" i="2"/>
  <c r="I357" i="2"/>
  <c r="K357" i="2" s="1"/>
  <c r="I352" i="2"/>
  <c r="K352" i="2" s="1"/>
  <c r="I351" i="2"/>
  <c r="K351" i="2" s="1"/>
  <c r="I349" i="2"/>
  <c r="K349" i="2" s="1"/>
  <c r="I344" i="2"/>
  <c r="K344" i="2" s="1"/>
  <c r="I343" i="2"/>
  <c r="K343" i="2" s="1"/>
  <c r="I342" i="2"/>
  <c r="K342" i="2" s="1"/>
  <c r="I341" i="2"/>
  <c r="K341" i="2" s="1"/>
  <c r="I336" i="2"/>
  <c r="K336" i="2" s="1"/>
  <c r="I331" i="2"/>
  <c r="K331" i="2" s="1"/>
  <c r="I330" i="2"/>
  <c r="K330" i="2" s="1"/>
  <c r="I329" i="2"/>
  <c r="K329" i="2" s="1"/>
  <c r="I328" i="2"/>
  <c r="I327" i="2"/>
  <c r="K327" i="2" s="1"/>
  <c r="I326" i="2"/>
  <c r="K326" i="2" s="1"/>
  <c r="I321" i="2"/>
  <c r="K321" i="2" s="1"/>
  <c r="I320" i="2"/>
  <c r="K320" i="2" s="1"/>
  <c r="I319" i="2"/>
  <c r="K319" i="2" s="1"/>
  <c r="I314" i="2"/>
  <c r="K314" i="2" s="1"/>
  <c r="I313" i="2"/>
  <c r="K313" i="2" s="1"/>
  <c r="I308" i="2"/>
  <c r="K308" i="2" s="1"/>
  <c r="I303" i="2"/>
  <c r="I297" i="2"/>
  <c r="K297" i="2" s="1"/>
  <c r="I296" i="2"/>
  <c r="K296" i="2" s="1"/>
  <c r="I295" i="2"/>
  <c r="K295" i="2" s="1"/>
  <c r="I294" i="2"/>
  <c r="K294" i="2" s="1"/>
  <c r="I293" i="2"/>
  <c r="K293" i="2" s="1"/>
  <c r="I292" i="2"/>
  <c r="K292" i="2" s="1"/>
  <c r="I291" i="2"/>
  <c r="K291" i="2" s="1"/>
  <c r="I290" i="2"/>
  <c r="K290" i="2" s="1"/>
  <c r="I285" i="2"/>
  <c r="K285" i="2" s="1"/>
  <c r="I284" i="2"/>
  <c r="K284" i="2" s="1"/>
  <c r="I283" i="2"/>
  <c r="K283" i="2" s="1"/>
  <c r="I282" i="2"/>
  <c r="K282" i="2" s="1"/>
  <c r="I281" i="2"/>
  <c r="K281" i="2" s="1"/>
  <c r="I280" i="2"/>
  <c r="K280" i="2" s="1"/>
  <c r="I279" i="2"/>
  <c r="K279" i="2" s="1"/>
  <c r="I274" i="2"/>
  <c r="I273" i="2"/>
  <c r="I272" i="2"/>
  <c r="K272" i="2" s="1"/>
  <c r="I271" i="2"/>
  <c r="I270" i="2"/>
  <c r="K270" i="2" s="1"/>
  <c r="I269" i="2"/>
  <c r="K269" i="2" s="1"/>
  <c r="I268" i="2"/>
  <c r="K268" i="2" s="1"/>
  <c r="I257" i="2"/>
  <c r="K257" i="2" s="1"/>
  <c r="I252" i="2"/>
  <c r="K252" i="2" s="1"/>
  <c r="I247" i="2"/>
  <c r="K247" i="2" s="1"/>
  <c r="I242" i="2"/>
  <c r="K242" i="2" s="1"/>
  <c r="I237" i="2"/>
  <c r="K237" i="2" s="1"/>
  <c r="I235" i="2"/>
  <c r="K235" i="2" s="1"/>
  <c r="I234" i="2"/>
  <c r="K234" i="2" s="1"/>
  <c r="I233" i="2"/>
  <c r="K233" i="2" s="1"/>
  <c r="I228" i="2"/>
  <c r="K228" i="2" s="1"/>
  <c r="I227" i="2"/>
  <c r="K227" i="2" s="1"/>
  <c r="I226" i="2"/>
  <c r="K226" i="2" s="1"/>
  <c r="I225" i="2"/>
  <c r="K225" i="2" s="1"/>
  <c r="I224" i="2"/>
  <c r="K224" i="2" s="1"/>
  <c r="I223" i="2"/>
  <c r="K223" i="2" s="1"/>
  <c r="I222" i="2"/>
  <c r="K222" i="2" s="1"/>
  <c r="I221" i="2"/>
  <c r="K221" i="2" s="1"/>
  <c r="I220" i="2"/>
  <c r="K220" i="2" s="1"/>
  <c r="I219" i="2"/>
  <c r="K219" i="2" s="1"/>
  <c r="I218" i="2"/>
  <c r="K218" i="2" s="1"/>
  <c r="I217" i="2"/>
  <c r="K217" i="2" s="1"/>
  <c r="I216" i="2"/>
  <c r="K216" i="2" s="1"/>
  <c r="I211" i="2"/>
  <c r="I204" i="2"/>
  <c r="K204" i="2" s="1"/>
  <c r="I203" i="2"/>
  <c r="K203" i="2" s="1"/>
  <c r="I202" i="2"/>
  <c r="K202" i="2" s="1"/>
  <c r="I201" i="2"/>
  <c r="I200" i="2"/>
  <c r="K200" i="2" s="1"/>
  <c r="I199" i="2"/>
  <c r="K199" i="2" s="1"/>
  <c r="H195" i="2"/>
  <c r="I194" i="2"/>
  <c r="K194" i="2" s="1"/>
  <c r="I193" i="2"/>
  <c r="K193" i="2" s="1"/>
  <c r="I192" i="2"/>
  <c r="K192" i="2" s="1"/>
  <c r="I191" i="2"/>
  <c r="K191" i="2" s="1"/>
  <c r="H187" i="2"/>
  <c r="I186" i="2"/>
  <c r="I178" i="2"/>
  <c r="K178" i="2" s="1"/>
  <c r="H174" i="2"/>
  <c r="I173" i="2"/>
  <c r="K173" i="2" s="1"/>
  <c r="I172" i="2"/>
  <c r="K172" i="2" s="1"/>
  <c r="H168" i="2"/>
  <c r="I167" i="2"/>
  <c r="K167" i="2" s="1"/>
  <c r="I166" i="2"/>
  <c r="K166" i="2" s="1"/>
  <c r="I165" i="2"/>
  <c r="K165" i="2" s="1"/>
  <c r="I163" i="2"/>
  <c r="K163" i="2" s="1"/>
  <c r="I162" i="2"/>
  <c r="K162" i="2" s="1"/>
  <c r="I161" i="2"/>
  <c r="K161" i="2" s="1"/>
  <c r="I160" i="2"/>
  <c r="K160" i="2" s="1"/>
  <c r="H156" i="2"/>
  <c r="I155" i="2"/>
  <c r="K155" i="2" s="1"/>
  <c r="H151" i="2"/>
  <c r="I150" i="2"/>
  <c r="K150" i="2" s="1"/>
  <c r="H146" i="2"/>
  <c r="I145" i="2"/>
  <c r="K145" i="2" s="1"/>
  <c r="I144" i="2"/>
  <c r="K144" i="2" s="1"/>
  <c r="I143" i="2"/>
  <c r="K143" i="2" s="1"/>
  <c r="I142" i="2"/>
  <c r="K142" i="2" s="1"/>
  <c r="I141" i="2"/>
  <c r="K141" i="2" s="1"/>
  <c r="I140" i="2"/>
  <c r="K140" i="2" s="1"/>
  <c r="I139" i="2"/>
  <c r="K139" i="2" s="1"/>
  <c r="I138" i="2"/>
  <c r="K138" i="2" s="1"/>
  <c r="I137" i="2"/>
  <c r="K137" i="2" s="1"/>
  <c r="I136" i="2"/>
  <c r="K136" i="2" s="1"/>
  <c r="H132" i="2"/>
  <c r="K131" i="2"/>
  <c r="K130" i="2"/>
  <c r="K129" i="2"/>
  <c r="K128" i="2"/>
  <c r="H124" i="2"/>
  <c r="I123" i="2"/>
  <c r="K123" i="2" s="1"/>
  <c r="I122" i="2"/>
  <c r="K122" i="2" s="1"/>
  <c r="I121" i="2"/>
  <c r="K121" i="2" s="1"/>
  <c r="I120" i="2"/>
  <c r="K120" i="2" s="1"/>
  <c r="I119" i="2"/>
  <c r="K119" i="2" s="1"/>
  <c r="I118" i="2"/>
  <c r="K118" i="2" s="1"/>
  <c r="I117" i="2"/>
  <c r="K117" i="2" s="1"/>
  <c r="I116" i="2"/>
  <c r="K116" i="2" s="1"/>
  <c r="I115" i="2"/>
  <c r="K115" i="2" s="1"/>
  <c r="H111" i="2"/>
  <c r="I110" i="2"/>
  <c r="K110" i="2" s="1"/>
  <c r="I106" i="2"/>
  <c r="K106" i="2" s="1"/>
  <c r="I105" i="2"/>
  <c r="K105" i="2" s="1"/>
  <c r="I104" i="2"/>
  <c r="K104" i="2" s="1"/>
  <c r="I103" i="2"/>
  <c r="K103" i="2" s="1"/>
  <c r="I102" i="2"/>
  <c r="K102" i="2" s="1"/>
  <c r="I100" i="2"/>
  <c r="K100" i="2" s="1"/>
  <c r="I99" i="2"/>
  <c r="K99" i="2" s="1"/>
  <c r="I98" i="2"/>
  <c r="K98" i="2" s="1"/>
  <c r="I97" i="2"/>
  <c r="K97" i="2" s="1"/>
  <c r="I96" i="2"/>
  <c r="K96" i="2" s="1"/>
  <c r="I95" i="2"/>
  <c r="K95" i="2" s="1"/>
  <c r="I94" i="2"/>
  <c r="K94" i="2" s="1"/>
  <c r="I93" i="2"/>
  <c r="K93" i="2" s="1"/>
  <c r="I92" i="2"/>
  <c r="K92" i="2" s="1"/>
  <c r="I90" i="2"/>
  <c r="K90" i="2" s="1"/>
  <c r="I85" i="2"/>
  <c r="K85" i="2" s="1"/>
  <c r="H86" i="2"/>
  <c r="H81" i="2"/>
  <c r="I80" i="2"/>
  <c r="I77" i="2"/>
  <c r="K77" i="2" s="1"/>
  <c r="I76" i="2"/>
  <c r="K76" i="2" s="1"/>
  <c r="I75" i="2"/>
  <c r="K75" i="2" s="1"/>
  <c r="I74" i="2"/>
  <c r="K74" i="2" s="1"/>
  <c r="I73" i="2"/>
  <c r="K73" i="2" s="1"/>
  <c r="I72" i="2"/>
  <c r="K72" i="2" s="1"/>
  <c r="I71" i="2"/>
  <c r="K71" i="2" s="1"/>
  <c r="I66" i="2"/>
  <c r="I59" i="2"/>
  <c r="K59" i="2" s="1"/>
  <c r="I58" i="2"/>
  <c r="K58" i="2" s="1"/>
  <c r="I57" i="2"/>
  <c r="K57" i="2" s="1"/>
  <c r="I56" i="2"/>
  <c r="K56" i="2" s="1"/>
  <c r="I55" i="2"/>
  <c r="K55" i="2" s="1"/>
  <c r="I54" i="2"/>
  <c r="K54" i="2" s="1"/>
  <c r="H61" i="2"/>
  <c r="H50" i="2"/>
  <c r="I49" i="2"/>
  <c r="K49" i="2" s="1"/>
  <c r="I48" i="2"/>
  <c r="K48" i="2" s="1"/>
  <c r="I47" i="2"/>
  <c r="K47" i="2" s="1"/>
  <c r="I42" i="2"/>
  <c r="K42" i="2" s="1"/>
  <c r="I38" i="2"/>
  <c r="K38" i="2" s="1"/>
  <c r="I10" i="2"/>
  <c r="K10" i="2" s="1"/>
  <c r="I9" i="2"/>
  <c r="K9" i="2" s="1"/>
  <c r="I18" i="2"/>
  <c r="K18" i="2" s="1"/>
  <c r="I17" i="2"/>
  <c r="K17" i="2" s="1"/>
  <c r="I16" i="2"/>
  <c r="K16" i="2" s="1"/>
  <c r="I19" i="2"/>
  <c r="K19" i="2" s="1"/>
  <c r="I24" i="2"/>
  <c r="K24" i="2" s="1"/>
  <c r="I25" i="2"/>
  <c r="K25" i="2" s="1"/>
  <c r="I30" i="2"/>
  <c r="K30" i="2" s="1"/>
  <c r="H34" i="2"/>
  <c r="H26" i="2"/>
  <c r="M248" i="2"/>
  <c r="G248" i="2"/>
  <c r="F248" i="2"/>
  <c r="E248" i="2"/>
  <c r="I67" i="2" l="1"/>
  <c r="K67" i="2" s="1"/>
  <c r="K66" i="2"/>
  <c r="I304" i="2"/>
  <c r="K304" i="2" s="1"/>
  <c r="K303" i="2"/>
  <c r="I248" i="2"/>
  <c r="K248" i="2" s="1"/>
  <c r="M370" i="2"/>
  <c r="M385" i="2"/>
  <c r="G385" i="2"/>
  <c r="F385" i="2"/>
  <c r="E385" i="2"/>
  <c r="I385" i="2"/>
  <c r="K385" i="2" s="1"/>
  <c r="M380" i="2"/>
  <c r="M390" i="2"/>
  <c r="M375" i="2"/>
  <c r="M365" i="2"/>
  <c r="M359" i="2"/>
  <c r="M353" i="2"/>
  <c r="M345" i="2"/>
  <c r="M337" i="2"/>
  <c r="M332" i="2"/>
  <c r="M322" i="2"/>
  <c r="M315" i="2"/>
  <c r="M309" i="2"/>
  <c r="M298" i="2"/>
  <c r="M286" i="2"/>
  <c r="M275" i="2"/>
  <c r="M258" i="2"/>
  <c r="M253" i="2"/>
  <c r="M243" i="2"/>
  <c r="M238" i="2"/>
  <c r="M229" i="2"/>
  <c r="M212" i="2"/>
  <c r="M195" i="2"/>
  <c r="M187" i="2"/>
  <c r="M174" i="2"/>
  <c r="M168" i="2"/>
  <c r="M156" i="2"/>
  <c r="M151" i="2"/>
  <c r="M146" i="2"/>
  <c r="M132" i="2"/>
  <c r="M124" i="2"/>
  <c r="M111" i="2"/>
  <c r="M86" i="2"/>
  <c r="M81" i="2"/>
  <c r="M61" i="2"/>
  <c r="M50" i="2"/>
  <c r="M43" i="2"/>
  <c r="M34" i="2"/>
  <c r="M26" i="2"/>
  <c r="M20" i="2" l="1"/>
  <c r="M393" i="2" s="1"/>
  <c r="M12" i="2"/>
  <c r="H20" i="2" l="1"/>
  <c r="H12" i="2"/>
  <c r="H393" i="2" l="1"/>
  <c r="G370" i="2"/>
  <c r="F370" i="2"/>
  <c r="E370" i="2"/>
  <c r="I370" i="2"/>
  <c r="G390" i="2" l="1"/>
  <c r="F390" i="2"/>
  <c r="E390" i="2"/>
  <c r="I390" i="2"/>
  <c r="K390" i="2" s="1"/>
  <c r="G375" i="2" l="1"/>
  <c r="F375" i="2"/>
  <c r="E375" i="2"/>
  <c r="I375" i="2"/>
  <c r="K375" i="2" s="1"/>
  <c r="G258" i="2"/>
  <c r="F258" i="2"/>
  <c r="E258" i="2"/>
  <c r="I258" i="2"/>
  <c r="K258" i="2" s="1"/>
  <c r="G332" i="2" l="1"/>
  <c r="F332" i="2"/>
  <c r="E332" i="2"/>
  <c r="G365" i="2" l="1"/>
  <c r="F365" i="2"/>
  <c r="G380" i="2"/>
  <c r="F380" i="2"/>
  <c r="E365" i="2"/>
  <c r="G174" i="2" l="1"/>
  <c r="F174" i="2"/>
  <c r="E174" i="2"/>
  <c r="G124" i="2" l="1"/>
  <c r="F124" i="2"/>
  <c r="E124" i="2"/>
  <c r="G43" i="2"/>
  <c r="F43" i="2"/>
  <c r="E43" i="2"/>
  <c r="I365" i="2"/>
  <c r="K365" i="2" s="1"/>
  <c r="G353" i="2"/>
  <c r="F353" i="2"/>
  <c r="E353" i="2"/>
  <c r="I332" i="2"/>
  <c r="K332" i="2" s="1"/>
  <c r="G298" i="2"/>
  <c r="F298" i="2"/>
  <c r="E298" i="2"/>
  <c r="G286" i="2"/>
  <c r="F286" i="2"/>
  <c r="E286" i="2"/>
  <c r="I353" i="2" l="1"/>
  <c r="K353" i="2" s="1"/>
  <c r="I286" i="2"/>
  <c r="K286" i="2" s="1"/>
  <c r="K264" i="2"/>
  <c r="G243" i="2"/>
  <c r="F243" i="2"/>
  <c r="E243" i="2"/>
  <c r="I243" i="2"/>
  <c r="K243" i="2" s="1"/>
  <c r="G187" i="2"/>
  <c r="F187" i="2"/>
  <c r="E187" i="2"/>
  <c r="G61" i="2"/>
  <c r="F61" i="2"/>
  <c r="E61" i="2"/>
  <c r="I43" i="2"/>
  <c r="K43" i="2" s="1"/>
  <c r="G26" i="2"/>
  <c r="F26" i="2"/>
  <c r="E26" i="2"/>
  <c r="G12" i="2"/>
  <c r="F12" i="2"/>
  <c r="E12" i="2"/>
  <c r="G275" i="2" l="1"/>
  <c r="F275" i="2"/>
  <c r="E275" i="2"/>
  <c r="G337" i="2"/>
  <c r="F337" i="2"/>
  <c r="E337" i="2"/>
  <c r="I337" i="2"/>
  <c r="K337" i="2" s="1"/>
  <c r="G322" i="2"/>
  <c r="F322" i="2"/>
  <c r="E322" i="2"/>
  <c r="G315" i="2"/>
  <c r="F315" i="2"/>
  <c r="E315" i="2"/>
  <c r="G253" i="2"/>
  <c r="F253" i="2"/>
  <c r="E253" i="2"/>
  <c r="I253" i="2"/>
  <c r="K253" i="2" s="1"/>
  <c r="G238" i="2"/>
  <c r="F238" i="2"/>
  <c r="E238" i="2"/>
  <c r="G212" i="2"/>
  <c r="F212" i="2"/>
  <c r="E212" i="2"/>
  <c r="G156" i="2"/>
  <c r="F156" i="2"/>
  <c r="E156" i="2"/>
  <c r="I156" i="2"/>
  <c r="K156" i="2" s="1"/>
  <c r="E380" i="2"/>
  <c r="I380" i="2"/>
  <c r="G359" i="2"/>
  <c r="F359" i="2"/>
  <c r="E359" i="2"/>
  <c r="G345" i="2"/>
  <c r="F345" i="2"/>
  <c r="E345" i="2"/>
  <c r="G309" i="2"/>
  <c r="F309" i="2"/>
  <c r="E309" i="2"/>
  <c r="I309" i="2"/>
  <c r="K309" i="2" s="1"/>
  <c r="G229" i="2"/>
  <c r="F229" i="2"/>
  <c r="E229" i="2"/>
  <c r="G195" i="2"/>
  <c r="F195" i="2"/>
  <c r="E195" i="2"/>
  <c r="I187" i="2"/>
  <c r="K187" i="2" s="1"/>
  <c r="I174" i="2"/>
  <c r="K174" i="2" s="1"/>
  <c r="G168" i="2"/>
  <c r="F168" i="2"/>
  <c r="E168" i="2"/>
  <c r="G151" i="2"/>
  <c r="F151" i="2"/>
  <c r="E151" i="2"/>
  <c r="I151" i="2"/>
  <c r="K151" i="2" s="1"/>
  <c r="G146" i="2"/>
  <c r="F146" i="2"/>
  <c r="E146" i="2"/>
  <c r="G132" i="2"/>
  <c r="F132" i="2"/>
  <c r="E132" i="2"/>
  <c r="G111" i="2"/>
  <c r="F111" i="2"/>
  <c r="E111" i="2"/>
  <c r="G86" i="2"/>
  <c r="F86" i="2"/>
  <c r="E86" i="2"/>
  <c r="I86" i="2"/>
  <c r="K86" i="2" s="1"/>
  <c r="G81" i="2"/>
  <c r="F81" i="2"/>
  <c r="E81" i="2"/>
  <c r="G50" i="2"/>
  <c r="F50" i="2"/>
  <c r="E50" i="2"/>
  <c r="G34" i="2"/>
  <c r="F34" i="2"/>
  <c r="E34" i="2"/>
  <c r="I26" i="2"/>
  <c r="K26" i="2" s="1"/>
  <c r="G20" i="2"/>
  <c r="F20" i="2"/>
  <c r="E20" i="2"/>
  <c r="I12" i="2"/>
  <c r="K12" i="2" s="1"/>
  <c r="G393" i="2" l="1"/>
  <c r="F393" i="2"/>
  <c r="E393" i="2"/>
  <c r="I124" i="2"/>
  <c r="K124" i="2" s="1"/>
  <c r="I298" i="2"/>
  <c r="K298" i="2" s="1"/>
  <c r="I61" i="2"/>
  <c r="K61" i="2" s="1"/>
  <c r="I359" i="2"/>
  <c r="K359" i="2" s="1"/>
  <c r="I238" i="2"/>
  <c r="K238" i="2" s="1"/>
  <c r="I315" i="2"/>
  <c r="K315" i="2" s="1"/>
  <c r="I275" i="2"/>
  <c r="K275" i="2" s="1"/>
  <c r="I212" i="2"/>
  <c r="K212" i="2" s="1"/>
  <c r="I345" i="2"/>
  <c r="K345" i="2" s="1"/>
  <c r="I322" i="2"/>
  <c r="K322" i="2" s="1"/>
  <c r="I146" i="2"/>
  <c r="K146" i="2" s="1"/>
  <c r="I132" i="2"/>
  <c r="K132" i="2" s="1"/>
  <c r="I229" i="2"/>
  <c r="K229" i="2" s="1"/>
  <c r="I20" i="2"/>
  <c r="K20" i="2" s="1"/>
  <c r="I81" i="2"/>
  <c r="K81" i="2" s="1"/>
  <c r="I111" i="2"/>
  <c r="K111" i="2" s="1"/>
  <c r="I168" i="2"/>
  <c r="K168" i="2" s="1"/>
  <c r="I195" i="2"/>
  <c r="K195" i="2" s="1"/>
  <c r="I50" i="2"/>
  <c r="K50" i="2" s="1"/>
  <c r="I34" i="2"/>
  <c r="K34" i="2" s="1"/>
  <c r="I393" i="2" l="1"/>
  <c r="K393" i="2" s="1"/>
</calcChain>
</file>

<file path=xl/sharedStrings.xml><?xml version="1.0" encoding="utf-8"?>
<sst xmlns="http://schemas.openxmlformats.org/spreadsheetml/2006/main" count="1481" uniqueCount="517">
  <si>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</si>
  <si>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</si>
  <si>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</si>
  <si>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</si>
  <si>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</si>
  <si>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</si>
  <si>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</si>
  <si>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</si>
  <si>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</si>
  <si>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</si>
  <si>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</si>
  <si>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</si>
  <si>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</si>
  <si>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</si>
  <si>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</si>
  <si>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</si>
  <si>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</si>
  <si>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</si>
  <si>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</si>
  <si>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</si>
  <si>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</si>
  <si>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</si>
  <si>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</si>
  <si>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</si>
  <si>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</si>
  <si>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</si>
  <si>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</si>
  <si>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</si>
  <si>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</si>
  <si>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</si>
  <si>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</si>
  <si>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</si>
  <si>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</si>
  <si>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</si>
  <si>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</si>
  <si>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</si>
  <si>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</si>
  <si>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</si>
  <si>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</si>
  <si>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</si>
  <si>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</si>
  <si>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</si>
  <si>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</si>
  <si>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</si>
  <si>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</si>
  <si>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</si>
  <si>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</si>
  <si>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</si>
  <si>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</si>
  <si>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</si>
  <si>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</si>
  <si>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</si>
  <si>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</si>
  <si>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</si>
  <si>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</si>
  <si>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</si>
  <si>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</si>
  <si>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</si>
  <si>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</si>
  <si>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</si>
  <si>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</si>
  <si>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</si>
  <si>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</si>
  <si>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</si>
  <si>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</si>
  <si>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</si>
  <si>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</si>
  <si>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</si>
  <si>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</si>
  <si>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</si>
  <si>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</si>
  <si>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</si>
  <si>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</si>
  <si>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</si>
  <si>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</si>
  <si>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</si>
  <si>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</si>
  <si>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</si>
  <si>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</si>
  <si>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</si>
  <si>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</si>
  <si>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</si>
  <si>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</si>
  <si>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</si>
  <si>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</si>
  <si>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</si>
  <si>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</si>
  <si>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</si>
  <si>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</si>
  <si>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</si>
  <si>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</si>
  <si>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</si>
  <si>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</si>
  <si>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</si>
  <si>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</si>
  <si>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</si>
  <si>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</si>
  <si>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</si>
  <si>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</si>
  <si>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</si>
  <si>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</si>
  <si>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</si>
  <si>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</si>
  <si>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</si>
  <si>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</si>
  <si>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</si>
  <si>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</si>
  <si>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</si>
  <si>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</si>
  <si>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</si>
  <si>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</si>
  <si>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</si>
  <si>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</si>
  <si>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</si>
  <si>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</si>
  <si>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</si>
  <si>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</si>
  <si>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</si>
  <si>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</si>
  <si>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</si>
  <si>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</si>
  <si>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</si>
  <si>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</si>
  <si>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</si>
  <si>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</si>
  <si>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</si>
  <si>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</si>
  <si>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</si>
  <si>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</si>
  <si>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</si>
  <si>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</si>
  <si>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</si>
  <si>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</si>
  <si>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</si>
  <si>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</si>
  <si>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</si>
  <si>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</si>
  <si>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</si>
  <si>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</si>
  <si>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</si>
  <si>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</si>
  <si>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</si>
  <si>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</si>
  <si>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</si>
  <si>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</si>
  <si>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</si>
  <si>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</si>
  <si>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</si>
  <si>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</si>
  <si>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</si>
  <si>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</si>
  <si>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</si>
  <si>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</si>
  <si>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</si>
  <si>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</si>
  <si>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</si>
  <si>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</si>
  <si>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</si>
  <si>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</si>
  <si>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</si>
  <si>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</si>
  <si>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</si>
  <si>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</si>
  <si>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</si>
  <si>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</si>
  <si>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</si>
  <si>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</si>
  <si>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</si>
  <si>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</si>
  <si>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</si>
  <si>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</si>
  <si>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</si>
  <si>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</si>
  <si>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</si>
  <si>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</si>
  <si>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</si>
  <si>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</si>
  <si>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</si>
  <si>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</si>
  <si>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</si>
  <si>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</si>
  <si>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</si>
  <si>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</si>
  <si>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</si>
  <si>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</si>
  <si>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</si>
  <si>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</si>
  <si>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</si>
  <si>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</si>
  <si>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</si>
  <si>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</si>
  <si>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</si>
  <si>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</si>
  <si>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</si>
  <si>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</si>
  <si>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</si>
  <si>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</si>
  <si>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</si>
  <si>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</si>
  <si>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</si>
  <si>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</si>
  <si>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</si>
  <si>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</si>
  <si>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</si>
  <si>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</si>
  <si>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</si>
  <si>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</si>
  <si>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</si>
  <si>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</si>
  <si>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</si>
  <si>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</si>
  <si>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</si>
  <si>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</si>
  <si>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</si>
  <si>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</si>
  <si>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</si>
  <si>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</si>
  <si>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</si>
  <si>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</si>
  <si>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</si>
  <si>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</si>
  <si>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</si>
  <si>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</si>
  <si>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</si>
  <si>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</si>
  <si>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</si>
  <si>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</si>
  <si>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</si>
  <si>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</si>
  <si>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</si>
  <si>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</si>
  <si>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</si>
  <si>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</si>
  <si>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</si>
  <si>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</si>
  <si>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</si>
  <si>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</si>
  <si>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</si>
  <si>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</si>
  <si>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</si>
  <si>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</si>
  <si>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</si>
  <si>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</si>
  <si>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</si>
  <si>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</si>
  <si>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</si>
  <si>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</si>
  <si>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</si>
  <si>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</si>
  <si>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</si>
  <si>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</si>
  <si>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</si>
  <si>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</si>
  <si>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</si>
  <si>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</si>
  <si>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</si>
  <si>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</si>
  <si>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</si>
  <si>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</si>
  <si>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</si>
  <si>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</si>
  <si>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</si>
  <si>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</si>
  <si>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</si>
  <si>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</si>
  <si>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</si>
  <si>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</si>
  <si>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</si>
  <si>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</si>
  <si>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</si>
  <si>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</si>
  <si>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</si>
  <si>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</si>
  <si>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</si>
  <si>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</si>
  <si>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</si>
  <si>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</si>
  <si>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</si>
  <si>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</si>
  <si>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</si>
  <si>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</si>
  <si>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</si>
  <si>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</si>
  <si>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</si>
  <si>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</si>
  <si>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</si>
  <si>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</si>
  <si>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</si>
  <si>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</si>
  <si>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</si>
  <si>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</si>
  <si>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</si>
  <si>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</si>
  <si>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</si>
  <si>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</si>
  <si>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</si>
  <si>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</si>
  <si>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</si>
  <si>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</si>
  <si>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</si>
  <si>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</si>
  <si>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</si>
  <si>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</si>
  <si>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</si>
  <si>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</si>
  <si>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</si>
  <si>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</si>
  <si>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</si>
  <si>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</si>
  <si>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</si>
  <si>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</si>
  <si>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</si>
  <si>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</si>
  <si>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</si>
  <si>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</si>
  <si>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</si>
  <si>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</si>
  <si>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</si>
  <si>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</si>
  <si>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</si>
  <si>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</si>
  <si>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</si>
  <si>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</si>
  <si>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</si>
  <si>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</si>
  <si>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</si>
  <si>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</si>
  <si>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</si>
  <si>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</si>
  <si>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</si>
  <si>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</si>
  <si>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</si>
  <si>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</si>
  <si>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</si>
  <si>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</si>
  <si>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</si>
  <si>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</si>
  <si>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</si>
  <si>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</si>
  <si>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</si>
  <si>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</si>
  <si>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</si>
  <si>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</si>
  <si>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</si>
  <si>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</si>
  <si>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</si>
  <si>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</si>
  <si>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</si>
  <si>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</si>
  <si>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</si>
  <si>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</si>
  <si>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</si>
  <si>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</si>
  <si>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</si>
  <si>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</si>
  <si>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</si>
  <si>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</si>
  <si>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</si>
  <si>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</si>
  <si>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</si>
  <si>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</si>
  <si>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</si>
  <si>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</si>
  <si>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</si>
  <si>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</si>
  <si>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</si>
  <si>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</si>
  <si>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</si>
  <si>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</si>
  <si>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</si>
  <si>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</si>
  <si>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</si>
  <si>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</si>
  <si>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</si>
  <si>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</si>
  <si>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</si>
  <si>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</si>
  <si>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</si>
  <si>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</si>
  <si>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</si>
  <si>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</si>
  <si>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</si>
  <si>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</si>
  <si>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</si>
  <si>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</si>
  <si>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</si>
  <si>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</si>
  <si>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</si>
  <si>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</si>
  <si>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</si>
  <si>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</si>
  <si>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</si>
  <si>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</si>
  <si>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</si>
  <si>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</si>
  <si>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</si>
  <si>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</si>
  <si>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</si>
  <si>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</si>
  <si>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</si>
  <si>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</si>
  <si>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</si>
  <si>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</si>
  <si>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</si>
  <si>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</si>
  <si>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</si>
  <si>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</si>
  <si>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</si>
  <si>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</si>
  <si>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</si>
  <si>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</si>
  <si>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</si>
  <si>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</si>
  <si>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</si>
  <si>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</si>
  <si>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</si>
  <si>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</si>
  <si>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</si>
  <si>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</si>
  <si>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</si>
  <si>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</si>
  <si>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</si>
  <si>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</si>
  <si>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</si>
  <si>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</si>
  <si>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</si>
  <si>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</si>
  <si>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</si>
  <si>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</si>
  <si>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</si>
  <si>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</si>
  <si>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</si>
  <si>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</si>
  <si>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</si>
  <si>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</si>
  <si>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</si>
  <si>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</si>
  <si>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</si>
  <si>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</si>
  <si>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</si>
  <si>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</si>
  <si>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</si>
  <si>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</si>
  <si>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</si>
  <si>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</si>
  <si>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</si>
  <si>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</si>
  <si>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</si>
  <si>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</si>
  <si>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</si>
  <si>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</si>
  <si>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</si>
  <si>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</si>
  <si>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</si>
  <si>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</si>
  <si>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</si>
  <si>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</si>
  <si>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</si>
  <si>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</si>
  <si>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</si>
  <si>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</si>
  <si>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Innovation</t>
  </si>
  <si>
    <t>B1504</t>
  </si>
  <si>
    <t>National Ranching Heritage Center</t>
  </si>
  <si>
    <t>B5322</t>
  </si>
  <si>
    <t>B0004</t>
  </si>
  <si>
    <t>B1209</t>
  </si>
  <si>
    <t>Undergraduate Programs</t>
  </si>
  <si>
    <t>B6315</t>
  </si>
  <si>
    <t>Distance Ed Continuing Education</t>
  </si>
  <si>
    <t>FY17 Total</t>
  </si>
  <si>
    <t>Over FY17</t>
  </si>
  <si>
    <t>FY18</t>
  </si>
  <si>
    <t xml:space="preserve">FY18 Total </t>
  </si>
  <si>
    <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TTU K12</t>
    </r>
  </si>
  <si>
    <t>TTU K12 Administration</t>
  </si>
  <si>
    <t>TTU K12 Academic</t>
  </si>
  <si>
    <t>TTU K12 Operations</t>
  </si>
  <si>
    <t>TTU K12 Instructors</t>
  </si>
  <si>
    <t xml:space="preserve">TTU K12 External </t>
  </si>
  <si>
    <t>B6101</t>
  </si>
  <si>
    <t>B6318</t>
  </si>
  <si>
    <t>B6320</t>
  </si>
  <si>
    <t>TTU at Waco</t>
  </si>
  <si>
    <t>eLearning</t>
  </si>
  <si>
    <t>B6319</t>
  </si>
  <si>
    <t>TTU at Collin</t>
  </si>
  <si>
    <t>B1202</t>
  </si>
  <si>
    <t>Womens Studies Program</t>
  </si>
  <si>
    <t>eLearning and Academic Partnerships</t>
  </si>
  <si>
    <t>CoMC Dept of COMS</t>
  </si>
  <si>
    <t>B6107</t>
  </si>
  <si>
    <t>Public Relations</t>
  </si>
  <si>
    <t>B6105</t>
  </si>
  <si>
    <t>Department of Advertising</t>
  </si>
  <si>
    <t>B6106</t>
  </si>
  <si>
    <t>Difference</t>
  </si>
  <si>
    <t>In State Rental Car</t>
  </si>
  <si>
    <t>Out of State Rental Car</t>
  </si>
  <si>
    <t>In State Mileage</t>
  </si>
  <si>
    <t>Out of State Mileage</t>
  </si>
  <si>
    <t>B6108</t>
  </si>
  <si>
    <t>Mass Communications</t>
  </si>
  <si>
    <t>B0005</t>
  </si>
  <si>
    <t>Faculty Senate</t>
  </si>
  <si>
    <t>C1302</t>
  </si>
  <si>
    <t>Purchasing</t>
  </si>
  <si>
    <t>Student Affairs</t>
  </si>
  <si>
    <t>B6109</t>
  </si>
  <si>
    <t>Communication Training</t>
  </si>
  <si>
    <t xml:space="preserve">   For Period Beginning September 1 and Ending August 31</t>
  </si>
  <si>
    <t>B5109</t>
  </si>
  <si>
    <t>Veterinary Service</t>
  </si>
  <si>
    <t>JOUR and Creative Media Industries</t>
  </si>
  <si>
    <t>B6104</t>
  </si>
  <si>
    <t>Center for Communication Research</t>
  </si>
  <si>
    <t>Accumulated Rental Car/Mileage Totals (January through August)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</si>
</sst>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28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1" fillId="0" borderId="0" xfId="1" applyFill="1" applyBorder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9" fontId="2" fillId="0" borderId="26" xfId="4" applyFont="1" applyBorder="1" applyAlignment="1">
      <alignment horizontal="right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0" fontId="1" fillId="4" borderId="7" xfId="1" applyFill="1" applyBorder="1"/>
    <xf numFmtId="43" fontId="2" fillId="4" borderId="8" xfId="3" applyFont="1" applyFill="1" applyBorder="1"/>
    <xf numFmtId="0" fontId="0" fillId="4" borderId="0" xfId="0" applyFill="1" applyBorder="1"/>
    <xf numFmtId="43" fontId="0" fillId="4" borderId="0" xfId="3" applyFont="1" applyFill="1" applyBorder="1"/>
    <xf numFmtId="43" fontId="2" fillId="0" borderId="1" xfId="3" applyFont="1" applyFill="1" applyBorder="1" applyAlignment="1">
      <alignment horizontal="center" vertical="center"/>
    </xf>
    <xf numFmtId="43" fontId="8" fillId="0" borderId="0" xfId="3" applyFont="1"/>
    <xf numFmtId="43" fontId="2" fillId="0" borderId="8" xfId="3" applyFont="1" applyFill="1" applyBorder="1" applyAlignment="1">
      <alignment horizontal="right"/>
    </xf>
    <xf numFmtId="0" fontId="7" fillId="0" borderId="0" xfId="0" applyFont="1"/>
    <xf numFmtId="43" fontId="0" fillId="0" borderId="0" xfId="0" applyNumberFormat="1"/>
    <xf numFmtId="43" fontId="0" fillId="0" borderId="27" xfId="0" applyNumberFormat="1" applyBorder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0000FF"/>
      <color rgb="FFDF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1"/>
  <sheetViews>
    <sheetView tabSelected="1" workbookViewId="0">
      <selection activeCell="A5" sqref="A5"/>
    </sheetView>
  </sheetViews>
  <sheetFormatPr defaultRowHeight="15" x14ac:dyDescent="0.25"/>
  <cols>
    <col min="1" max="1" width="13" style="1" customWidth="1"/>
    <col min="2" max="2" width="13.140625" style="63" customWidth="1"/>
    <col min="3" max="3" width="12.140625" style="1" customWidth="1"/>
    <col min="4" max="4" width="15.42578125" style="1" customWidth="1"/>
    <col min="5" max="5" width="16" style="24" customWidth="1"/>
    <col min="6" max="6" width="15.85546875" style="24" customWidth="1"/>
    <col min="7" max="7" width="13.7109375" style="24" customWidth="1"/>
    <col min="8" max="8" width="15.85546875" style="24" customWidth="1"/>
    <col min="9" max="9" width="17.28515625" style="24" customWidth="1"/>
    <col min="10" max="12" width="14.85546875" style="24" customWidth="1"/>
    <col min="13" max="13" width="14.5703125" style="24" customWidth="1"/>
    <col min="14" max="18" width="9.140625" style="1"/>
    <col min="19" max="19" width="11.5703125" style="24" bestFit="1" customWidth="1"/>
    <col min="20" max="16384" width="9.140625" style="1"/>
  </cols>
  <sheetData>
    <row r="1" spans="1:14" ht="15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"/>
    </row>
    <row r="2" spans="1:14" x14ac:dyDescent="0.25">
      <c r="A2" s="93" t="s">
        <v>422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8"/>
    </row>
    <row r="3" spans="1:14" x14ac:dyDescent="0.25">
      <c r="A3" s="94" t="s">
        <v>418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8"/>
    </row>
    <row r="4" spans="1:14" x14ac:dyDescent="0.25">
      <c r="A4" s="93" t="s">
        <v>510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8"/>
    </row>
    <row r="6" spans="1:14" ht="15.75" thickBot="1" x14ac:dyDescent="0.3">
      <c r="A6" s="19" t="s">
        <v>1</v>
      </c>
      <c r="B6" s="18"/>
      <c r="C6" s="6"/>
      <c r="D6" s="6"/>
      <c r="E6" s="23"/>
      <c r="F6" s="23"/>
      <c r="G6" s="23"/>
      <c r="H6" s="23"/>
      <c r="I6" s="30"/>
      <c r="J6" s="30"/>
      <c r="K6" s="23"/>
      <c r="L6" s="23"/>
      <c r="M6" s="66"/>
      <c r="N6" s="8"/>
    </row>
    <row r="7" spans="1:14" x14ac:dyDescent="0.25">
      <c r="A7" s="20"/>
      <c r="B7" s="57" t="s">
        <v>59</v>
      </c>
      <c r="C7" s="44"/>
      <c r="D7" s="44"/>
      <c r="E7" s="25" t="s">
        <v>2</v>
      </c>
      <c r="F7" s="26" t="s">
        <v>3</v>
      </c>
      <c r="G7" s="27" t="s">
        <v>4</v>
      </c>
      <c r="H7" s="54" t="s">
        <v>419</v>
      </c>
      <c r="I7" s="65" t="s">
        <v>473</v>
      </c>
      <c r="J7" s="25" t="s">
        <v>470</v>
      </c>
      <c r="K7" s="72" t="s">
        <v>453</v>
      </c>
      <c r="L7" s="25" t="s">
        <v>470</v>
      </c>
      <c r="M7" s="25" t="s">
        <v>447</v>
      </c>
      <c r="N7" s="8"/>
    </row>
    <row r="8" spans="1:14" ht="15.75" thickBot="1" x14ac:dyDescent="0.3">
      <c r="A8" s="21" t="s">
        <v>59</v>
      </c>
      <c r="B8" s="50" t="s">
        <v>60</v>
      </c>
      <c r="C8" s="45"/>
      <c r="D8" s="45"/>
      <c r="E8" s="28" t="s">
        <v>5</v>
      </c>
      <c r="F8" s="28" t="s">
        <v>5</v>
      </c>
      <c r="G8" s="28" t="s">
        <v>5</v>
      </c>
      <c r="H8" s="55" t="s">
        <v>420</v>
      </c>
      <c r="I8" s="28" t="s">
        <v>448</v>
      </c>
      <c r="J8" s="28" t="s">
        <v>448</v>
      </c>
      <c r="K8" s="73" t="s">
        <v>471</v>
      </c>
      <c r="L8" s="28" t="s">
        <v>449</v>
      </c>
      <c r="M8" s="28" t="s">
        <v>449</v>
      </c>
      <c r="N8" s="8"/>
    </row>
    <row r="9" spans="1:14" ht="15.75" thickBot="1" x14ac:dyDescent="0.3">
      <c r="A9" s="46" t="s">
        <v>61</v>
      </c>
      <c r="B9" s="98" t="s">
        <v>62</v>
      </c>
      <c r="C9" s="99"/>
      <c r="D9" s="100"/>
      <c r="E9" s="3">
        <v>66594.92</v>
      </c>
      <c r="F9" s="5">
        <v>26242.52</v>
      </c>
      <c r="G9" s="53">
        <v>34487.17</v>
      </c>
      <c r="H9" s="53">
        <v>22303.15</v>
      </c>
      <c r="I9" s="3">
        <f>SUM(E9:H9)</f>
        <v>149627.76</v>
      </c>
      <c r="J9" s="86">
        <v>213466.67</v>
      </c>
      <c r="K9" s="71">
        <f>SUM(I9/J9)-1</f>
        <v>-0.29905797471802043</v>
      </c>
      <c r="L9" s="53">
        <v>213466.67</v>
      </c>
      <c r="M9" s="53">
        <v>189817.72</v>
      </c>
      <c r="N9" s="8"/>
    </row>
    <row r="10" spans="1:14" ht="15.75" thickBot="1" x14ac:dyDescent="0.3">
      <c r="A10" s="46" t="s">
        <v>324</v>
      </c>
      <c r="B10" s="46" t="s">
        <v>341</v>
      </c>
      <c r="C10" s="47"/>
      <c r="D10" s="47"/>
      <c r="E10" s="3">
        <v>936.04</v>
      </c>
      <c r="F10" s="5">
        <v>6765.99</v>
      </c>
      <c r="G10" s="2"/>
      <c r="H10" s="2">
        <v>2708</v>
      </c>
      <c r="I10" s="3">
        <f t="shared" ref="I10:I11" si="0">SUM(E10:H10)</f>
        <v>10410.029999999999</v>
      </c>
      <c r="J10" s="2">
        <v>39284.019999999997</v>
      </c>
      <c r="K10" s="71">
        <f t="shared" ref="K10:K12" si="1">SUM(I10/J10)-1</f>
        <v>-0.73500598971286546</v>
      </c>
      <c r="L10" s="2">
        <v>39284.019999999997</v>
      </c>
      <c r="M10" s="2">
        <v>32526.78</v>
      </c>
      <c r="N10" s="8"/>
    </row>
    <row r="11" spans="1:14" ht="15.75" thickBot="1" x14ac:dyDescent="0.3">
      <c r="A11" s="13" t="s">
        <v>63</v>
      </c>
      <c r="B11" s="95" t="s">
        <v>64</v>
      </c>
      <c r="C11" s="96"/>
      <c r="D11" s="97"/>
      <c r="E11" s="3"/>
      <c r="F11" s="5"/>
      <c r="G11" s="2">
        <v>3500</v>
      </c>
      <c r="H11" s="2">
        <v>3655.22</v>
      </c>
      <c r="I11" s="3">
        <f t="shared" si="0"/>
        <v>7155.2199999999993</v>
      </c>
      <c r="J11" s="2">
        <v>4445.12</v>
      </c>
      <c r="K11" s="71">
        <f t="shared" si="1"/>
        <v>0.60967982866604276</v>
      </c>
      <c r="L11" s="2">
        <v>4445.12</v>
      </c>
      <c r="M11" s="2">
        <v>9009.7099999999991</v>
      </c>
      <c r="N11" s="8"/>
    </row>
    <row r="12" spans="1:14" ht="15.75" thickBot="1" x14ac:dyDescent="0.3">
      <c r="A12" s="9" t="s">
        <v>6</v>
      </c>
      <c r="B12" s="58"/>
      <c r="C12" s="10"/>
      <c r="D12" s="10"/>
      <c r="E12" s="4">
        <f>SUM(E9:E11)</f>
        <v>67530.959999999992</v>
      </c>
      <c r="F12" s="4">
        <f t="shared" ref="F12:I12" si="2">SUM(F9:F11)</f>
        <v>33008.51</v>
      </c>
      <c r="G12" s="4">
        <f t="shared" si="2"/>
        <v>37987.17</v>
      </c>
      <c r="H12" s="4">
        <f>SUM(H9:H11)</f>
        <v>28666.370000000003</v>
      </c>
      <c r="I12" s="4">
        <f t="shared" si="2"/>
        <v>167193.01</v>
      </c>
      <c r="J12" s="4">
        <f>SUM(J9:J11)</f>
        <v>257195.81</v>
      </c>
      <c r="K12" s="78">
        <f t="shared" si="1"/>
        <v>-0.34993882676393517</v>
      </c>
      <c r="L12" s="4">
        <f>SUM(L9:L11)</f>
        <v>257195.81</v>
      </c>
      <c r="M12" s="4">
        <f>SUM(M9:M11)</f>
        <v>231354.21</v>
      </c>
      <c r="N12" s="8"/>
    </row>
    <row r="13" spans="1:14" ht="15.75" thickBot="1" x14ac:dyDescent="0.3">
      <c r="A13" s="19" t="s">
        <v>7</v>
      </c>
      <c r="B13" s="18"/>
      <c r="C13" s="6"/>
      <c r="D13" s="6"/>
      <c r="E13" s="23"/>
      <c r="F13" s="23"/>
      <c r="G13" s="23"/>
      <c r="H13" s="23"/>
      <c r="I13" s="23"/>
      <c r="J13" s="23"/>
      <c r="K13" s="23"/>
      <c r="L13" s="23"/>
      <c r="M13" s="23"/>
      <c r="N13" s="8"/>
    </row>
    <row r="14" spans="1:14" x14ac:dyDescent="0.25">
      <c r="A14" s="20"/>
      <c r="B14" s="57" t="s">
        <v>59</v>
      </c>
      <c r="C14" s="11"/>
      <c r="D14" s="11"/>
      <c r="E14" s="25" t="s">
        <v>2</v>
      </c>
      <c r="F14" s="26" t="s">
        <v>3</v>
      </c>
      <c r="G14" s="27" t="s">
        <v>4</v>
      </c>
      <c r="H14" s="54" t="s">
        <v>419</v>
      </c>
      <c r="I14" s="65" t="s">
        <v>473</v>
      </c>
      <c r="J14" s="25" t="s">
        <v>470</v>
      </c>
      <c r="K14" s="72" t="s">
        <v>453</v>
      </c>
      <c r="L14" s="25" t="s">
        <v>470</v>
      </c>
      <c r="M14" s="25" t="s">
        <v>447</v>
      </c>
      <c r="N14" s="8"/>
    </row>
    <row r="15" spans="1:14" ht="15.75" thickBot="1" x14ac:dyDescent="0.3">
      <c r="A15" s="21" t="s">
        <v>59</v>
      </c>
      <c r="B15" s="50" t="s">
        <v>60</v>
      </c>
      <c r="C15" s="12"/>
      <c r="D15" s="12"/>
      <c r="E15" s="28" t="s">
        <v>5</v>
      </c>
      <c r="F15" s="28" t="s">
        <v>5</v>
      </c>
      <c r="G15" s="28" t="s">
        <v>5</v>
      </c>
      <c r="H15" s="55" t="s">
        <v>420</v>
      </c>
      <c r="I15" s="28" t="s">
        <v>448</v>
      </c>
      <c r="J15" s="28" t="s">
        <v>448</v>
      </c>
      <c r="K15" s="73" t="s">
        <v>471</v>
      </c>
      <c r="L15" s="28" t="s">
        <v>449</v>
      </c>
      <c r="M15" s="28" t="s">
        <v>449</v>
      </c>
      <c r="N15" s="8"/>
    </row>
    <row r="16" spans="1:14" ht="15.75" thickBot="1" x14ac:dyDescent="0.3">
      <c r="A16" s="17" t="s">
        <v>65</v>
      </c>
      <c r="B16" s="17" t="s">
        <v>66</v>
      </c>
      <c r="C16" s="8"/>
      <c r="D16" s="8"/>
      <c r="E16" s="64">
        <v>12988.85</v>
      </c>
      <c r="F16" s="52">
        <v>8735.09</v>
      </c>
      <c r="G16" s="36"/>
      <c r="H16" s="56">
        <v>8120.73</v>
      </c>
      <c r="I16" s="35">
        <f t="shared" ref="I16:I18" si="3">SUM(E16:H16)</f>
        <v>29844.670000000002</v>
      </c>
      <c r="J16" s="56">
        <v>34259.800000000003</v>
      </c>
      <c r="K16" s="71">
        <f t="shared" ref="K16:K20" si="4">SUM(I16/J16)-1</f>
        <v>-0.12887203077659537</v>
      </c>
      <c r="L16" s="56">
        <v>34259.800000000003</v>
      </c>
      <c r="M16" s="56">
        <v>34436.800000000003</v>
      </c>
      <c r="N16" s="8"/>
    </row>
    <row r="17" spans="1:14" ht="15.75" thickBot="1" x14ac:dyDescent="0.3">
      <c r="A17" s="13" t="s">
        <v>67</v>
      </c>
      <c r="B17" s="46" t="s">
        <v>68</v>
      </c>
      <c r="C17" s="14"/>
      <c r="D17" s="14"/>
      <c r="E17" s="34">
        <v>166799.82999999999</v>
      </c>
      <c r="F17" s="3">
        <v>89025.67</v>
      </c>
      <c r="G17" s="35"/>
      <c r="H17" s="35">
        <v>28990.59</v>
      </c>
      <c r="I17" s="35">
        <f t="shared" si="3"/>
        <v>284816.09000000003</v>
      </c>
      <c r="J17" s="35">
        <v>301254.96000000002</v>
      </c>
      <c r="K17" s="71">
        <f t="shared" si="4"/>
        <v>-5.4567964623719378E-2</v>
      </c>
      <c r="L17" s="35">
        <v>301254.96000000002</v>
      </c>
      <c r="M17" s="35">
        <v>321740.62</v>
      </c>
      <c r="N17" s="8"/>
    </row>
    <row r="18" spans="1:14" ht="15.75" thickBot="1" x14ac:dyDescent="0.3">
      <c r="A18" s="46" t="s">
        <v>69</v>
      </c>
      <c r="B18" s="46" t="s">
        <v>70</v>
      </c>
      <c r="C18" s="47"/>
      <c r="D18" s="47"/>
      <c r="E18" s="3">
        <v>33774.400000000001</v>
      </c>
      <c r="F18" s="3">
        <v>15866.68</v>
      </c>
      <c r="G18" s="35"/>
      <c r="H18" s="35">
        <v>23116.73</v>
      </c>
      <c r="I18" s="35">
        <f t="shared" si="3"/>
        <v>72757.81</v>
      </c>
      <c r="J18" s="35">
        <v>52075.55</v>
      </c>
      <c r="K18" s="71">
        <f t="shared" si="4"/>
        <v>0.39715874340261403</v>
      </c>
      <c r="L18" s="35">
        <v>52075.55</v>
      </c>
      <c r="M18" s="35">
        <v>52258.2</v>
      </c>
      <c r="N18" s="8"/>
    </row>
    <row r="19" spans="1:14" ht="15.75" thickBot="1" x14ac:dyDescent="0.3">
      <c r="A19" s="13" t="s">
        <v>325</v>
      </c>
      <c r="B19" s="95" t="s">
        <v>326</v>
      </c>
      <c r="C19" s="96"/>
      <c r="D19" s="97"/>
      <c r="E19" s="3">
        <v>4269.62</v>
      </c>
      <c r="F19" s="3">
        <v>22098.11</v>
      </c>
      <c r="G19" s="35"/>
      <c r="H19" s="35">
        <v>4776</v>
      </c>
      <c r="I19" s="35">
        <f>SUM(E19:H19)</f>
        <v>31143.73</v>
      </c>
      <c r="J19" s="35">
        <v>37240.15</v>
      </c>
      <c r="K19" s="71">
        <f t="shared" si="4"/>
        <v>-0.16370557046628442</v>
      </c>
      <c r="L19" s="35">
        <v>37240.15</v>
      </c>
      <c r="M19" s="35">
        <v>48248.12</v>
      </c>
    </row>
    <row r="20" spans="1:14" ht="15.75" thickBot="1" x14ac:dyDescent="0.3">
      <c r="A20" s="9" t="s">
        <v>8</v>
      </c>
      <c r="B20" s="58"/>
      <c r="C20" s="10"/>
      <c r="D20" s="10"/>
      <c r="E20" s="4">
        <f t="shared" ref="E20:M20" si="5">SUM(E16:E19)</f>
        <v>217832.69999999998</v>
      </c>
      <c r="F20" s="4">
        <f t="shared" si="5"/>
        <v>135725.54999999999</v>
      </c>
      <c r="G20" s="4">
        <f t="shared" si="5"/>
        <v>0</v>
      </c>
      <c r="H20" s="4">
        <f t="shared" si="5"/>
        <v>65004.05</v>
      </c>
      <c r="I20" s="4">
        <f t="shared" si="5"/>
        <v>418562.3</v>
      </c>
      <c r="J20" s="4">
        <f>SUM(J16:J19)</f>
        <v>424830.46</v>
      </c>
      <c r="K20" s="78">
        <f t="shared" si="4"/>
        <v>-1.4754497594169802E-2</v>
      </c>
      <c r="L20" s="4">
        <f t="shared" ref="L20" si="6">SUM(L16:L19)</f>
        <v>424830.46</v>
      </c>
      <c r="M20" s="4">
        <f t="shared" si="5"/>
        <v>456683.74</v>
      </c>
    </row>
    <row r="21" spans="1:14" ht="15.75" thickBot="1" x14ac:dyDescent="0.3">
      <c r="A21" s="19" t="s">
        <v>9</v>
      </c>
      <c r="B21" s="18"/>
      <c r="C21" s="6"/>
      <c r="D21" s="6"/>
      <c r="E21" s="23"/>
      <c r="F21" s="23"/>
      <c r="G21" s="23"/>
      <c r="H21" s="23"/>
      <c r="I21" s="23"/>
      <c r="J21" s="23"/>
      <c r="K21" s="23"/>
      <c r="L21" s="23"/>
      <c r="M21" s="23"/>
    </row>
    <row r="22" spans="1:14" x14ac:dyDescent="0.25">
      <c r="A22" s="20"/>
      <c r="B22" s="57" t="s">
        <v>59</v>
      </c>
      <c r="C22" s="11"/>
      <c r="D22" s="11"/>
      <c r="E22" s="25" t="s">
        <v>2</v>
      </c>
      <c r="F22" s="26" t="s">
        <v>3</v>
      </c>
      <c r="G22" s="27" t="s">
        <v>4</v>
      </c>
      <c r="H22" s="54" t="s">
        <v>419</v>
      </c>
      <c r="I22" s="65" t="s">
        <v>473</v>
      </c>
      <c r="J22" s="25" t="s">
        <v>470</v>
      </c>
      <c r="K22" s="72" t="s">
        <v>453</v>
      </c>
      <c r="L22" s="25" t="s">
        <v>470</v>
      </c>
      <c r="M22" s="25" t="s">
        <v>447</v>
      </c>
    </row>
    <row r="23" spans="1:14" ht="15.75" thickBot="1" x14ac:dyDescent="0.3">
      <c r="A23" s="21" t="s">
        <v>59</v>
      </c>
      <c r="B23" s="50" t="s">
        <v>60</v>
      </c>
      <c r="C23" s="12"/>
      <c r="D23" s="12"/>
      <c r="E23" s="28" t="s">
        <v>5</v>
      </c>
      <c r="F23" s="28" t="s">
        <v>5</v>
      </c>
      <c r="G23" s="28" t="s">
        <v>5</v>
      </c>
      <c r="H23" s="55" t="s">
        <v>420</v>
      </c>
      <c r="I23" s="28" t="s">
        <v>448</v>
      </c>
      <c r="J23" s="28" t="s">
        <v>448</v>
      </c>
      <c r="K23" s="73" t="s">
        <v>471</v>
      </c>
      <c r="L23" s="28" t="s">
        <v>449</v>
      </c>
      <c r="M23" s="28" t="s">
        <v>449</v>
      </c>
    </row>
    <row r="24" spans="1:14" ht="15.75" thickBot="1" x14ac:dyDescent="0.3">
      <c r="A24" s="46" t="s">
        <v>281</v>
      </c>
      <c r="B24" s="46" t="s">
        <v>282</v>
      </c>
      <c r="C24" s="47"/>
      <c r="D24" s="47"/>
      <c r="E24" s="3">
        <v>6283.39</v>
      </c>
      <c r="F24" s="3">
        <v>5249.77</v>
      </c>
      <c r="G24" s="2"/>
      <c r="H24" s="2">
        <v>496.01</v>
      </c>
      <c r="I24" s="3">
        <f>SUM(E24:H24)</f>
        <v>12029.17</v>
      </c>
      <c r="J24" s="2">
        <v>37766.78</v>
      </c>
      <c r="K24" s="71">
        <f t="shared" ref="K24:K26" si="7">SUM(I24/J24)-1</f>
        <v>-0.68148806967393027</v>
      </c>
      <c r="L24" s="2">
        <v>37766.78</v>
      </c>
      <c r="M24" s="2">
        <v>31268.11</v>
      </c>
    </row>
    <row r="25" spans="1:14" ht="15.75" thickBot="1" x14ac:dyDescent="0.3">
      <c r="A25" s="13" t="s">
        <v>71</v>
      </c>
      <c r="B25" s="46" t="s">
        <v>72</v>
      </c>
      <c r="C25" s="14"/>
      <c r="D25" s="14"/>
      <c r="E25" s="3">
        <v>2736.16</v>
      </c>
      <c r="F25" s="3">
        <v>435.5</v>
      </c>
      <c r="G25" s="2"/>
      <c r="H25" s="2">
        <v>412.5</v>
      </c>
      <c r="I25" s="3">
        <f>SUM(E25:H25)</f>
        <v>3584.16</v>
      </c>
      <c r="J25" s="2">
        <v>11431.26</v>
      </c>
      <c r="K25" s="71">
        <f t="shared" si="7"/>
        <v>-0.68645976034137979</v>
      </c>
      <c r="L25" s="2">
        <v>11431.26</v>
      </c>
      <c r="M25" s="2">
        <v>8736</v>
      </c>
    </row>
    <row r="26" spans="1:14" ht="15.75" thickBot="1" x14ac:dyDescent="0.3">
      <c r="A26" s="9" t="s">
        <v>10</v>
      </c>
      <c r="B26" s="58"/>
      <c r="C26" s="10"/>
      <c r="D26" s="10"/>
      <c r="E26" s="4">
        <f>SUM(E24:E25)</f>
        <v>9019.5499999999993</v>
      </c>
      <c r="F26" s="4">
        <f t="shared" ref="F26:I26" si="8">SUM(F24:F25)</f>
        <v>5685.27</v>
      </c>
      <c r="G26" s="4">
        <f t="shared" si="8"/>
        <v>0</v>
      </c>
      <c r="H26" s="4">
        <f>SUM(H24:H25)</f>
        <v>908.51</v>
      </c>
      <c r="I26" s="4">
        <f t="shared" si="8"/>
        <v>15613.33</v>
      </c>
      <c r="J26" s="4">
        <f>SUM(J24:J25)</f>
        <v>49198.04</v>
      </c>
      <c r="K26" s="78">
        <f t="shared" si="7"/>
        <v>-0.68264325164173201</v>
      </c>
      <c r="L26" s="4">
        <f>SUM(L24:L25)</f>
        <v>49198.04</v>
      </c>
      <c r="M26" s="4">
        <f>SUM(M24:M25)</f>
        <v>40004.11</v>
      </c>
    </row>
    <row r="27" spans="1:14" ht="15.75" thickBot="1" x14ac:dyDescent="0.3">
      <c r="A27" s="19" t="s">
        <v>11</v>
      </c>
      <c r="B27" s="18"/>
      <c r="C27" s="6"/>
      <c r="D27" s="6"/>
      <c r="E27" s="23"/>
      <c r="F27" s="23"/>
      <c r="G27" s="23"/>
      <c r="H27" s="23"/>
      <c r="I27" s="23"/>
      <c r="J27" s="23"/>
      <c r="K27" s="23"/>
      <c r="L27" s="23"/>
      <c r="M27" s="23"/>
    </row>
    <row r="28" spans="1:14" x14ac:dyDescent="0.25">
      <c r="A28" s="20"/>
      <c r="B28" s="57" t="s">
        <v>59</v>
      </c>
      <c r="C28" s="11"/>
      <c r="D28" s="11"/>
      <c r="E28" s="25" t="s">
        <v>2</v>
      </c>
      <c r="F28" s="26" t="s">
        <v>3</v>
      </c>
      <c r="G28" s="27" t="s">
        <v>4</v>
      </c>
      <c r="H28" s="54" t="s">
        <v>419</v>
      </c>
      <c r="I28" s="65" t="s">
        <v>473</v>
      </c>
      <c r="J28" s="25" t="s">
        <v>470</v>
      </c>
      <c r="K28" s="72" t="s">
        <v>453</v>
      </c>
      <c r="L28" s="25" t="s">
        <v>470</v>
      </c>
      <c r="M28" s="25" t="s">
        <v>447</v>
      </c>
    </row>
    <row r="29" spans="1:14" ht="15.75" thickBot="1" x14ac:dyDescent="0.3">
      <c r="A29" s="21" t="s">
        <v>59</v>
      </c>
      <c r="B29" s="50" t="s">
        <v>60</v>
      </c>
      <c r="C29" s="12"/>
      <c r="D29" s="12"/>
      <c r="E29" s="28" t="s">
        <v>5</v>
      </c>
      <c r="F29" s="28" t="s">
        <v>5</v>
      </c>
      <c r="G29" s="28" t="s">
        <v>5</v>
      </c>
      <c r="H29" s="55" t="s">
        <v>420</v>
      </c>
      <c r="I29" s="28" t="s">
        <v>448</v>
      </c>
      <c r="J29" s="28" t="s">
        <v>448</v>
      </c>
      <c r="K29" s="73" t="s">
        <v>471</v>
      </c>
      <c r="L29" s="28" t="s">
        <v>449</v>
      </c>
      <c r="M29" s="28" t="s">
        <v>449</v>
      </c>
    </row>
    <row r="30" spans="1:14" ht="15.75" thickBot="1" x14ac:dyDescent="0.3">
      <c r="A30" s="13" t="s">
        <v>73</v>
      </c>
      <c r="B30" s="46" t="s">
        <v>74</v>
      </c>
      <c r="C30" s="14"/>
      <c r="D30" s="14"/>
      <c r="E30" s="5">
        <v>111585.87</v>
      </c>
      <c r="F30" s="5">
        <v>58803.49</v>
      </c>
      <c r="G30" s="2">
        <v>7512.17</v>
      </c>
      <c r="H30" s="2">
        <v>70538.94</v>
      </c>
      <c r="I30" s="2">
        <f>SUM(E30:H30)</f>
        <v>248440.47</v>
      </c>
      <c r="J30" s="2">
        <v>241403.78</v>
      </c>
      <c r="K30" s="71">
        <f t="shared" ref="K30:K34" si="9">SUM(I30/J30)-1</f>
        <v>2.914904646480676E-2</v>
      </c>
      <c r="L30" s="2">
        <v>241403.78</v>
      </c>
      <c r="M30" s="2">
        <v>333787.61</v>
      </c>
    </row>
    <row r="31" spans="1:14" ht="15.75" thickBot="1" x14ac:dyDescent="0.3">
      <c r="A31" s="46" t="s">
        <v>75</v>
      </c>
      <c r="B31" s="95" t="s">
        <v>76</v>
      </c>
      <c r="C31" s="96"/>
      <c r="D31" s="97"/>
      <c r="E31" s="3">
        <v>46620.56</v>
      </c>
      <c r="F31" s="3">
        <v>61569.93</v>
      </c>
      <c r="G31" s="2">
        <v>14487.29</v>
      </c>
      <c r="H31" s="2">
        <v>38606.36</v>
      </c>
      <c r="I31" s="2">
        <f>SUM(E31:H31)</f>
        <v>161284.14000000001</v>
      </c>
      <c r="J31" s="2">
        <v>181034.52</v>
      </c>
      <c r="K31" s="71">
        <f t="shared" si="9"/>
        <v>-0.10909731469998085</v>
      </c>
      <c r="L31" s="2">
        <v>181034.52</v>
      </c>
      <c r="M31" s="2">
        <v>222061.94</v>
      </c>
    </row>
    <row r="32" spans="1:14" ht="15.75" thickBot="1" x14ac:dyDescent="0.3">
      <c r="A32" s="46" t="s">
        <v>465</v>
      </c>
      <c r="B32" s="95" t="s">
        <v>430</v>
      </c>
      <c r="C32" s="96"/>
      <c r="D32" s="97"/>
      <c r="E32" s="3"/>
      <c r="F32" s="3"/>
      <c r="G32" s="2"/>
      <c r="H32" s="2"/>
      <c r="I32" s="2"/>
      <c r="J32" s="2">
        <v>95.23</v>
      </c>
      <c r="K32" s="71">
        <f t="shared" si="9"/>
        <v>-1</v>
      </c>
      <c r="L32" s="2">
        <v>95.23</v>
      </c>
      <c r="M32" s="2"/>
    </row>
    <row r="33" spans="1:13" ht="15.75" thickBot="1" x14ac:dyDescent="0.3">
      <c r="A33" s="46" t="s">
        <v>503</v>
      </c>
      <c r="B33" s="95" t="s">
        <v>504</v>
      </c>
      <c r="C33" s="96"/>
      <c r="D33" s="97"/>
      <c r="E33" s="3">
        <v>540.14</v>
      </c>
      <c r="F33" s="3">
        <v>2834.51</v>
      </c>
      <c r="G33" s="2">
        <v>3610.4</v>
      </c>
      <c r="H33" s="2">
        <v>2790</v>
      </c>
      <c r="I33" s="2">
        <f>SUM(E33:H33)</f>
        <v>9775.0499999999993</v>
      </c>
      <c r="J33" s="2"/>
      <c r="K33" s="71"/>
      <c r="L33" s="2"/>
      <c r="M33" s="2"/>
    </row>
    <row r="34" spans="1:13" ht="15.75" thickBot="1" x14ac:dyDescent="0.3">
      <c r="A34" s="9" t="s">
        <v>12</v>
      </c>
      <c r="B34" s="58"/>
      <c r="C34" s="10"/>
      <c r="D34" s="10"/>
      <c r="E34" s="4">
        <f t="shared" ref="E34:M34" si="10">SUM(E30:E33)</f>
        <v>158746.57</v>
      </c>
      <c r="F34" s="4">
        <f t="shared" si="10"/>
        <v>123207.93</v>
      </c>
      <c r="G34" s="4">
        <f t="shared" si="10"/>
        <v>25609.86</v>
      </c>
      <c r="H34" s="4">
        <f t="shared" si="10"/>
        <v>111935.3</v>
      </c>
      <c r="I34" s="4">
        <f t="shared" si="10"/>
        <v>419499.66</v>
      </c>
      <c r="J34" s="4">
        <f t="shared" si="10"/>
        <v>422533.52999999997</v>
      </c>
      <c r="K34" s="78">
        <f t="shared" si="9"/>
        <v>-7.1801875699663009E-3</v>
      </c>
      <c r="L34" s="4">
        <f t="shared" ref="L34" si="11">SUM(L30:L33)</f>
        <v>422533.52999999997</v>
      </c>
      <c r="M34" s="4">
        <f t="shared" si="10"/>
        <v>555849.55000000005</v>
      </c>
    </row>
    <row r="35" spans="1:13" ht="15.75" thickBot="1" x14ac:dyDescent="0.3">
      <c r="A35" s="51" t="s">
        <v>342</v>
      </c>
      <c r="B35" s="59"/>
      <c r="C35" s="41"/>
      <c r="D35" s="41"/>
      <c r="E35" s="30"/>
      <c r="F35" s="30"/>
      <c r="G35" s="31"/>
      <c r="H35" s="31"/>
      <c r="I35" s="30"/>
      <c r="J35" s="30"/>
      <c r="K35" s="30"/>
      <c r="L35" s="31"/>
      <c r="M35" s="31"/>
    </row>
    <row r="36" spans="1:13" x14ac:dyDescent="0.25">
      <c r="A36" s="49"/>
      <c r="B36" s="57" t="s">
        <v>59</v>
      </c>
      <c r="C36" s="44"/>
      <c r="D36" s="44"/>
      <c r="E36" s="25" t="s">
        <v>2</v>
      </c>
      <c r="F36" s="26" t="s">
        <v>3</v>
      </c>
      <c r="G36" s="27" t="s">
        <v>4</v>
      </c>
      <c r="H36" s="54" t="s">
        <v>419</v>
      </c>
      <c r="I36" s="65" t="s">
        <v>473</v>
      </c>
      <c r="J36" s="25" t="s">
        <v>470</v>
      </c>
      <c r="K36" s="72" t="s">
        <v>453</v>
      </c>
      <c r="L36" s="25" t="s">
        <v>470</v>
      </c>
      <c r="M36" s="25" t="s">
        <v>447</v>
      </c>
    </row>
    <row r="37" spans="1:13" ht="15.75" thickBot="1" x14ac:dyDescent="0.3">
      <c r="A37" s="50" t="s">
        <v>59</v>
      </c>
      <c r="B37" s="50" t="s">
        <v>60</v>
      </c>
      <c r="C37" s="45"/>
      <c r="D37" s="45"/>
      <c r="E37" s="28" t="s">
        <v>5</v>
      </c>
      <c r="F37" s="28" t="s">
        <v>5</v>
      </c>
      <c r="G37" s="28" t="s">
        <v>5</v>
      </c>
      <c r="H37" s="55" t="s">
        <v>420</v>
      </c>
      <c r="I37" s="28" t="s">
        <v>448</v>
      </c>
      <c r="J37" s="28" t="s">
        <v>448</v>
      </c>
      <c r="K37" s="73" t="s">
        <v>471</v>
      </c>
      <c r="L37" s="28" t="s">
        <v>449</v>
      </c>
      <c r="M37" s="28" t="s">
        <v>449</v>
      </c>
    </row>
    <row r="38" spans="1:13" ht="15.75" thickBot="1" x14ac:dyDescent="0.3">
      <c r="A38" s="46" t="s">
        <v>365</v>
      </c>
      <c r="B38" s="46" t="s">
        <v>366</v>
      </c>
      <c r="C38" s="47"/>
      <c r="D38" s="47"/>
      <c r="E38" s="3">
        <v>93.24</v>
      </c>
      <c r="F38" s="69"/>
      <c r="G38" s="2"/>
      <c r="H38" s="53"/>
      <c r="I38" s="2">
        <f>SUM(E38:H38)</f>
        <v>93.24</v>
      </c>
      <c r="J38" s="2">
        <v>11239.71</v>
      </c>
      <c r="K38" s="71">
        <f t="shared" ref="K38:K43" si="12">SUM(I38/J38)-1</f>
        <v>-0.99170441230245265</v>
      </c>
      <c r="L38" s="2">
        <v>11239.71</v>
      </c>
      <c r="M38" s="2">
        <v>15290.62</v>
      </c>
    </row>
    <row r="39" spans="1:13" ht="15.75" thickBot="1" x14ac:dyDescent="0.3">
      <c r="A39" s="46" t="s">
        <v>487</v>
      </c>
      <c r="B39" s="46" t="s">
        <v>488</v>
      </c>
      <c r="C39" s="47"/>
      <c r="D39" s="47"/>
      <c r="E39" s="3"/>
      <c r="F39" s="69">
        <v>2766.31</v>
      </c>
      <c r="G39" s="2">
        <v>2179.17</v>
      </c>
      <c r="H39" s="53">
        <v>620</v>
      </c>
      <c r="I39" s="2">
        <f>SUM(E39:H39)</f>
        <v>5565.48</v>
      </c>
      <c r="J39" s="2"/>
      <c r="K39" s="71"/>
      <c r="L39" s="2"/>
      <c r="M39" s="2"/>
    </row>
    <row r="40" spans="1:13" ht="15.75" thickBot="1" x14ac:dyDescent="0.3">
      <c r="A40" s="46" t="s">
        <v>78</v>
      </c>
      <c r="B40" s="46" t="s">
        <v>343</v>
      </c>
      <c r="C40" s="47"/>
      <c r="D40" s="47"/>
      <c r="E40" s="3">
        <v>16989.2</v>
      </c>
      <c r="F40" s="5">
        <v>51566.75</v>
      </c>
      <c r="G40" s="2"/>
      <c r="H40" s="2">
        <v>71994.080000000002</v>
      </c>
      <c r="I40" s="2">
        <f>SUM(E40:H40)</f>
        <v>140550.03</v>
      </c>
      <c r="J40" s="2">
        <v>187386.14</v>
      </c>
      <c r="K40" s="71">
        <f t="shared" si="12"/>
        <v>-0.24994436621619942</v>
      </c>
      <c r="L40" s="2">
        <v>187386.14</v>
      </c>
      <c r="M40" s="2">
        <v>165696.98000000001</v>
      </c>
    </row>
    <row r="41" spans="1:13" ht="15.75" thickBot="1" x14ac:dyDescent="0.3">
      <c r="A41" s="46" t="s">
        <v>454</v>
      </c>
      <c r="B41" s="46" t="s">
        <v>455</v>
      </c>
      <c r="C41" s="47"/>
      <c r="D41" s="47"/>
      <c r="E41" s="3"/>
      <c r="F41" s="3">
        <v>4264.49</v>
      </c>
      <c r="G41" s="2"/>
      <c r="H41" s="2">
        <v>3195.68</v>
      </c>
      <c r="I41" s="2">
        <f>SUM(E41:H41)</f>
        <v>7460.17</v>
      </c>
      <c r="J41" s="2">
        <v>6668.28</v>
      </c>
      <c r="K41" s="71">
        <f t="shared" si="12"/>
        <v>0.11875476134775398</v>
      </c>
      <c r="L41" s="2">
        <v>6668.28</v>
      </c>
      <c r="M41" s="2">
        <v>0</v>
      </c>
    </row>
    <row r="42" spans="1:13" ht="15.75" thickBot="1" x14ac:dyDescent="0.3">
      <c r="A42" s="46" t="s">
        <v>466</v>
      </c>
      <c r="B42" s="46" t="s">
        <v>467</v>
      </c>
      <c r="C42" s="47"/>
      <c r="D42" s="47"/>
      <c r="E42" s="3">
        <v>11815.89</v>
      </c>
      <c r="F42" s="3">
        <v>22756.28</v>
      </c>
      <c r="G42" s="2"/>
      <c r="H42" s="2">
        <v>26923.47</v>
      </c>
      <c r="I42" s="2">
        <f>SUM(E42:H42)</f>
        <v>61495.64</v>
      </c>
      <c r="J42" s="2">
        <v>2489.34</v>
      </c>
      <c r="K42" s="71">
        <f t="shared" si="12"/>
        <v>23.703592116785973</v>
      </c>
      <c r="L42" s="2">
        <v>2489.34</v>
      </c>
      <c r="M42" s="2">
        <v>0</v>
      </c>
    </row>
    <row r="43" spans="1:13" ht="15.75" thickBot="1" x14ac:dyDescent="0.3">
      <c r="A43" s="37" t="s">
        <v>344</v>
      </c>
      <c r="B43" s="60"/>
      <c r="C43" s="38"/>
      <c r="D43" s="38"/>
      <c r="E43" s="39">
        <f>SUM(E38:E42)</f>
        <v>28898.33</v>
      </c>
      <c r="F43" s="39">
        <f t="shared" ref="F43:I43" si="13">SUM(F38:F42)</f>
        <v>81353.829999999987</v>
      </c>
      <c r="G43" s="39">
        <f t="shared" si="13"/>
        <v>2179.17</v>
      </c>
      <c r="H43" s="39">
        <f>SUM(H38:H42)</f>
        <v>102733.23</v>
      </c>
      <c r="I43" s="39">
        <f t="shared" si="13"/>
        <v>215164.56</v>
      </c>
      <c r="J43" s="39">
        <f>SUM(J38:J42)</f>
        <v>207783.47</v>
      </c>
      <c r="K43" s="78">
        <f t="shared" si="12"/>
        <v>3.5522989388905746E-2</v>
      </c>
      <c r="L43" s="39">
        <f>SUM(L38:L42)</f>
        <v>207783.47</v>
      </c>
      <c r="M43" s="39">
        <f>SUM(M38:M42)</f>
        <v>180987.6</v>
      </c>
    </row>
    <row r="44" spans="1:13" ht="15.75" thickBot="1" x14ac:dyDescent="0.3">
      <c r="A44" s="19" t="s">
        <v>13</v>
      </c>
      <c r="B44" s="18"/>
      <c r="C44" s="6"/>
      <c r="D44" s="6"/>
      <c r="E44" s="23"/>
      <c r="F44" s="23"/>
      <c r="G44" s="23"/>
      <c r="H44" s="23"/>
      <c r="I44" s="23"/>
      <c r="J44" s="23"/>
      <c r="K44" s="23"/>
      <c r="L44" s="23"/>
      <c r="M44" s="23"/>
    </row>
    <row r="45" spans="1:13" x14ac:dyDescent="0.25">
      <c r="A45" s="20"/>
      <c r="B45" s="57" t="s">
        <v>59</v>
      </c>
      <c r="C45" s="11"/>
      <c r="D45" s="11"/>
      <c r="E45" s="25" t="s">
        <v>2</v>
      </c>
      <c r="F45" s="26" t="s">
        <v>3</v>
      </c>
      <c r="G45" s="27" t="s">
        <v>4</v>
      </c>
      <c r="H45" s="54" t="s">
        <v>419</v>
      </c>
      <c r="I45" s="65" t="s">
        <v>473</v>
      </c>
      <c r="J45" s="25" t="s">
        <v>470</v>
      </c>
      <c r="K45" s="72" t="s">
        <v>453</v>
      </c>
      <c r="L45" s="25" t="s">
        <v>470</v>
      </c>
      <c r="M45" s="25" t="s">
        <v>447</v>
      </c>
    </row>
    <row r="46" spans="1:13" ht="15.75" thickBot="1" x14ac:dyDescent="0.3">
      <c r="A46" s="21" t="s">
        <v>59</v>
      </c>
      <c r="B46" s="50" t="s">
        <v>60</v>
      </c>
      <c r="C46" s="12"/>
      <c r="D46" s="12"/>
      <c r="E46" s="28" t="s">
        <v>5</v>
      </c>
      <c r="F46" s="28" t="s">
        <v>5</v>
      </c>
      <c r="G46" s="28" t="s">
        <v>5</v>
      </c>
      <c r="H46" s="55" t="s">
        <v>420</v>
      </c>
      <c r="I46" s="28" t="s">
        <v>448</v>
      </c>
      <c r="J46" s="28" t="s">
        <v>448</v>
      </c>
      <c r="K46" s="73" t="s">
        <v>471</v>
      </c>
      <c r="L46" s="28" t="s">
        <v>449</v>
      </c>
      <c r="M46" s="28" t="s">
        <v>449</v>
      </c>
    </row>
    <row r="47" spans="1:13" ht="15.75" thickBot="1" x14ac:dyDescent="0.3">
      <c r="A47" s="13" t="s">
        <v>79</v>
      </c>
      <c r="B47" s="46" t="s">
        <v>80</v>
      </c>
      <c r="C47" s="14"/>
      <c r="D47" s="14"/>
      <c r="E47" s="3">
        <v>27186.46</v>
      </c>
      <c r="F47" s="3">
        <v>44347.1</v>
      </c>
      <c r="G47" s="2">
        <v>266993.94</v>
      </c>
      <c r="H47" s="2">
        <v>2288088.61</v>
      </c>
      <c r="I47" s="2">
        <f>SUM(E47:H47)</f>
        <v>2626616.11</v>
      </c>
      <c r="J47" s="2">
        <v>2569816.2599999998</v>
      </c>
      <c r="K47" s="71">
        <f t="shared" ref="K47:K50" si="14">SUM(I47/J47)-1</f>
        <v>2.2102689162687428E-2</v>
      </c>
      <c r="L47" s="2">
        <v>2569816.2599999998</v>
      </c>
      <c r="M47" s="2">
        <v>2450979.12</v>
      </c>
    </row>
    <row r="48" spans="1:13" ht="15.75" thickBot="1" x14ac:dyDescent="0.3">
      <c r="A48" s="46" t="s">
        <v>371</v>
      </c>
      <c r="B48" s="46" t="s">
        <v>372</v>
      </c>
      <c r="C48" s="47"/>
      <c r="D48" s="47"/>
      <c r="E48" s="3"/>
      <c r="F48" s="3">
        <v>1854.2</v>
      </c>
      <c r="G48" s="2">
        <v>5558.95</v>
      </c>
      <c r="H48" s="2">
        <v>2506.84</v>
      </c>
      <c r="I48" s="2">
        <f t="shared" ref="I48:I49" si="15">SUM(E48:H48)</f>
        <v>9919.99</v>
      </c>
      <c r="J48" s="2">
        <v>5064</v>
      </c>
      <c r="K48" s="71">
        <f t="shared" si="14"/>
        <v>0.95892377567140596</v>
      </c>
      <c r="L48" s="2">
        <v>5064</v>
      </c>
      <c r="M48" s="2">
        <v>10117.77</v>
      </c>
    </row>
    <row r="49" spans="1:13" ht="15.75" thickBot="1" x14ac:dyDescent="0.3">
      <c r="A49" s="13" t="s">
        <v>81</v>
      </c>
      <c r="B49" s="46" t="s">
        <v>82</v>
      </c>
      <c r="C49" s="14"/>
      <c r="D49" s="14"/>
      <c r="E49" s="3"/>
      <c r="F49" s="3"/>
      <c r="G49" s="2"/>
      <c r="H49" s="2"/>
      <c r="I49" s="2">
        <f t="shared" si="15"/>
        <v>0</v>
      </c>
      <c r="J49" s="2">
        <v>9603.44</v>
      </c>
      <c r="K49" s="71">
        <f t="shared" si="14"/>
        <v>-1</v>
      </c>
      <c r="L49" s="2">
        <v>9603.44</v>
      </c>
      <c r="M49" s="2">
        <v>44810.28</v>
      </c>
    </row>
    <row r="50" spans="1:13" ht="15.75" thickBot="1" x14ac:dyDescent="0.3">
      <c r="A50" s="9" t="s">
        <v>14</v>
      </c>
      <c r="B50" s="58"/>
      <c r="C50" s="10"/>
      <c r="D50" s="10"/>
      <c r="E50" s="4">
        <f>SUM(E47:E49)</f>
        <v>27186.46</v>
      </c>
      <c r="F50" s="4">
        <f t="shared" ref="F50:I50" si="16">SUM(F47:F49)</f>
        <v>46201.299999999996</v>
      </c>
      <c r="G50" s="4">
        <f t="shared" si="16"/>
        <v>272552.89</v>
      </c>
      <c r="H50" s="4">
        <f>SUM(H47:H49)</f>
        <v>2290595.4499999997</v>
      </c>
      <c r="I50" s="4">
        <f t="shared" si="16"/>
        <v>2636536.1</v>
      </c>
      <c r="J50" s="4">
        <f>SUM(J47:J49)</f>
        <v>2584483.6999999997</v>
      </c>
      <c r="K50" s="78">
        <f t="shared" si="14"/>
        <v>2.0140347567291883E-2</v>
      </c>
      <c r="L50" s="4">
        <f>SUM(L47:L49)</f>
        <v>2584483.6999999997</v>
      </c>
      <c r="M50" s="4">
        <f>SUM(M47:M49)</f>
        <v>2505907.17</v>
      </c>
    </row>
    <row r="51" spans="1:13" ht="15.75" thickBot="1" x14ac:dyDescent="0.3">
      <c r="A51" s="22" t="s">
        <v>15</v>
      </c>
      <c r="B51" s="59"/>
      <c r="C51" s="7"/>
      <c r="D51" s="7"/>
      <c r="E51" s="30"/>
      <c r="F51" s="30"/>
      <c r="G51" s="31"/>
      <c r="H51" s="31"/>
      <c r="I51" s="30"/>
      <c r="J51" s="30"/>
      <c r="K51" s="30"/>
      <c r="L51" s="31"/>
      <c r="M51" s="31"/>
    </row>
    <row r="52" spans="1:13" x14ac:dyDescent="0.25">
      <c r="A52" s="20"/>
      <c r="B52" s="57" t="s">
        <v>59</v>
      </c>
      <c r="C52" s="11"/>
      <c r="D52" s="11"/>
      <c r="E52" s="25" t="s">
        <v>2</v>
      </c>
      <c r="F52" s="26" t="s">
        <v>3</v>
      </c>
      <c r="G52" s="27" t="s">
        <v>4</v>
      </c>
      <c r="H52" s="54" t="s">
        <v>419</v>
      </c>
      <c r="I52" s="65" t="s">
        <v>473</v>
      </c>
      <c r="J52" s="25" t="s">
        <v>470</v>
      </c>
      <c r="K52" s="72" t="s">
        <v>453</v>
      </c>
      <c r="L52" s="25" t="s">
        <v>470</v>
      </c>
      <c r="M52" s="25" t="s">
        <v>447</v>
      </c>
    </row>
    <row r="53" spans="1:13" ht="15.75" thickBot="1" x14ac:dyDescent="0.3">
      <c r="A53" s="21" t="s">
        <v>59</v>
      </c>
      <c r="B53" s="50" t="s">
        <v>60</v>
      </c>
      <c r="C53" s="12"/>
      <c r="D53" s="12"/>
      <c r="E53" s="28" t="s">
        <v>5</v>
      </c>
      <c r="F53" s="28" t="s">
        <v>5</v>
      </c>
      <c r="G53" s="28" t="s">
        <v>5</v>
      </c>
      <c r="H53" s="55" t="s">
        <v>420</v>
      </c>
      <c r="I53" s="28" t="s">
        <v>448</v>
      </c>
      <c r="J53" s="28" t="s">
        <v>448</v>
      </c>
      <c r="K53" s="73" t="s">
        <v>471</v>
      </c>
      <c r="L53" s="28" t="s">
        <v>449</v>
      </c>
      <c r="M53" s="28" t="s">
        <v>449</v>
      </c>
    </row>
    <row r="54" spans="1:13" ht="15.75" thickBot="1" x14ac:dyDescent="0.3">
      <c r="A54" s="46" t="s">
        <v>83</v>
      </c>
      <c r="B54" s="46" t="s">
        <v>84</v>
      </c>
      <c r="C54" s="47"/>
      <c r="D54" s="47"/>
      <c r="E54" s="3">
        <v>8981.7000000000007</v>
      </c>
      <c r="F54" s="3">
        <v>20604</v>
      </c>
      <c r="G54" s="2">
        <v>2808.22</v>
      </c>
      <c r="H54" s="2">
        <v>20756.05</v>
      </c>
      <c r="I54" s="2">
        <f>SUM(E54:H54)</f>
        <v>53149.97</v>
      </c>
      <c r="J54" s="2">
        <v>60945.99</v>
      </c>
      <c r="K54" s="71">
        <f t="shared" ref="K54:K61" si="17">SUM(I54/J54)-1</f>
        <v>-0.12791686540820812</v>
      </c>
      <c r="L54" s="2">
        <v>60945.99</v>
      </c>
      <c r="M54" s="2">
        <v>53061.760000000002</v>
      </c>
    </row>
    <row r="55" spans="1:13" ht="15.75" thickBot="1" x14ac:dyDescent="0.3">
      <c r="A55" s="46" t="s">
        <v>283</v>
      </c>
      <c r="B55" s="46" t="s">
        <v>284</v>
      </c>
      <c r="C55" s="47"/>
      <c r="D55" s="47"/>
      <c r="E55" s="3">
        <v>12574.77</v>
      </c>
      <c r="F55" s="69">
        <v>29842.66</v>
      </c>
      <c r="G55" s="2">
        <v>1124.94</v>
      </c>
      <c r="H55" s="2">
        <v>14425</v>
      </c>
      <c r="I55" s="2">
        <f t="shared" ref="I55:I59" si="18">SUM(E55:H55)</f>
        <v>57967.37</v>
      </c>
      <c r="J55" s="2">
        <v>51843.69</v>
      </c>
      <c r="K55" s="71">
        <f t="shared" si="17"/>
        <v>0.11811813549537087</v>
      </c>
      <c r="L55" s="2">
        <v>51843.69</v>
      </c>
      <c r="M55" s="2">
        <v>54643.87</v>
      </c>
    </row>
    <row r="56" spans="1:13" ht="15.75" thickBot="1" x14ac:dyDescent="0.3">
      <c r="A56" s="46" t="s">
        <v>373</v>
      </c>
      <c r="B56" s="46" t="s">
        <v>374</v>
      </c>
      <c r="C56" s="47"/>
      <c r="D56" s="47"/>
      <c r="E56" s="3">
        <v>4172.01</v>
      </c>
      <c r="F56" s="3">
        <v>9014.19</v>
      </c>
      <c r="G56" s="2"/>
      <c r="H56" s="2">
        <v>12135</v>
      </c>
      <c r="I56" s="2">
        <f t="shared" si="18"/>
        <v>25321.200000000001</v>
      </c>
      <c r="J56" s="2">
        <v>25908.73</v>
      </c>
      <c r="K56" s="71">
        <f t="shared" si="17"/>
        <v>-2.2676912376639047E-2</v>
      </c>
      <c r="L56" s="2">
        <v>25908.73</v>
      </c>
      <c r="M56" s="2">
        <v>30855.82</v>
      </c>
    </row>
    <row r="57" spans="1:13" ht="15.75" thickBot="1" x14ac:dyDescent="0.3">
      <c r="A57" s="46" t="s">
        <v>85</v>
      </c>
      <c r="B57" s="46" t="s">
        <v>86</v>
      </c>
      <c r="C57" s="47"/>
      <c r="D57" s="47"/>
      <c r="E57" s="3">
        <v>6245.59</v>
      </c>
      <c r="F57" s="3">
        <v>14718.79</v>
      </c>
      <c r="G57" s="2"/>
      <c r="H57" s="2">
        <v>12486</v>
      </c>
      <c r="I57" s="2">
        <f t="shared" si="18"/>
        <v>33450.380000000005</v>
      </c>
      <c r="J57" s="2">
        <v>40669.65</v>
      </c>
      <c r="K57" s="71">
        <f t="shared" si="17"/>
        <v>-0.17751001053611226</v>
      </c>
      <c r="L57" s="2">
        <v>40669.65</v>
      </c>
      <c r="M57" s="2">
        <v>40861.519999999997</v>
      </c>
    </row>
    <row r="58" spans="1:13" ht="15.75" thickBot="1" x14ac:dyDescent="0.3">
      <c r="A58" s="46" t="s">
        <v>87</v>
      </c>
      <c r="B58" s="46" t="s">
        <v>88</v>
      </c>
      <c r="C58" s="47"/>
      <c r="D58" s="47"/>
      <c r="E58" s="3">
        <v>3823.1</v>
      </c>
      <c r="F58" s="3">
        <v>14214.77</v>
      </c>
      <c r="G58" s="2"/>
      <c r="H58" s="2">
        <v>17614</v>
      </c>
      <c r="I58" s="2">
        <f t="shared" si="18"/>
        <v>35651.869999999995</v>
      </c>
      <c r="J58" s="2">
        <v>32084.17</v>
      </c>
      <c r="K58" s="71">
        <f t="shared" si="17"/>
        <v>0.11119813914463106</v>
      </c>
      <c r="L58" s="2">
        <v>32084.17</v>
      </c>
      <c r="M58" s="2">
        <v>29907.97</v>
      </c>
    </row>
    <row r="59" spans="1:13" ht="15.75" thickBot="1" x14ac:dyDescent="0.3">
      <c r="A59" s="46" t="s">
        <v>89</v>
      </c>
      <c r="B59" s="46" t="s">
        <v>90</v>
      </c>
      <c r="C59" s="47"/>
      <c r="D59" s="47"/>
      <c r="E59" s="3">
        <v>6474.53</v>
      </c>
      <c r="F59" s="3">
        <v>5954.79</v>
      </c>
      <c r="G59" s="2"/>
      <c r="H59" s="2">
        <v>2395</v>
      </c>
      <c r="I59" s="2">
        <f t="shared" si="18"/>
        <v>14824.32</v>
      </c>
      <c r="J59" s="2">
        <v>15518.41</v>
      </c>
      <c r="K59" s="71">
        <f t="shared" si="17"/>
        <v>-4.4726876013715278E-2</v>
      </c>
      <c r="L59" s="2">
        <v>15518.41</v>
      </c>
      <c r="M59" s="2">
        <v>16945.900000000001</v>
      </c>
    </row>
    <row r="60" spans="1:13" ht="15.75" thickBot="1" x14ac:dyDescent="0.3">
      <c r="A60" s="13" t="s">
        <v>390</v>
      </c>
      <c r="B60" s="46" t="s">
        <v>391</v>
      </c>
      <c r="C60" s="14"/>
      <c r="D60" s="14"/>
      <c r="E60" s="3"/>
      <c r="F60" s="3"/>
      <c r="G60" s="2"/>
      <c r="H60" s="2"/>
      <c r="I60" s="2"/>
      <c r="J60" s="2">
        <v>886.75</v>
      </c>
      <c r="K60" s="71">
        <f t="shared" si="17"/>
        <v>-1</v>
      </c>
      <c r="L60" s="2">
        <v>886.75</v>
      </c>
      <c r="M60" s="2">
        <v>4847.6000000000004</v>
      </c>
    </row>
    <row r="61" spans="1:13" ht="15.75" thickBot="1" x14ac:dyDescent="0.3">
      <c r="A61" s="37" t="s">
        <v>16</v>
      </c>
      <c r="B61" s="60"/>
      <c r="C61" s="38"/>
      <c r="D61" s="38"/>
      <c r="E61" s="39">
        <f>SUM(E54:E60)</f>
        <v>42271.700000000004</v>
      </c>
      <c r="F61" s="39">
        <f t="shared" ref="F61:I61" si="19">SUM(F54:F60)</f>
        <v>94349.200000000012</v>
      </c>
      <c r="G61" s="39">
        <f t="shared" si="19"/>
        <v>3933.16</v>
      </c>
      <c r="H61" s="39">
        <f>SUM(H54:H60)</f>
        <v>79811.05</v>
      </c>
      <c r="I61" s="39">
        <f t="shared" si="19"/>
        <v>220365.11000000002</v>
      </c>
      <c r="J61" s="39">
        <f>SUM(J54:J60)</f>
        <v>227857.38999999998</v>
      </c>
      <c r="K61" s="78">
        <f t="shared" si="17"/>
        <v>-3.2881443959311474E-2</v>
      </c>
      <c r="L61" s="39">
        <f>SUM(L54:L60)</f>
        <v>227857.38999999998</v>
      </c>
      <c r="M61" s="39">
        <f>SUM(M54:M60)</f>
        <v>231124.44</v>
      </c>
    </row>
    <row r="62" spans="1:13" ht="15.75" thickBot="1" x14ac:dyDescent="0.3">
      <c r="A62" s="51" t="s">
        <v>268</v>
      </c>
      <c r="B62" s="59"/>
      <c r="C62" s="41"/>
      <c r="D62" s="41"/>
      <c r="E62" s="30"/>
      <c r="F62" s="30"/>
      <c r="G62" s="31"/>
      <c r="H62" s="31"/>
      <c r="I62" s="30"/>
      <c r="J62" s="30"/>
      <c r="K62" s="30"/>
      <c r="L62" s="31"/>
      <c r="M62" s="31"/>
    </row>
    <row r="63" spans="1:13" x14ac:dyDescent="0.25">
      <c r="A63" s="49"/>
      <c r="B63" s="57" t="s">
        <v>59</v>
      </c>
      <c r="C63" s="44"/>
      <c r="D63" s="44"/>
      <c r="E63" s="25" t="s">
        <v>2</v>
      </c>
      <c r="F63" s="26" t="s">
        <v>3</v>
      </c>
      <c r="G63" s="27" t="s">
        <v>4</v>
      </c>
      <c r="H63" s="54" t="s">
        <v>419</v>
      </c>
      <c r="I63" s="65" t="s">
        <v>473</v>
      </c>
      <c r="J63" s="25" t="s">
        <v>470</v>
      </c>
      <c r="K63" s="72" t="s">
        <v>453</v>
      </c>
      <c r="L63" s="25" t="s">
        <v>470</v>
      </c>
      <c r="M63" s="25" t="s">
        <v>447</v>
      </c>
    </row>
    <row r="64" spans="1:13" ht="15.75" thickBot="1" x14ac:dyDescent="0.3">
      <c r="A64" s="50" t="s">
        <v>59</v>
      </c>
      <c r="B64" s="50" t="s">
        <v>60</v>
      </c>
      <c r="C64" s="45"/>
      <c r="D64" s="45"/>
      <c r="E64" s="28" t="s">
        <v>5</v>
      </c>
      <c r="F64" s="28" t="s">
        <v>5</v>
      </c>
      <c r="G64" s="28" t="s">
        <v>5</v>
      </c>
      <c r="H64" s="55" t="s">
        <v>420</v>
      </c>
      <c r="I64" s="28" t="s">
        <v>448</v>
      </c>
      <c r="J64" s="28" t="s">
        <v>448</v>
      </c>
      <c r="K64" s="73" t="s">
        <v>471</v>
      </c>
      <c r="L64" s="28" t="s">
        <v>449</v>
      </c>
      <c r="M64" s="28" t="s">
        <v>449</v>
      </c>
    </row>
    <row r="65" spans="1:13" ht="15.75" thickBot="1" x14ac:dyDescent="0.3">
      <c r="A65" s="46" t="s">
        <v>91</v>
      </c>
      <c r="B65" s="46" t="s">
        <v>92</v>
      </c>
      <c r="C65" s="47"/>
      <c r="D65" s="47"/>
      <c r="E65" s="5">
        <v>10931.69</v>
      </c>
      <c r="F65" s="3">
        <v>26637.68</v>
      </c>
      <c r="G65" s="2"/>
      <c r="H65" s="2">
        <v>9638.9</v>
      </c>
      <c r="I65" s="2">
        <f>SUM(E65:H65)</f>
        <v>47208.270000000004</v>
      </c>
      <c r="J65" s="2">
        <v>52425.36</v>
      </c>
      <c r="K65" s="71">
        <f>SUM(I65/J65)-1</f>
        <v>-9.9514624220033876E-2</v>
      </c>
      <c r="L65" s="2">
        <v>52425.36</v>
      </c>
      <c r="M65" s="2">
        <v>65676.929999999993</v>
      </c>
    </row>
    <row r="66" spans="1:13" ht="15.75" thickBot="1" x14ac:dyDescent="0.3">
      <c r="A66" s="46" t="s">
        <v>462</v>
      </c>
      <c r="B66" s="46" t="s">
        <v>463</v>
      </c>
      <c r="C66" s="47"/>
      <c r="D66" s="47"/>
      <c r="E66" s="3">
        <v>2748.54</v>
      </c>
      <c r="F66" s="3">
        <v>1099</v>
      </c>
      <c r="G66" s="2"/>
      <c r="H66" s="2">
        <v>100</v>
      </c>
      <c r="I66" s="2">
        <f>SUM(E66:H66)</f>
        <v>3947.54</v>
      </c>
      <c r="J66" s="2">
        <v>2845.01</v>
      </c>
      <c r="K66" s="71">
        <f>SUM(I66/J66)-1</f>
        <v>0.38753115103286095</v>
      </c>
      <c r="L66" s="2">
        <v>2845.01</v>
      </c>
      <c r="M66" s="2">
        <v>0</v>
      </c>
    </row>
    <row r="67" spans="1:13" ht="15.75" thickBot="1" x14ac:dyDescent="0.3">
      <c r="A67" s="37" t="s">
        <v>269</v>
      </c>
      <c r="B67" s="60"/>
      <c r="C67" s="38"/>
      <c r="D67" s="38"/>
      <c r="E67" s="39">
        <f>SUM(E65:E66)</f>
        <v>13680.23</v>
      </c>
      <c r="F67" s="39">
        <f t="shared" ref="F67:H67" si="20">SUM(F65:F66)</f>
        <v>27736.68</v>
      </c>
      <c r="G67" s="39">
        <f t="shared" si="20"/>
        <v>0</v>
      </c>
      <c r="H67" s="39">
        <f t="shared" si="20"/>
        <v>9738.9</v>
      </c>
      <c r="I67" s="39">
        <f>SUM(I65:I66)</f>
        <v>51155.810000000005</v>
      </c>
      <c r="J67" s="39">
        <f>SUM(J65:J66)</f>
        <v>55270.37</v>
      </c>
      <c r="K67" s="78">
        <f t="shared" ref="K67" si="21">SUM(I67/J67)-1</f>
        <v>-7.4444227530953699E-2</v>
      </c>
      <c r="L67" s="39">
        <f>SUM(L65:L66)</f>
        <v>55270.37</v>
      </c>
      <c r="M67" s="39">
        <f>SUM(M65:M66)</f>
        <v>65676.929999999993</v>
      </c>
    </row>
    <row r="68" spans="1:13" ht="15.75" thickBot="1" x14ac:dyDescent="0.3">
      <c r="A68" s="48" t="s">
        <v>270</v>
      </c>
      <c r="B68" s="18"/>
      <c r="C68" s="40"/>
      <c r="D68" s="40"/>
      <c r="E68" s="23"/>
      <c r="F68" s="23"/>
      <c r="G68" s="23"/>
      <c r="H68" s="23"/>
      <c r="I68" s="23"/>
      <c r="J68" s="23"/>
      <c r="K68" s="23"/>
      <c r="L68" s="23"/>
      <c r="M68" s="23"/>
    </row>
    <row r="69" spans="1:13" x14ac:dyDescent="0.25">
      <c r="A69" s="20"/>
      <c r="B69" s="57" t="s">
        <v>59</v>
      </c>
      <c r="C69" s="11"/>
      <c r="D69" s="11"/>
      <c r="E69" s="25" t="s">
        <v>2</v>
      </c>
      <c r="F69" s="26" t="s">
        <v>3</v>
      </c>
      <c r="G69" s="27" t="s">
        <v>4</v>
      </c>
      <c r="H69" s="54" t="s">
        <v>419</v>
      </c>
      <c r="I69" s="65" t="s">
        <v>473</v>
      </c>
      <c r="J69" s="25" t="s">
        <v>470</v>
      </c>
      <c r="K69" s="72" t="s">
        <v>453</v>
      </c>
      <c r="L69" s="25" t="s">
        <v>470</v>
      </c>
      <c r="M69" s="25" t="s">
        <v>447</v>
      </c>
    </row>
    <row r="70" spans="1:13" ht="15.75" thickBot="1" x14ac:dyDescent="0.3">
      <c r="A70" s="21" t="s">
        <v>59</v>
      </c>
      <c r="B70" s="50" t="s">
        <v>60</v>
      </c>
      <c r="C70" s="12"/>
      <c r="D70" s="12"/>
      <c r="E70" s="28" t="s">
        <v>5</v>
      </c>
      <c r="F70" s="28" t="s">
        <v>5</v>
      </c>
      <c r="G70" s="28" t="s">
        <v>5</v>
      </c>
      <c r="H70" s="55" t="s">
        <v>420</v>
      </c>
      <c r="I70" s="28" t="s">
        <v>448</v>
      </c>
      <c r="J70" s="28" t="s">
        <v>448</v>
      </c>
      <c r="K70" s="73" t="s">
        <v>471</v>
      </c>
      <c r="L70" s="28" t="s">
        <v>449</v>
      </c>
      <c r="M70" s="28" t="s">
        <v>449</v>
      </c>
    </row>
    <row r="71" spans="1:13" ht="15.75" thickBot="1" x14ac:dyDescent="0.3">
      <c r="A71" s="13" t="s">
        <v>93</v>
      </c>
      <c r="B71" s="46" t="s">
        <v>94</v>
      </c>
      <c r="C71" s="14"/>
      <c r="D71" s="14"/>
      <c r="E71" s="3">
        <v>56343.35</v>
      </c>
      <c r="F71" s="3">
        <v>47689.5</v>
      </c>
      <c r="G71" s="2">
        <v>7390.85</v>
      </c>
      <c r="H71" s="2">
        <v>39187.49</v>
      </c>
      <c r="I71" s="2">
        <f>SUM(E71:H71)</f>
        <v>150611.19</v>
      </c>
      <c r="J71" s="2">
        <v>147025.35999999999</v>
      </c>
      <c r="K71" s="71">
        <f t="shared" ref="K71:K81" si="22">SUM(I71/J71)-1</f>
        <v>2.4389193809829957E-2</v>
      </c>
      <c r="L71" s="2">
        <v>147025.35999999999</v>
      </c>
      <c r="M71" s="2">
        <v>153532.76</v>
      </c>
    </row>
    <row r="72" spans="1:13" ht="15.75" thickBot="1" x14ac:dyDescent="0.3">
      <c r="A72" s="13" t="s">
        <v>95</v>
      </c>
      <c r="B72" s="46" t="s">
        <v>96</v>
      </c>
      <c r="C72" s="14"/>
      <c r="D72" s="14"/>
      <c r="E72" s="3">
        <v>7184.82</v>
      </c>
      <c r="F72" s="3">
        <v>49958.84</v>
      </c>
      <c r="G72" s="2">
        <v>40576.69</v>
      </c>
      <c r="H72" s="2">
        <v>51113.01</v>
      </c>
      <c r="I72" s="2">
        <f t="shared" ref="I72:I80" si="23">SUM(E72:H72)</f>
        <v>148833.36000000002</v>
      </c>
      <c r="J72" s="2">
        <v>111270.97</v>
      </c>
      <c r="K72" s="71">
        <f t="shared" si="22"/>
        <v>0.337575829526785</v>
      </c>
      <c r="L72" s="2">
        <v>111270.97</v>
      </c>
      <c r="M72" s="2">
        <v>125621.57</v>
      </c>
    </row>
    <row r="73" spans="1:13" ht="15.75" thickBot="1" x14ac:dyDescent="0.3">
      <c r="A73" s="13" t="s">
        <v>97</v>
      </c>
      <c r="B73" s="46" t="s">
        <v>98</v>
      </c>
      <c r="C73" s="14"/>
      <c r="D73" s="14"/>
      <c r="E73" s="3">
        <v>17119.5</v>
      </c>
      <c r="F73" s="3">
        <v>53650.31</v>
      </c>
      <c r="G73" s="2">
        <v>14618.98</v>
      </c>
      <c r="H73" s="2">
        <v>20785.150000000001</v>
      </c>
      <c r="I73" s="2">
        <f t="shared" si="23"/>
        <v>106173.94</v>
      </c>
      <c r="J73" s="2">
        <v>142566.45000000001</v>
      </c>
      <c r="K73" s="71">
        <f t="shared" si="22"/>
        <v>-0.25526700005506209</v>
      </c>
      <c r="L73" s="2">
        <v>142566.45000000001</v>
      </c>
      <c r="M73" s="2">
        <v>86507.02</v>
      </c>
    </row>
    <row r="74" spans="1:13" ht="15.75" thickBot="1" x14ac:dyDescent="0.3">
      <c r="A74" s="13" t="s">
        <v>99</v>
      </c>
      <c r="B74" s="46" t="s">
        <v>100</v>
      </c>
      <c r="C74" s="14"/>
      <c r="D74" s="14"/>
      <c r="E74" s="3">
        <v>82518.990000000005</v>
      </c>
      <c r="F74" s="3">
        <v>165458.07</v>
      </c>
      <c r="G74" s="2">
        <v>199932.26</v>
      </c>
      <c r="H74" s="2">
        <v>217189.45</v>
      </c>
      <c r="I74" s="2">
        <f t="shared" si="23"/>
        <v>665098.77</v>
      </c>
      <c r="J74" s="2">
        <v>499707.29</v>
      </c>
      <c r="K74" s="71">
        <f t="shared" si="22"/>
        <v>0.33097672039165182</v>
      </c>
      <c r="L74" s="2">
        <v>499707.29</v>
      </c>
      <c r="M74" s="2">
        <v>420224.4</v>
      </c>
    </row>
    <row r="75" spans="1:13" ht="15.75" thickBot="1" x14ac:dyDescent="0.3">
      <c r="A75" s="13" t="s">
        <v>101</v>
      </c>
      <c r="B75" s="46" t="s">
        <v>102</v>
      </c>
      <c r="C75" s="14"/>
      <c r="D75" s="14"/>
      <c r="E75" s="3">
        <v>7606.25</v>
      </c>
      <c r="F75" s="3">
        <v>20125.400000000001</v>
      </c>
      <c r="G75" s="2">
        <v>3031.4</v>
      </c>
      <c r="H75" s="2">
        <v>16131.2</v>
      </c>
      <c r="I75" s="2">
        <f t="shared" si="23"/>
        <v>46894.25</v>
      </c>
      <c r="J75" s="2">
        <v>34744.74</v>
      </c>
      <c r="K75" s="71">
        <f t="shared" si="22"/>
        <v>0.34967911689654319</v>
      </c>
      <c r="L75" s="2">
        <v>34744.74</v>
      </c>
      <c r="M75" s="2">
        <v>41678.31</v>
      </c>
    </row>
    <row r="76" spans="1:13" ht="15.75" thickBot="1" x14ac:dyDescent="0.3">
      <c r="A76" s="13" t="s">
        <v>103</v>
      </c>
      <c r="B76" s="46" t="s">
        <v>267</v>
      </c>
      <c r="C76" s="14"/>
      <c r="D76" s="14"/>
      <c r="E76" s="3">
        <v>39362.78</v>
      </c>
      <c r="F76" s="3">
        <v>49171.76</v>
      </c>
      <c r="G76" s="2">
        <v>9198.76</v>
      </c>
      <c r="H76" s="2">
        <v>98206.06</v>
      </c>
      <c r="I76" s="2">
        <f t="shared" si="23"/>
        <v>195939.36</v>
      </c>
      <c r="J76" s="2">
        <v>202680.03</v>
      </c>
      <c r="K76" s="71">
        <f t="shared" si="22"/>
        <v>-3.3257691939358902E-2</v>
      </c>
      <c r="L76" s="2">
        <v>202680.03</v>
      </c>
      <c r="M76" s="2">
        <v>188184.89</v>
      </c>
    </row>
    <row r="77" spans="1:13" ht="15.75" thickBot="1" x14ac:dyDescent="0.3">
      <c r="A77" s="13" t="s">
        <v>104</v>
      </c>
      <c r="B77" s="46" t="s">
        <v>105</v>
      </c>
      <c r="C77" s="14"/>
      <c r="D77" s="14"/>
      <c r="E77" s="3">
        <v>60702.46</v>
      </c>
      <c r="F77" s="3">
        <v>131780.22</v>
      </c>
      <c r="G77" s="2">
        <v>46753.84</v>
      </c>
      <c r="H77" s="2">
        <v>73132.7</v>
      </c>
      <c r="I77" s="2">
        <f t="shared" si="23"/>
        <v>312369.21999999997</v>
      </c>
      <c r="J77" s="2">
        <v>287436.56</v>
      </c>
      <c r="K77" s="71">
        <f t="shared" si="22"/>
        <v>8.6741436092889312E-2</v>
      </c>
      <c r="L77" s="2">
        <v>287436.56</v>
      </c>
      <c r="M77" s="2">
        <v>272122.38</v>
      </c>
    </row>
    <row r="78" spans="1:13" ht="15.75" thickBot="1" x14ac:dyDescent="0.3">
      <c r="A78" s="46" t="s">
        <v>106</v>
      </c>
      <c r="B78" s="46" t="s">
        <v>271</v>
      </c>
      <c r="C78" s="47"/>
      <c r="D78" s="47"/>
      <c r="E78" s="3">
        <v>5692.1</v>
      </c>
      <c r="F78" s="3">
        <v>12646.5</v>
      </c>
      <c r="G78" s="2">
        <v>12139.84</v>
      </c>
      <c r="H78" s="2">
        <v>4018.9</v>
      </c>
      <c r="I78" s="2">
        <f t="shared" ref="I78:I79" si="24">SUM(E78:H78)</f>
        <v>34497.339999999997</v>
      </c>
      <c r="J78" s="2">
        <v>45637.07</v>
      </c>
      <c r="K78" s="71">
        <f t="shared" ref="K78:K79" si="25">SUM(I78/J78)-1</f>
        <v>-0.24409389121606628</v>
      </c>
      <c r="L78" s="2">
        <v>45637.07</v>
      </c>
      <c r="M78" s="2">
        <v>63285.9</v>
      </c>
    </row>
    <row r="79" spans="1:13" ht="15.75" thickBot="1" x14ac:dyDescent="0.3">
      <c r="A79" s="46" t="s">
        <v>107</v>
      </c>
      <c r="B79" s="46" t="s">
        <v>108</v>
      </c>
      <c r="C79" s="47"/>
      <c r="D79" s="47"/>
      <c r="E79" s="3">
        <v>5418.43</v>
      </c>
      <c r="F79" s="3">
        <v>61921.43</v>
      </c>
      <c r="G79" s="2">
        <v>103648.2</v>
      </c>
      <c r="H79" s="2">
        <v>30064.21</v>
      </c>
      <c r="I79" s="2">
        <f t="shared" si="24"/>
        <v>201052.27</v>
      </c>
      <c r="J79" s="2">
        <v>319499.59999999998</v>
      </c>
      <c r="K79" s="71">
        <f t="shared" si="25"/>
        <v>-0.37072763158388933</v>
      </c>
      <c r="L79" s="2">
        <v>319499.59999999998</v>
      </c>
      <c r="M79" s="2">
        <v>178438.36</v>
      </c>
    </row>
    <row r="80" spans="1:13" ht="15.75" thickBot="1" x14ac:dyDescent="0.3">
      <c r="A80" s="13" t="s">
        <v>511</v>
      </c>
      <c r="B80" s="46" t="s">
        <v>512</v>
      </c>
      <c r="C80" s="14"/>
      <c r="D80" s="14"/>
      <c r="E80" s="3">
        <v>1850.24</v>
      </c>
      <c r="F80" s="3">
        <v>0</v>
      </c>
      <c r="G80" s="2">
        <v>0</v>
      </c>
      <c r="H80" s="2">
        <v>0</v>
      </c>
      <c r="I80" s="2">
        <f t="shared" si="23"/>
        <v>1850.24</v>
      </c>
      <c r="J80" s="2">
        <v>0</v>
      </c>
      <c r="K80" s="71"/>
      <c r="L80" s="2">
        <v>0</v>
      </c>
      <c r="M80" s="2">
        <v>0</v>
      </c>
    </row>
    <row r="81" spans="1:13" ht="15.75" thickBot="1" x14ac:dyDescent="0.3">
      <c r="A81" s="9" t="s">
        <v>17</v>
      </c>
      <c r="B81" s="58"/>
      <c r="C81" s="10"/>
      <c r="D81" s="10"/>
      <c r="E81" s="4">
        <f t="shared" ref="E81:M81" si="26">SUM(E71:E80)</f>
        <v>283798.92</v>
      </c>
      <c r="F81" s="4">
        <f t="shared" si="26"/>
        <v>592402.03</v>
      </c>
      <c r="G81" s="4">
        <f t="shared" si="26"/>
        <v>437290.82000000007</v>
      </c>
      <c r="H81" s="4">
        <f t="shared" si="26"/>
        <v>549828.17000000004</v>
      </c>
      <c r="I81" s="4">
        <f t="shared" si="26"/>
        <v>1863319.9400000002</v>
      </c>
      <c r="J81" s="4">
        <f t="shared" si="26"/>
        <v>1790568.0700000003</v>
      </c>
      <c r="K81" s="78">
        <f t="shared" si="22"/>
        <v>4.0630608363299903E-2</v>
      </c>
      <c r="L81" s="4">
        <f t="shared" ref="L81" si="27">SUM(L71:L80)</f>
        <v>1790568.0700000003</v>
      </c>
      <c r="M81" s="4">
        <f t="shared" si="26"/>
        <v>1529595.5899999999</v>
      </c>
    </row>
    <row r="82" spans="1:13" ht="15.75" thickBot="1" x14ac:dyDescent="0.3">
      <c r="A82" s="19" t="s">
        <v>18</v>
      </c>
      <c r="B82" s="18"/>
      <c r="C82" s="6"/>
      <c r="D82" s="6"/>
      <c r="E82" s="23"/>
      <c r="F82" s="23"/>
      <c r="G82" s="23"/>
      <c r="H82" s="23"/>
      <c r="I82" s="23"/>
      <c r="J82" s="23"/>
      <c r="K82" s="23"/>
      <c r="L82" s="23"/>
      <c r="M82" s="23"/>
    </row>
    <row r="83" spans="1:13" x14ac:dyDescent="0.25">
      <c r="A83" s="20"/>
      <c r="B83" s="57" t="s">
        <v>59</v>
      </c>
      <c r="C83" s="11"/>
      <c r="D83" s="11"/>
      <c r="E83" s="25" t="s">
        <v>2</v>
      </c>
      <c r="F83" s="26" t="s">
        <v>3</v>
      </c>
      <c r="G83" s="27" t="s">
        <v>4</v>
      </c>
      <c r="H83" s="54" t="s">
        <v>419</v>
      </c>
      <c r="I83" s="65" t="s">
        <v>473</v>
      </c>
      <c r="J83" s="25" t="s">
        <v>470</v>
      </c>
      <c r="K83" s="72" t="s">
        <v>453</v>
      </c>
      <c r="L83" s="25" t="s">
        <v>470</v>
      </c>
      <c r="M83" s="25" t="s">
        <v>447</v>
      </c>
    </row>
    <row r="84" spans="1:13" ht="15.75" thickBot="1" x14ac:dyDescent="0.3">
      <c r="A84" s="21" t="s">
        <v>59</v>
      </c>
      <c r="B84" s="50" t="s">
        <v>60</v>
      </c>
      <c r="C84" s="12"/>
      <c r="D84" s="12"/>
      <c r="E84" s="28" t="s">
        <v>5</v>
      </c>
      <c r="F84" s="28" t="s">
        <v>5</v>
      </c>
      <c r="G84" s="28" t="s">
        <v>5</v>
      </c>
      <c r="H84" s="55" t="s">
        <v>420</v>
      </c>
      <c r="I84" s="28" t="s">
        <v>448</v>
      </c>
      <c r="J84" s="28" t="s">
        <v>448</v>
      </c>
      <c r="K84" s="73" t="s">
        <v>471</v>
      </c>
      <c r="L84" s="28" t="s">
        <v>449</v>
      </c>
      <c r="M84" s="28" t="s">
        <v>449</v>
      </c>
    </row>
    <row r="85" spans="1:13" ht="15.75" thickBot="1" x14ac:dyDescent="0.3">
      <c r="A85" s="13" t="s">
        <v>109</v>
      </c>
      <c r="B85" s="46" t="s">
        <v>110</v>
      </c>
      <c r="C85" s="14"/>
      <c r="D85" s="14"/>
      <c r="E85" s="5">
        <v>64459.45</v>
      </c>
      <c r="F85" s="3">
        <v>68602.41</v>
      </c>
      <c r="G85" s="2">
        <v>49976.19</v>
      </c>
      <c r="H85" s="2">
        <v>166587.56</v>
      </c>
      <c r="I85" s="2">
        <f>SUM(E85:H85)</f>
        <v>349625.61</v>
      </c>
      <c r="J85" s="2">
        <v>317787.88</v>
      </c>
      <c r="K85" s="71">
        <f t="shared" ref="K85:K86" si="28">SUM(I85/J85)-1</f>
        <v>0.10018547592186322</v>
      </c>
      <c r="L85" s="2">
        <v>317787.88</v>
      </c>
      <c r="M85" s="2">
        <v>320218.65999999997</v>
      </c>
    </row>
    <row r="86" spans="1:13" ht="15.75" thickBot="1" x14ac:dyDescent="0.3">
      <c r="A86" s="9" t="s">
        <v>19</v>
      </c>
      <c r="B86" s="58"/>
      <c r="C86" s="10"/>
      <c r="D86" s="10"/>
      <c r="E86" s="4">
        <f>SUM(E85)</f>
        <v>64459.45</v>
      </c>
      <c r="F86" s="4">
        <f t="shared" ref="F86:I86" si="29">SUM(F85)</f>
        <v>68602.41</v>
      </c>
      <c r="G86" s="4">
        <f t="shared" si="29"/>
        <v>49976.19</v>
      </c>
      <c r="H86" s="4">
        <f>SUM(H85)</f>
        <v>166587.56</v>
      </c>
      <c r="I86" s="4">
        <f t="shared" si="29"/>
        <v>349625.61</v>
      </c>
      <c r="J86" s="4">
        <f>SUM(J85)</f>
        <v>317787.88</v>
      </c>
      <c r="K86" s="78">
        <f t="shared" si="28"/>
        <v>0.10018547592186322</v>
      </c>
      <c r="L86" s="4">
        <f>SUM(L85)</f>
        <v>317787.88</v>
      </c>
      <c r="M86" s="4">
        <f>SUM(M85)</f>
        <v>320218.65999999997</v>
      </c>
    </row>
    <row r="87" spans="1:13" ht="15.75" thickBot="1" x14ac:dyDescent="0.3">
      <c r="A87" s="19" t="s">
        <v>20</v>
      </c>
      <c r="B87" s="18"/>
      <c r="C87" s="6"/>
      <c r="D87" s="6"/>
      <c r="E87" s="23"/>
      <c r="F87" s="23"/>
      <c r="G87" s="23"/>
      <c r="H87" s="23"/>
      <c r="I87" s="23"/>
      <c r="J87" s="23"/>
      <c r="K87" s="23"/>
      <c r="L87" s="23"/>
      <c r="M87" s="23"/>
    </row>
    <row r="88" spans="1:13" x14ac:dyDescent="0.25">
      <c r="A88" s="20"/>
      <c r="B88" s="57" t="s">
        <v>59</v>
      </c>
      <c r="C88" s="11"/>
      <c r="D88" s="11"/>
      <c r="E88" s="25" t="s">
        <v>2</v>
      </c>
      <c r="F88" s="26" t="s">
        <v>3</v>
      </c>
      <c r="G88" s="27" t="s">
        <v>4</v>
      </c>
      <c r="H88" s="54" t="s">
        <v>419</v>
      </c>
      <c r="I88" s="65" t="s">
        <v>473</v>
      </c>
      <c r="J88" s="25" t="s">
        <v>470</v>
      </c>
      <c r="K88" s="72" t="s">
        <v>453</v>
      </c>
      <c r="L88" s="25" t="s">
        <v>470</v>
      </c>
      <c r="M88" s="25" t="s">
        <v>447</v>
      </c>
    </row>
    <row r="89" spans="1:13" ht="15.75" thickBot="1" x14ac:dyDescent="0.3">
      <c r="A89" s="21" t="s">
        <v>59</v>
      </c>
      <c r="B89" s="50" t="s">
        <v>60</v>
      </c>
      <c r="C89" s="12"/>
      <c r="D89" s="12"/>
      <c r="E89" s="28" t="s">
        <v>5</v>
      </c>
      <c r="F89" s="28" t="s">
        <v>5</v>
      </c>
      <c r="G89" s="28" t="s">
        <v>5</v>
      </c>
      <c r="H89" s="55" t="s">
        <v>420</v>
      </c>
      <c r="I89" s="28" t="s">
        <v>448</v>
      </c>
      <c r="J89" s="28" t="s">
        <v>448</v>
      </c>
      <c r="K89" s="73" t="s">
        <v>471</v>
      </c>
      <c r="L89" s="28" t="s">
        <v>449</v>
      </c>
      <c r="M89" s="28" t="s">
        <v>449</v>
      </c>
    </row>
    <row r="90" spans="1:13" ht="15.75" thickBot="1" x14ac:dyDescent="0.3">
      <c r="A90" s="13" t="s">
        <v>111</v>
      </c>
      <c r="B90" s="46" t="s">
        <v>112</v>
      </c>
      <c r="C90" s="14"/>
      <c r="D90" s="14"/>
      <c r="E90" s="3">
        <v>48122.09</v>
      </c>
      <c r="F90" s="3">
        <v>49529.4</v>
      </c>
      <c r="G90" s="2">
        <v>9015.81</v>
      </c>
      <c r="H90" s="2">
        <v>29321.87</v>
      </c>
      <c r="I90" s="2">
        <f>SUM(E90:H90)</f>
        <v>135989.16999999998</v>
      </c>
      <c r="J90" s="53">
        <v>96663.11</v>
      </c>
      <c r="K90" s="71">
        <f t="shared" ref="K90:K111" si="30">SUM(I90/J90)-1</f>
        <v>0.40683627911413134</v>
      </c>
      <c r="L90" s="53">
        <v>96663.11</v>
      </c>
      <c r="M90" s="53">
        <v>118112.68</v>
      </c>
    </row>
    <row r="91" spans="1:13" ht="15.75" thickBot="1" x14ac:dyDescent="0.3">
      <c r="A91" s="46" t="s">
        <v>427</v>
      </c>
      <c r="B91" s="46" t="s">
        <v>428</v>
      </c>
      <c r="C91" s="47"/>
      <c r="D91" s="47"/>
      <c r="E91" s="3"/>
      <c r="F91" s="3"/>
      <c r="G91" s="2"/>
      <c r="H91" s="2"/>
      <c r="I91" s="2"/>
      <c r="J91" s="2"/>
      <c r="K91" s="71"/>
      <c r="L91" s="2"/>
      <c r="M91" s="2">
        <v>912.8</v>
      </c>
    </row>
    <row r="92" spans="1:13" ht="15.75" thickBot="1" x14ac:dyDescent="0.3">
      <c r="A92" s="13" t="s">
        <v>113</v>
      </c>
      <c r="B92" s="46" t="s">
        <v>114</v>
      </c>
      <c r="C92" s="14"/>
      <c r="D92" s="14"/>
      <c r="E92" s="5">
        <v>10334.93</v>
      </c>
      <c r="F92" s="3">
        <v>75517.86</v>
      </c>
      <c r="G92" s="2">
        <v>34846.51</v>
      </c>
      <c r="H92" s="2">
        <v>102206.19</v>
      </c>
      <c r="I92" s="2">
        <f t="shared" ref="I92:I110" si="31">SUM(E92:H92)</f>
        <v>222905.49000000002</v>
      </c>
      <c r="J92" s="2">
        <v>270691.37</v>
      </c>
      <c r="K92" s="71">
        <f t="shared" si="30"/>
        <v>-0.17653270586350789</v>
      </c>
      <c r="L92" s="2">
        <v>270691.37</v>
      </c>
      <c r="M92" s="2">
        <v>169559.87</v>
      </c>
    </row>
    <row r="93" spans="1:13" ht="15.75" thickBot="1" x14ac:dyDescent="0.3">
      <c r="A93" s="46" t="s">
        <v>115</v>
      </c>
      <c r="B93" s="46" t="s">
        <v>116</v>
      </c>
      <c r="C93" s="47"/>
      <c r="D93" s="47"/>
      <c r="E93" s="3">
        <v>11886.26</v>
      </c>
      <c r="F93" s="3">
        <v>55960.39</v>
      </c>
      <c r="G93" s="2">
        <v>35197.199999999997</v>
      </c>
      <c r="H93" s="2">
        <v>45127.07</v>
      </c>
      <c r="I93" s="2">
        <f t="shared" si="31"/>
        <v>148170.91999999998</v>
      </c>
      <c r="J93" s="2">
        <v>148792.99</v>
      </c>
      <c r="K93" s="71">
        <f t="shared" si="30"/>
        <v>-4.1807749141945516E-3</v>
      </c>
      <c r="L93" s="2">
        <v>148792.99</v>
      </c>
      <c r="M93" s="2">
        <v>155411.10999999999</v>
      </c>
    </row>
    <row r="94" spans="1:13" ht="15.75" thickBot="1" x14ac:dyDescent="0.3">
      <c r="A94" s="46" t="s">
        <v>117</v>
      </c>
      <c r="B94" s="46" t="s">
        <v>118</v>
      </c>
      <c r="C94" s="47"/>
      <c r="D94" s="47"/>
      <c r="E94" s="3">
        <v>6819.09</v>
      </c>
      <c r="F94" s="3">
        <v>37143.040000000001</v>
      </c>
      <c r="G94" s="2">
        <v>56640.33</v>
      </c>
      <c r="H94" s="2">
        <v>43118.58</v>
      </c>
      <c r="I94" s="2">
        <f t="shared" si="31"/>
        <v>143721.04</v>
      </c>
      <c r="J94" s="2">
        <v>151983.09</v>
      </c>
      <c r="K94" s="71">
        <f t="shared" si="30"/>
        <v>-5.4361639837695042E-2</v>
      </c>
      <c r="L94" s="2">
        <v>151983.09</v>
      </c>
      <c r="M94" s="2">
        <v>139228.35999999999</v>
      </c>
    </row>
    <row r="95" spans="1:13" ht="15.75" thickBot="1" x14ac:dyDescent="0.3">
      <c r="A95" s="46" t="s">
        <v>375</v>
      </c>
      <c r="B95" s="46" t="s">
        <v>376</v>
      </c>
      <c r="C95" s="47"/>
      <c r="D95" s="47"/>
      <c r="E95" s="3">
        <v>523.04</v>
      </c>
      <c r="F95" s="3">
        <v>14596.95</v>
      </c>
      <c r="G95" s="2">
        <v>10039.879999999999</v>
      </c>
      <c r="H95" s="2">
        <v>6011.87</v>
      </c>
      <c r="I95" s="2">
        <f t="shared" si="31"/>
        <v>31171.74</v>
      </c>
      <c r="J95" s="2">
        <v>39439.360000000001</v>
      </c>
      <c r="K95" s="71">
        <f t="shared" si="30"/>
        <v>-0.20962865523172791</v>
      </c>
      <c r="L95" s="2">
        <v>39439.360000000001</v>
      </c>
      <c r="M95" s="2">
        <v>36847.449999999997</v>
      </c>
    </row>
    <row r="96" spans="1:13" ht="15.75" thickBot="1" x14ac:dyDescent="0.3">
      <c r="A96" s="13" t="s">
        <v>119</v>
      </c>
      <c r="B96" s="46" t="s">
        <v>120</v>
      </c>
      <c r="C96" s="14"/>
      <c r="D96" s="14"/>
      <c r="E96" s="3">
        <v>6832.14</v>
      </c>
      <c r="F96" s="3">
        <v>74709.77</v>
      </c>
      <c r="G96" s="2">
        <v>55105.8</v>
      </c>
      <c r="H96" s="2">
        <v>38728.93</v>
      </c>
      <c r="I96" s="2">
        <f t="shared" si="31"/>
        <v>175376.64000000001</v>
      </c>
      <c r="J96" s="2">
        <v>121587.67</v>
      </c>
      <c r="K96" s="71">
        <f t="shared" si="30"/>
        <v>0.44238836059610342</v>
      </c>
      <c r="L96" s="2">
        <v>121587.67</v>
      </c>
      <c r="M96" s="2">
        <v>120483.08</v>
      </c>
    </row>
    <row r="97" spans="1:13" ht="15.75" thickBot="1" x14ac:dyDescent="0.3">
      <c r="A97" s="13" t="s">
        <v>121</v>
      </c>
      <c r="B97" s="46" t="s">
        <v>122</v>
      </c>
      <c r="C97" s="14"/>
      <c r="D97" s="14"/>
      <c r="E97" s="3">
        <v>22245.19</v>
      </c>
      <c r="F97" s="3">
        <v>88954.37</v>
      </c>
      <c r="G97" s="2">
        <v>27665.9</v>
      </c>
      <c r="H97" s="2">
        <v>163897.94</v>
      </c>
      <c r="I97" s="2">
        <f t="shared" si="31"/>
        <v>302763.40000000002</v>
      </c>
      <c r="J97" s="2">
        <v>351408.06</v>
      </c>
      <c r="K97" s="71">
        <f t="shared" si="30"/>
        <v>-0.13842784368690908</v>
      </c>
      <c r="L97" s="2">
        <v>351408.06</v>
      </c>
      <c r="M97" s="2">
        <v>237951.94</v>
      </c>
    </row>
    <row r="98" spans="1:13" ht="15.75" thickBot="1" x14ac:dyDescent="0.3">
      <c r="A98" s="46" t="s">
        <v>123</v>
      </c>
      <c r="B98" s="46" t="s">
        <v>124</v>
      </c>
      <c r="C98" s="47"/>
      <c r="D98" s="47"/>
      <c r="E98" s="3">
        <v>6794.71</v>
      </c>
      <c r="F98" s="3">
        <v>44714.07</v>
      </c>
      <c r="G98" s="2">
        <v>32691.7</v>
      </c>
      <c r="H98" s="2">
        <v>37657.49</v>
      </c>
      <c r="I98" s="2">
        <f t="shared" si="31"/>
        <v>121857.97</v>
      </c>
      <c r="J98" s="2">
        <v>93811.839999999997</v>
      </c>
      <c r="K98" s="71">
        <f t="shared" si="30"/>
        <v>0.29896151701107243</v>
      </c>
      <c r="L98" s="2">
        <v>93811.839999999997</v>
      </c>
      <c r="M98" s="2">
        <v>115158.6</v>
      </c>
    </row>
    <row r="99" spans="1:13" ht="15.75" thickBot="1" x14ac:dyDescent="0.3">
      <c r="A99" s="46" t="s">
        <v>125</v>
      </c>
      <c r="B99" s="46" t="s">
        <v>396</v>
      </c>
      <c r="C99" s="47"/>
      <c r="D99" s="47"/>
      <c r="E99" s="3">
        <v>10733.57</v>
      </c>
      <c r="F99" s="3">
        <v>28583.31</v>
      </c>
      <c r="G99" s="2">
        <v>18011.5</v>
      </c>
      <c r="H99" s="2">
        <v>25560.99</v>
      </c>
      <c r="I99" s="2">
        <f t="shared" si="31"/>
        <v>82889.37000000001</v>
      </c>
      <c r="J99" s="2">
        <v>71559.37</v>
      </c>
      <c r="K99" s="71">
        <f t="shared" si="30"/>
        <v>0.15833006914398506</v>
      </c>
      <c r="L99" s="2">
        <v>71559.37</v>
      </c>
      <c r="M99" s="2">
        <v>57198.79</v>
      </c>
    </row>
    <row r="100" spans="1:13" ht="15.75" thickBot="1" x14ac:dyDescent="0.3">
      <c r="A100" s="13" t="s">
        <v>126</v>
      </c>
      <c r="B100" s="46" t="s">
        <v>127</v>
      </c>
      <c r="C100" s="14"/>
      <c r="D100" s="14"/>
      <c r="E100" s="3">
        <v>10631.35</v>
      </c>
      <c r="F100" s="3">
        <v>56502.51</v>
      </c>
      <c r="G100" s="2">
        <v>31526.45</v>
      </c>
      <c r="H100" s="2">
        <v>63147.11</v>
      </c>
      <c r="I100" s="2">
        <f t="shared" si="31"/>
        <v>161807.41999999998</v>
      </c>
      <c r="J100" s="2">
        <v>108678.67</v>
      </c>
      <c r="K100" s="71">
        <f t="shared" si="30"/>
        <v>0.48886087766808317</v>
      </c>
      <c r="L100" s="2">
        <v>108678.67</v>
      </c>
      <c r="M100" s="2">
        <v>131471.9</v>
      </c>
    </row>
    <row r="101" spans="1:13" ht="15.75" thickBot="1" x14ac:dyDescent="0.3">
      <c r="A101" s="46" t="s">
        <v>429</v>
      </c>
      <c r="B101" s="46" t="s">
        <v>430</v>
      </c>
      <c r="C101" s="47"/>
      <c r="D101" s="47"/>
      <c r="E101" s="3"/>
      <c r="F101" s="3"/>
      <c r="G101" s="2"/>
      <c r="H101" s="2"/>
      <c r="I101" s="2"/>
      <c r="J101" s="2"/>
      <c r="K101" s="71"/>
      <c r="L101" s="2"/>
      <c r="M101" s="2">
        <v>4084.48</v>
      </c>
    </row>
    <row r="102" spans="1:13" ht="15.75" thickBot="1" x14ac:dyDescent="0.3">
      <c r="A102" s="46" t="s">
        <v>317</v>
      </c>
      <c r="B102" s="46" t="s">
        <v>318</v>
      </c>
      <c r="C102" s="47"/>
      <c r="D102" s="47"/>
      <c r="E102" s="3">
        <v>2251.84</v>
      </c>
      <c r="F102" s="3">
        <v>9662.4699999999993</v>
      </c>
      <c r="G102" s="2">
        <v>4232.29</v>
      </c>
      <c r="H102" s="81">
        <v>8535.1299999999992</v>
      </c>
      <c r="I102" s="2">
        <f t="shared" si="31"/>
        <v>24681.729999999996</v>
      </c>
      <c r="J102" s="2">
        <v>27385.4</v>
      </c>
      <c r="K102" s="71">
        <f t="shared" si="30"/>
        <v>-9.8726693785740061E-2</v>
      </c>
      <c r="L102" s="2">
        <v>27385.4</v>
      </c>
      <c r="M102" s="2">
        <v>28562.45</v>
      </c>
    </row>
    <row r="103" spans="1:13" ht="15.75" thickBot="1" x14ac:dyDescent="0.3">
      <c r="A103" s="13" t="s">
        <v>128</v>
      </c>
      <c r="B103" s="46" t="s">
        <v>129</v>
      </c>
      <c r="C103" s="14"/>
      <c r="D103" s="14"/>
      <c r="E103" s="3">
        <v>15849.86</v>
      </c>
      <c r="F103" s="3">
        <v>87859.16</v>
      </c>
      <c r="G103" s="2">
        <v>80601.56</v>
      </c>
      <c r="H103" s="2">
        <v>57000.78</v>
      </c>
      <c r="I103" s="2">
        <f t="shared" si="31"/>
        <v>241311.36000000002</v>
      </c>
      <c r="J103" s="2">
        <v>246519.84</v>
      </c>
      <c r="K103" s="71">
        <f t="shared" si="30"/>
        <v>-2.1128035780000443E-2</v>
      </c>
      <c r="L103" s="2">
        <v>246519.84</v>
      </c>
      <c r="M103" s="2">
        <v>304028.24</v>
      </c>
    </row>
    <row r="104" spans="1:13" ht="15.75" thickBot="1" x14ac:dyDescent="0.3">
      <c r="A104" s="46" t="s">
        <v>130</v>
      </c>
      <c r="B104" s="46" t="s">
        <v>131</v>
      </c>
      <c r="C104" s="47"/>
      <c r="D104" s="47"/>
      <c r="E104" s="3">
        <v>10231.26</v>
      </c>
      <c r="F104" s="3">
        <v>76519</v>
      </c>
      <c r="G104" s="2">
        <v>21993.8</v>
      </c>
      <c r="H104" s="2">
        <v>54627.32</v>
      </c>
      <c r="I104" s="2">
        <f t="shared" si="31"/>
        <v>163371.38</v>
      </c>
      <c r="J104" s="2">
        <v>185446.65</v>
      </c>
      <c r="K104" s="71">
        <f t="shared" si="30"/>
        <v>-0.11903838651170018</v>
      </c>
      <c r="L104" s="2">
        <v>185446.65</v>
      </c>
      <c r="M104" s="2">
        <v>190008.55</v>
      </c>
    </row>
    <row r="105" spans="1:13" ht="15.75" thickBot="1" x14ac:dyDescent="0.3">
      <c r="A105" s="46" t="s">
        <v>132</v>
      </c>
      <c r="B105" s="46" t="s">
        <v>272</v>
      </c>
      <c r="C105" s="47"/>
      <c r="D105" s="47"/>
      <c r="E105" s="3">
        <v>24236.48</v>
      </c>
      <c r="F105" s="3">
        <v>82402.73</v>
      </c>
      <c r="G105" s="2">
        <v>7485.35</v>
      </c>
      <c r="H105" s="2">
        <v>39423.4</v>
      </c>
      <c r="I105" s="2">
        <f t="shared" si="31"/>
        <v>153547.96</v>
      </c>
      <c r="J105" s="2">
        <v>114327.69</v>
      </c>
      <c r="K105" s="71">
        <f t="shared" si="30"/>
        <v>0.34305136402213665</v>
      </c>
      <c r="L105" s="2">
        <v>114327.69</v>
      </c>
      <c r="M105" s="2">
        <v>143482.95000000001</v>
      </c>
    </row>
    <row r="106" spans="1:13" ht="15.75" thickBot="1" x14ac:dyDescent="0.3">
      <c r="A106" s="46" t="s">
        <v>133</v>
      </c>
      <c r="B106" s="46" t="s">
        <v>134</v>
      </c>
      <c r="C106" s="47"/>
      <c r="D106" s="47"/>
      <c r="E106" s="3">
        <v>7493.66</v>
      </c>
      <c r="F106" s="3">
        <v>45790.29</v>
      </c>
      <c r="G106" s="2">
        <v>15586.37</v>
      </c>
      <c r="H106" s="2">
        <v>69744.42</v>
      </c>
      <c r="I106" s="2">
        <f t="shared" si="31"/>
        <v>138614.74</v>
      </c>
      <c r="J106" s="2">
        <v>133496.99</v>
      </c>
      <c r="K106" s="71">
        <f t="shared" si="30"/>
        <v>3.8336070348852003E-2</v>
      </c>
      <c r="L106" s="2">
        <v>133496.99</v>
      </c>
      <c r="M106" s="2">
        <v>102611.78</v>
      </c>
    </row>
    <row r="107" spans="1:13" ht="15.75" thickBot="1" x14ac:dyDescent="0.3">
      <c r="A107" s="46" t="s">
        <v>393</v>
      </c>
      <c r="B107" s="46" t="s">
        <v>392</v>
      </c>
      <c r="C107" s="47"/>
      <c r="D107" s="47"/>
      <c r="E107" s="3"/>
      <c r="F107" s="3"/>
      <c r="G107" s="2"/>
      <c r="H107" s="2"/>
      <c r="I107" s="2"/>
      <c r="J107" s="2">
        <v>2589.54</v>
      </c>
      <c r="K107" s="71">
        <f t="shared" si="30"/>
        <v>-1</v>
      </c>
      <c r="L107" s="2">
        <v>2589.54</v>
      </c>
      <c r="M107" s="2">
        <v>2790.53</v>
      </c>
    </row>
    <row r="108" spans="1:13" ht="15.75" thickBot="1" x14ac:dyDescent="0.3">
      <c r="A108" s="46" t="s">
        <v>285</v>
      </c>
      <c r="B108" s="46" t="s">
        <v>286</v>
      </c>
      <c r="C108" s="47"/>
      <c r="D108" s="47"/>
      <c r="E108" s="3"/>
      <c r="F108" s="3"/>
      <c r="G108" s="2">
        <v>1957.21</v>
      </c>
      <c r="H108" s="2">
        <v>300</v>
      </c>
      <c r="I108" s="2">
        <f t="shared" si="31"/>
        <v>2257.21</v>
      </c>
      <c r="J108" s="2"/>
      <c r="K108" s="71"/>
      <c r="L108" s="2"/>
      <c r="M108" s="2">
        <v>23.5</v>
      </c>
    </row>
    <row r="109" spans="1:13" ht="15.75" thickBot="1" x14ac:dyDescent="0.3">
      <c r="A109" s="46" t="s">
        <v>135</v>
      </c>
      <c r="B109" s="46" t="s">
        <v>77</v>
      </c>
      <c r="C109" s="47"/>
      <c r="D109" s="47"/>
      <c r="E109" s="3">
        <v>20692.830000000002</v>
      </c>
      <c r="F109" s="3">
        <v>46498.11</v>
      </c>
      <c r="G109" s="2">
        <v>24271.58</v>
      </c>
      <c r="H109" s="2">
        <v>63897.440000000002</v>
      </c>
      <c r="I109" s="2">
        <f t="shared" ref="I109" si="32">SUM(E109:H109)</f>
        <v>155359.96000000002</v>
      </c>
      <c r="J109" s="2">
        <v>94378.17</v>
      </c>
      <c r="K109" s="71">
        <f t="shared" ref="K109:K110" si="33">SUM(I109/J109)-1</f>
        <v>0.64614295869479155</v>
      </c>
      <c r="L109" s="2">
        <v>94378.17</v>
      </c>
      <c r="M109" s="2">
        <v>105654.59</v>
      </c>
    </row>
    <row r="110" spans="1:13" ht="15.75" thickBot="1" x14ac:dyDescent="0.3">
      <c r="A110" s="13" t="s">
        <v>464</v>
      </c>
      <c r="B110" s="46" t="s">
        <v>82</v>
      </c>
      <c r="C110" s="14"/>
      <c r="D110" s="14"/>
      <c r="E110" s="3">
        <v>2490.09</v>
      </c>
      <c r="F110" s="3">
        <v>7503.83</v>
      </c>
      <c r="G110" s="2">
        <v>2958.54</v>
      </c>
      <c r="H110" s="2">
        <v>5480.28</v>
      </c>
      <c r="I110" s="2">
        <f t="shared" si="31"/>
        <v>18432.739999999998</v>
      </c>
      <c r="J110" s="2">
        <v>22054.06</v>
      </c>
      <c r="K110" s="71">
        <f t="shared" si="33"/>
        <v>-0.16420196553378397</v>
      </c>
      <c r="L110" s="2">
        <v>22054.06</v>
      </c>
      <c r="M110" s="2">
        <v>0</v>
      </c>
    </row>
    <row r="111" spans="1:13" ht="15.75" thickBot="1" x14ac:dyDescent="0.3">
      <c r="A111" s="9" t="s">
        <v>21</v>
      </c>
      <c r="B111" s="58"/>
      <c r="C111" s="10"/>
      <c r="D111" s="10"/>
      <c r="E111" s="4">
        <f t="shared" ref="E111:M111" si="34">SUM(E90:E110)</f>
        <v>218168.39000000004</v>
      </c>
      <c r="F111" s="4">
        <f t="shared" si="34"/>
        <v>882447.26</v>
      </c>
      <c r="G111" s="4">
        <f t="shared" si="34"/>
        <v>469827.77999999997</v>
      </c>
      <c r="H111" s="4">
        <f t="shared" si="34"/>
        <v>853786.81</v>
      </c>
      <c r="I111" s="4">
        <f t="shared" si="34"/>
        <v>2424230.2400000002</v>
      </c>
      <c r="J111" s="4">
        <f t="shared" si="34"/>
        <v>2280813.8699999996</v>
      </c>
      <c r="K111" s="78">
        <f t="shared" si="30"/>
        <v>6.2879471177540891E-2</v>
      </c>
      <c r="L111" s="4">
        <f t="shared" ref="L111" si="35">SUM(L90:L110)</f>
        <v>2280813.8699999996</v>
      </c>
      <c r="M111" s="4">
        <f t="shared" si="34"/>
        <v>2163583.65</v>
      </c>
    </row>
    <row r="112" spans="1:13" ht="15.75" thickBot="1" x14ac:dyDescent="0.3">
      <c r="A112" s="19" t="s">
        <v>22</v>
      </c>
      <c r="B112" s="18"/>
      <c r="C112" s="6"/>
      <c r="D112" s="6"/>
      <c r="E112" s="23"/>
      <c r="F112" s="23"/>
      <c r="G112" s="23"/>
      <c r="H112" s="23"/>
      <c r="I112" s="23"/>
      <c r="J112" s="23"/>
      <c r="K112" s="23"/>
      <c r="L112" s="23"/>
      <c r="M112" s="23"/>
    </row>
    <row r="113" spans="1:13" x14ac:dyDescent="0.25">
      <c r="A113" s="20"/>
      <c r="B113" s="57" t="s">
        <v>59</v>
      </c>
      <c r="C113" s="11"/>
      <c r="D113" s="11"/>
      <c r="E113" s="25" t="s">
        <v>2</v>
      </c>
      <c r="F113" s="26" t="s">
        <v>3</v>
      </c>
      <c r="G113" s="27" t="s">
        <v>4</v>
      </c>
      <c r="H113" s="54" t="s">
        <v>419</v>
      </c>
      <c r="I113" s="65" t="s">
        <v>473</v>
      </c>
      <c r="J113" s="25" t="s">
        <v>470</v>
      </c>
      <c r="K113" s="72" t="s">
        <v>453</v>
      </c>
      <c r="L113" s="25" t="s">
        <v>470</v>
      </c>
      <c r="M113" s="25" t="s">
        <v>447</v>
      </c>
    </row>
    <row r="114" spans="1:13" ht="15.75" thickBot="1" x14ac:dyDescent="0.3">
      <c r="A114" s="21" t="s">
        <v>59</v>
      </c>
      <c r="B114" s="50" t="s">
        <v>60</v>
      </c>
      <c r="C114" s="12"/>
      <c r="D114" s="12"/>
      <c r="E114" s="28" t="s">
        <v>5</v>
      </c>
      <c r="F114" s="28" t="s">
        <v>5</v>
      </c>
      <c r="G114" s="28" t="s">
        <v>5</v>
      </c>
      <c r="H114" s="55" t="s">
        <v>420</v>
      </c>
      <c r="I114" s="28" t="s">
        <v>448</v>
      </c>
      <c r="J114" s="28" t="s">
        <v>448</v>
      </c>
      <c r="K114" s="73" t="s">
        <v>471</v>
      </c>
      <c r="L114" s="28" t="s">
        <v>449</v>
      </c>
      <c r="M114" s="28" t="s">
        <v>449</v>
      </c>
    </row>
    <row r="115" spans="1:13" ht="15.75" thickBot="1" x14ac:dyDescent="0.3">
      <c r="A115" s="13" t="s">
        <v>136</v>
      </c>
      <c r="B115" s="46" t="s">
        <v>137</v>
      </c>
      <c r="C115" s="14"/>
      <c r="D115" s="14"/>
      <c r="E115" s="3">
        <v>89126.34</v>
      </c>
      <c r="F115" s="3">
        <v>94380.37</v>
      </c>
      <c r="G115" s="2">
        <v>62006.22</v>
      </c>
      <c r="H115" s="2">
        <v>500381.31</v>
      </c>
      <c r="I115" s="2">
        <f>SUM(E115:H115)</f>
        <v>745894.24</v>
      </c>
      <c r="J115" s="2">
        <v>784524.1</v>
      </c>
      <c r="K115" s="71">
        <f t="shared" ref="K115:K124" si="36">SUM(I115/J115)-1</f>
        <v>-4.9239864014375079E-2</v>
      </c>
      <c r="L115" s="2">
        <v>784524.1</v>
      </c>
      <c r="M115" s="2">
        <v>1056051.32</v>
      </c>
    </row>
    <row r="116" spans="1:13" ht="15.75" thickBot="1" x14ac:dyDescent="0.3">
      <c r="A116" s="13" t="s">
        <v>138</v>
      </c>
      <c r="B116" s="46" t="s">
        <v>139</v>
      </c>
      <c r="C116" s="14"/>
      <c r="D116" s="14"/>
      <c r="E116" s="3">
        <v>9796.11</v>
      </c>
      <c r="F116" s="3">
        <v>55246.37</v>
      </c>
      <c r="G116" s="2">
        <v>25903.42</v>
      </c>
      <c r="H116" s="2">
        <v>24354.03</v>
      </c>
      <c r="I116" s="2">
        <f t="shared" ref="I116:I123" si="37">SUM(E116:H116)</f>
        <v>115299.93</v>
      </c>
      <c r="J116" s="2">
        <v>138931.49</v>
      </c>
      <c r="K116" s="71">
        <f t="shared" si="36"/>
        <v>-0.17009505908271771</v>
      </c>
      <c r="L116" s="2">
        <v>138931.49</v>
      </c>
      <c r="M116" s="2">
        <v>98751.86</v>
      </c>
    </row>
    <row r="117" spans="1:13" ht="15.75" thickBot="1" x14ac:dyDescent="0.3">
      <c r="A117" s="46" t="s">
        <v>384</v>
      </c>
      <c r="B117" s="46" t="s">
        <v>385</v>
      </c>
      <c r="C117" s="47"/>
      <c r="D117" s="47"/>
      <c r="E117" s="3"/>
      <c r="F117" s="3">
        <v>6826.47</v>
      </c>
      <c r="G117" s="2"/>
      <c r="H117" s="2">
        <v>19421.97</v>
      </c>
      <c r="I117" s="2">
        <f t="shared" si="37"/>
        <v>26248.440000000002</v>
      </c>
      <c r="J117" s="2">
        <v>22821.66</v>
      </c>
      <c r="K117" s="71">
        <f t="shared" si="36"/>
        <v>0.15015472143568886</v>
      </c>
      <c r="L117" s="2">
        <v>22821.66</v>
      </c>
      <c r="M117" s="2">
        <v>8770.6299999999992</v>
      </c>
    </row>
    <row r="118" spans="1:13" ht="15.75" thickBot="1" x14ac:dyDescent="0.3">
      <c r="A118" s="46" t="s">
        <v>140</v>
      </c>
      <c r="B118" s="46" t="s">
        <v>141</v>
      </c>
      <c r="C118" s="47"/>
      <c r="D118" s="47"/>
      <c r="E118" s="3">
        <v>7502.07</v>
      </c>
      <c r="F118" s="3">
        <v>10544.88</v>
      </c>
      <c r="G118" s="2">
        <v>6691.6</v>
      </c>
      <c r="H118" s="2">
        <v>54292.6</v>
      </c>
      <c r="I118" s="2">
        <f t="shared" si="37"/>
        <v>79031.149999999994</v>
      </c>
      <c r="J118" s="2">
        <v>123215.78</v>
      </c>
      <c r="K118" s="71">
        <f t="shared" si="36"/>
        <v>-0.35859554677168792</v>
      </c>
      <c r="L118" s="2">
        <v>123215.78</v>
      </c>
      <c r="M118" s="2">
        <v>71185.600000000006</v>
      </c>
    </row>
    <row r="119" spans="1:13" ht="15.75" thickBot="1" x14ac:dyDescent="0.3">
      <c r="A119" s="46" t="s">
        <v>142</v>
      </c>
      <c r="B119" s="46" t="s">
        <v>143</v>
      </c>
      <c r="C119" s="47"/>
      <c r="D119" s="47"/>
      <c r="E119" s="3">
        <v>17319.95</v>
      </c>
      <c r="F119" s="3">
        <v>25474.53</v>
      </c>
      <c r="G119" s="2">
        <v>1153.0999999999999</v>
      </c>
      <c r="H119" s="2">
        <v>27468.98</v>
      </c>
      <c r="I119" s="2">
        <f t="shared" si="37"/>
        <v>71416.56</v>
      </c>
      <c r="J119" s="2">
        <v>62039.06</v>
      </c>
      <c r="K119" s="71">
        <f t="shared" si="36"/>
        <v>0.15115477249332931</v>
      </c>
      <c r="L119" s="2">
        <v>62039.06</v>
      </c>
      <c r="M119" s="2">
        <v>42996.44</v>
      </c>
    </row>
    <row r="120" spans="1:13" ht="15.75" thickBot="1" x14ac:dyDescent="0.3">
      <c r="A120" s="46" t="s">
        <v>327</v>
      </c>
      <c r="B120" s="46" t="s">
        <v>328</v>
      </c>
      <c r="C120" s="47"/>
      <c r="D120" s="47"/>
      <c r="E120" s="3">
        <v>2277.84</v>
      </c>
      <c r="F120" s="3">
        <v>38314.81</v>
      </c>
      <c r="G120" s="2">
        <v>16347</v>
      </c>
      <c r="H120" s="2">
        <v>20315.509999999998</v>
      </c>
      <c r="I120" s="2">
        <f t="shared" si="37"/>
        <v>77255.159999999989</v>
      </c>
      <c r="J120" s="2">
        <v>54211.85</v>
      </c>
      <c r="K120" s="71">
        <f t="shared" si="36"/>
        <v>0.42506038808858193</v>
      </c>
      <c r="L120" s="2">
        <v>54211.85</v>
      </c>
      <c r="M120" s="2">
        <v>42567.22</v>
      </c>
    </row>
    <row r="121" spans="1:13" ht="15.75" thickBot="1" x14ac:dyDescent="0.3">
      <c r="A121" s="46" t="s">
        <v>367</v>
      </c>
      <c r="B121" s="46" t="s">
        <v>368</v>
      </c>
      <c r="C121" s="47"/>
      <c r="D121" s="47"/>
      <c r="E121" s="3">
        <v>3585.2</v>
      </c>
      <c r="F121" s="3">
        <v>56713.42</v>
      </c>
      <c r="G121" s="2">
        <v>18510.68</v>
      </c>
      <c r="H121" s="2">
        <v>22072.37</v>
      </c>
      <c r="I121" s="2">
        <f t="shared" si="37"/>
        <v>100881.66999999998</v>
      </c>
      <c r="J121" s="2">
        <v>116315.7</v>
      </c>
      <c r="K121" s="71">
        <f t="shared" si="36"/>
        <v>-0.13269085772599931</v>
      </c>
      <c r="L121" s="2">
        <v>116315.7</v>
      </c>
      <c r="M121" s="2">
        <v>81361.570000000007</v>
      </c>
    </row>
    <row r="122" spans="1:13" ht="15.75" thickBot="1" x14ac:dyDescent="0.3">
      <c r="A122" s="46" t="s">
        <v>287</v>
      </c>
      <c r="B122" s="46" t="s">
        <v>288</v>
      </c>
      <c r="C122" s="47"/>
      <c r="D122" s="47"/>
      <c r="E122" s="3">
        <v>2454.44</v>
      </c>
      <c r="F122" s="3">
        <v>36989.71</v>
      </c>
      <c r="G122" s="2">
        <v>5588.32</v>
      </c>
      <c r="H122" s="2">
        <v>24670.21</v>
      </c>
      <c r="I122" s="2">
        <f t="shared" si="37"/>
        <v>69702.679999999993</v>
      </c>
      <c r="J122" s="2">
        <v>80479.679999999993</v>
      </c>
      <c r="K122" s="71">
        <f t="shared" si="36"/>
        <v>-0.13390957816929694</v>
      </c>
      <c r="L122" s="2">
        <v>80479.679999999993</v>
      </c>
      <c r="M122" s="2">
        <v>38460.300000000003</v>
      </c>
    </row>
    <row r="123" spans="1:13" ht="15.75" thickBot="1" x14ac:dyDescent="0.3">
      <c r="A123" s="13" t="s">
        <v>329</v>
      </c>
      <c r="B123" s="46" t="s">
        <v>330</v>
      </c>
      <c r="C123" s="14"/>
      <c r="D123" s="14"/>
      <c r="E123" s="3"/>
      <c r="F123" s="3">
        <v>26098.44</v>
      </c>
      <c r="G123" s="2">
        <v>11236.3</v>
      </c>
      <c r="H123" s="2">
        <v>63304.95</v>
      </c>
      <c r="I123" s="2">
        <f t="shared" si="37"/>
        <v>100639.69</v>
      </c>
      <c r="J123" s="2">
        <v>56933.99</v>
      </c>
      <c r="K123" s="71">
        <f t="shared" si="36"/>
        <v>0.76765566579823408</v>
      </c>
      <c r="L123" s="2">
        <v>56933.99</v>
      </c>
      <c r="M123" s="2">
        <v>44783.02</v>
      </c>
    </row>
    <row r="124" spans="1:13" ht="15.75" thickBot="1" x14ac:dyDescent="0.3">
      <c r="A124" s="9" t="s">
        <v>23</v>
      </c>
      <c r="B124" s="58"/>
      <c r="C124" s="10"/>
      <c r="D124" s="10"/>
      <c r="E124" s="4">
        <f t="shared" ref="E124:M124" si="38">SUM(E115:E123)</f>
        <v>132061.94999999998</v>
      </c>
      <c r="F124" s="4">
        <f t="shared" si="38"/>
        <v>350589</v>
      </c>
      <c r="G124" s="4">
        <f t="shared" si="38"/>
        <v>147436.64000000001</v>
      </c>
      <c r="H124" s="4">
        <f t="shared" si="38"/>
        <v>756281.92999999982</v>
      </c>
      <c r="I124" s="4">
        <f t="shared" si="38"/>
        <v>1386369.5199999996</v>
      </c>
      <c r="J124" s="4">
        <f t="shared" si="38"/>
        <v>1439473.31</v>
      </c>
      <c r="K124" s="78">
        <f t="shared" si="36"/>
        <v>-3.6891125129649316E-2</v>
      </c>
      <c r="L124" s="4">
        <f t="shared" ref="L124" si="39">SUM(L115:L123)</f>
        <v>1439473.31</v>
      </c>
      <c r="M124" s="4">
        <f t="shared" si="38"/>
        <v>1484927.9600000002</v>
      </c>
    </row>
    <row r="125" spans="1:13" ht="15.75" thickBot="1" x14ac:dyDescent="0.3">
      <c r="A125" s="19" t="s">
        <v>24</v>
      </c>
      <c r="B125" s="18"/>
      <c r="C125" s="6"/>
      <c r="D125" s="6"/>
      <c r="E125" s="23"/>
      <c r="F125" s="23"/>
      <c r="G125" s="23"/>
      <c r="H125" s="23"/>
      <c r="I125" s="23"/>
      <c r="J125" s="23"/>
      <c r="K125" s="23"/>
      <c r="L125" s="23"/>
      <c r="M125" s="23"/>
    </row>
    <row r="126" spans="1:13" x14ac:dyDescent="0.25">
      <c r="A126" s="20"/>
      <c r="B126" s="57" t="s">
        <v>59</v>
      </c>
      <c r="C126" s="11"/>
      <c r="D126" s="11"/>
      <c r="E126" s="25" t="s">
        <v>2</v>
      </c>
      <c r="F126" s="26" t="s">
        <v>3</v>
      </c>
      <c r="G126" s="27" t="s">
        <v>4</v>
      </c>
      <c r="H126" s="54" t="s">
        <v>419</v>
      </c>
      <c r="I126" s="65" t="s">
        <v>473</v>
      </c>
      <c r="J126" s="25" t="s">
        <v>470</v>
      </c>
      <c r="K126" s="72" t="s">
        <v>453</v>
      </c>
      <c r="L126" s="25" t="s">
        <v>470</v>
      </c>
      <c r="M126" s="25" t="s">
        <v>447</v>
      </c>
    </row>
    <row r="127" spans="1:13" ht="15.75" thickBot="1" x14ac:dyDescent="0.3">
      <c r="A127" s="21" t="s">
        <v>59</v>
      </c>
      <c r="B127" s="50" t="s">
        <v>60</v>
      </c>
      <c r="C127" s="12"/>
      <c r="D127" s="12"/>
      <c r="E127" s="28" t="s">
        <v>5</v>
      </c>
      <c r="F127" s="28" t="s">
        <v>5</v>
      </c>
      <c r="G127" s="28" t="s">
        <v>5</v>
      </c>
      <c r="H127" s="55" t="s">
        <v>420</v>
      </c>
      <c r="I127" s="28" t="s">
        <v>448</v>
      </c>
      <c r="J127" s="28" t="s">
        <v>448</v>
      </c>
      <c r="K127" s="73" t="s">
        <v>471</v>
      </c>
      <c r="L127" s="28" t="s">
        <v>449</v>
      </c>
      <c r="M127" s="28" t="s">
        <v>449</v>
      </c>
    </row>
    <row r="128" spans="1:13" ht="15.75" thickBot="1" x14ac:dyDescent="0.3">
      <c r="A128" s="13" t="s">
        <v>144</v>
      </c>
      <c r="B128" s="98" t="s">
        <v>145</v>
      </c>
      <c r="C128" s="99"/>
      <c r="D128" s="100"/>
      <c r="E128" s="5">
        <v>158345.06</v>
      </c>
      <c r="F128" s="3">
        <v>264604.77</v>
      </c>
      <c r="G128" s="2">
        <v>7679.94</v>
      </c>
      <c r="H128" s="2">
        <v>234937.71</v>
      </c>
      <c r="I128" s="2">
        <f t="shared" ref="I128:I131" si="40">SUM(E128:H128)</f>
        <v>665567.48</v>
      </c>
      <c r="J128" s="2">
        <v>642101.30000000005</v>
      </c>
      <c r="K128" s="71">
        <f t="shared" ref="K128:K132" si="41">SUM(I128/J128)-1</f>
        <v>3.6545915730119116E-2</v>
      </c>
      <c r="L128" s="53">
        <v>642101.30000000005</v>
      </c>
      <c r="M128" s="2">
        <v>457950.12</v>
      </c>
    </row>
    <row r="129" spans="1:13" ht="15.75" thickBot="1" x14ac:dyDescent="0.3">
      <c r="A129" s="13" t="s">
        <v>146</v>
      </c>
      <c r="B129" s="95" t="s">
        <v>147</v>
      </c>
      <c r="C129" s="96"/>
      <c r="D129" s="97"/>
      <c r="E129" s="3">
        <v>130947.77</v>
      </c>
      <c r="F129" s="3">
        <v>130985.18</v>
      </c>
      <c r="G129" s="2">
        <v>24581.09</v>
      </c>
      <c r="H129" s="2">
        <v>69992.009999999995</v>
      </c>
      <c r="I129" s="2">
        <f t="shared" si="40"/>
        <v>356506.05000000005</v>
      </c>
      <c r="J129" s="2">
        <v>310630.92</v>
      </c>
      <c r="K129" s="71">
        <f t="shared" si="41"/>
        <v>0.14768372060321644</v>
      </c>
      <c r="L129" s="2">
        <v>310630.92</v>
      </c>
      <c r="M129" s="2">
        <v>303445.84999999998</v>
      </c>
    </row>
    <row r="130" spans="1:13" ht="15.75" thickBot="1" x14ac:dyDescent="0.3">
      <c r="A130" s="13" t="s">
        <v>148</v>
      </c>
      <c r="B130" s="95" t="s">
        <v>149</v>
      </c>
      <c r="C130" s="96"/>
      <c r="D130" s="97"/>
      <c r="E130" s="3">
        <v>128480.98</v>
      </c>
      <c r="F130" s="3">
        <v>17119.62</v>
      </c>
      <c r="G130" s="2"/>
      <c r="H130" s="2">
        <v>7836.53</v>
      </c>
      <c r="I130" s="2">
        <f t="shared" si="40"/>
        <v>153437.13</v>
      </c>
      <c r="J130" s="2">
        <v>117689.71</v>
      </c>
      <c r="K130" s="71">
        <f t="shared" si="41"/>
        <v>0.30374295254869765</v>
      </c>
      <c r="L130" s="2">
        <v>117689.71</v>
      </c>
      <c r="M130" s="2">
        <v>68174.149999999994</v>
      </c>
    </row>
    <row r="131" spans="1:13" ht="15.75" thickBot="1" x14ac:dyDescent="0.3">
      <c r="A131" s="13" t="s">
        <v>150</v>
      </c>
      <c r="B131" s="46" t="s">
        <v>151</v>
      </c>
      <c r="C131" s="14"/>
      <c r="D131" s="14"/>
      <c r="E131" s="3">
        <v>19060.900000000001</v>
      </c>
      <c r="F131" s="3">
        <v>42920.36</v>
      </c>
      <c r="G131" s="2">
        <v>3657.27</v>
      </c>
      <c r="H131" s="2">
        <v>11522.52</v>
      </c>
      <c r="I131" s="2">
        <f t="shared" si="40"/>
        <v>77161.05</v>
      </c>
      <c r="J131" s="2">
        <v>71905.919999999998</v>
      </c>
      <c r="K131" s="71">
        <f t="shared" si="41"/>
        <v>7.308341232543869E-2</v>
      </c>
      <c r="L131" s="2">
        <v>71905.919999999998</v>
      </c>
      <c r="M131" s="2">
        <v>72301.62</v>
      </c>
    </row>
    <row r="132" spans="1:13" ht="15.75" thickBot="1" x14ac:dyDescent="0.3">
      <c r="A132" s="9" t="s">
        <v>25</v>
      </c>
      <c r="B132" s="58"/>
      <c r="C132" s="10"/>
      <c r="D132" s="10"/>
      <c r="E132" s="4">
        <f>SUM(E128:E131)</f>
        <v>436834.71</v>
      </c>
      <c r="F132" s="4">
        <f t="shared" ref="F132:I132" si="42">SUM(F128:F131)</f>
        <v>455629.93</v>
      </c>
      <c r="G132" s="4">
        <f t="shared" si="42"/>
        <v>35918.299999999996</v>
      </c>
      <c r="H132" s="4">
        <f>SUM(H128:H131)</f>
        <v>324288.77</v>
      </c>
      <c r="I132" s="4">
        <f t="shared" si="42"/>
        <v>1252671.7100000002</v>
      </c>
      <c r="J132" s="4">
        <f>SUM(J128:J131)</f>
        <v>1142327.8499999999</v>
      </c>
      <c r="K132" s="78">
        <f t="shared" si="41"/>
        <v>9.6595613947432213E-2</v>
      </c>
      <c r="L132" s="4">
        <f>SUM(L128:L131)</f>
        <v>1142327.8499999999</v>
      </c>
      <c r="M132" s="4">
        <f>SUM(M128:M131)</f>
        <v>901871.74</v>
      </c>
    </row>
    <row r="133" spans="1:13" ht="15.75" thickBot="1" x14ac:dyDescent="0.3">
      <c r="A133" s="19" t="s">
        <v>26</v>
      </c>
      <c r="B133" s="18"/>
      <c r="C133" s="6"/>
      <c r="D133" s="6"/>
      <c r="E133" s="23"/>
      <c r="F133" s="23"/>
      <c r="G133" s="23"/>
      <c r="H133" s="23"/>
      <c r="I133" s="23"/>
      <c r="J133" s="23"/>
      <c r="K133" s="23"/>
      <c r="L133" s="23"/>
      <c r="M133" s="23"/>
    </row>
    <row r="134" spans="1:13" x14ac:dyDescent="0.25">
      <c r="A134" s="20"/>
      <c r="B134" s="57" t="s">
        <v>59</v>
      </c>
      <c r="C134" s="11"/>
      <c r="D134" s="11"/>
      <c r="E134" s="25" t="s">
        <v>2</v>
      </c>
      <c r="F134" s="26" t="s">
        <v>3</v>
      </c>
      <c r="G134" s="27" t="s">
        <v>4</v>
      </c>
      <c r="H134" s="54" t="s">
        <v>419</v>
      </c>
      <c r="I134" s="65" t="s">
        <v>473</v>
      </c>
      <c r="J134" s="25" t="s">
        <v>470</v>
      </c>
      <c r="K134" s="72" t="s">
        <v>453</v>
      </c>
      <c r="L134" s="25" t="s">
        <v>470</v>
      </c>
      <c r="M134" s="25" t="s">
        <v>447</v>
      </c>
    </row>
    <row r="135" spans="1:13" ht="15.75" thickBot="1" x14ac:dyDescent="0.3">
      <c r="A135" s="21" t="s">
        <v>59</v>
      </c>
      <c r="B135" s="50" t="s">
        <v>60</v>
      </c>
      <c r="C135" s="12"/>
      <c r="D135" s="12"/>
      <c r="E135" s="28" t="s">
        <v>5</v>
      </c>
      <c r="F135" s="28" t="s">
        <v>5</v>
      </c>
      <c r="G135" s="28" t="s">
        <v>5</v>
      </c>
      <c r="H135" s="55" t="s">
        <v>420</v>
      </c>
      <c r="I135" s="28" t="s">
        <v>448</v>
      </c>
      <c r="J135" s="28" t="s">
        <v>448</v>
      </c>
      <c r="K135" s="73" t="s">
        <v>471</v>
      </c>
      <c r="L135" s="28" t="s">
        <v>449</v>
      </c>
      <c r="M135" s="28" t="s">
        <v>449</v>
      </c>
    </row>
    <row r="136" spans="1:13" ht="15.75" thickBot="1" x14ac:dyDescent="0.3">
      <c r="A136" s="13" t="s">
        <v>152</v>
      </c>
      <c r="B136" s="46" t="s">
        <v>153</v>
      </c>
      <c r="C136" s="14"/>
      <c r="D136" s="14"/>
      <c r="E136" s="3">
        <v>91970.93</v>
      </c>
      <c r="F136" s="3">
        <v>193333.53</v>
      </c>
      <c r="G136" s="2">
        <v>75720.87</v>
      </c>
      <c r="H136" s="2">
        <v>190663.9</v>
      </c>
      <c r="I136" s="2">
        <f>SUM(E136:H136)</f>
        <v>551689.23</v>
      </c>
      <c r="J136" s="2">
        <v>620301.1</v>
      </c>
      <c r="K136" s="71">
        <f t="shared" ref="K136:K146" si="43">SUM(I136/J136)-1</f>
        <v>-0.11061058895429976</v>
      </c>
      <c r="L136" s="2">
        <v>620301.1</v>
      </c>
      <c r="M136" s="2">
        <v>724089.31</v>
      </c>
    </row>
    <row r="137" spans="1:13" ht="15.75" thickBot="1" x14ac:dyDescent="0.3">
      <c r="A137" s="13" t="s">
        <v>154</v>
      </c>
      <c r="B137" s="46" t="s">
        <v>155</v>
      </c>
      <c r="C137" s="14"/>
      <c r="D137" s="14"/>
      <c r="E137" s="3">
        <v>7989.72</v>
      </c>
      <c r="F137" s="3">
        <v>114839.74</v>
      </c>
      <c r="G137" s="2">
        <v>7954.78</v>
      </c>
      <c r="H137" s="2">
        <v>51615.65</v>
      </c>
      <c r="I137" s="2">
        <f t="shared" ref="I137:I145" si="44">SUM(E137:H137)</f>
        <v>182399.89</v>
      </c>
      <c r="J137" s="2">
        <v>204320.81</v>
      </c>
      <c r="K137" s="71">
        <f t="shared" si="43"/>
        <v>-0.10728677123000829</v>
      </c>
      <c r="L137" s="2">
        <v>204320.81</v>
      </c>
      <c r="M137" s="2">
        <v>249889.54</v>
      </c>
    </row>
    <row r="138" spans="1:13" ht="15.75" thickBot="1" x14ac:dyDescent="0.3">
      <c r="A138" s="46" t="s">
        <v>156</v>
      </c>
      <c r="B138" s="46" t="s">
        <v>157</v>
      </c>
      <c r="C138" s="47"/>
      <c r="D138" s="47"/>
      <c r="E138" s="3">
        <v>12459.01</v>
      </c>
      <c r="F138" s="3">
        <v>27721.37</v>
      </c>
      <c r="G138" s="2">
        <v>21706.959999999999</v>
      </c>
      <c r="H138" s="2">
        <v>29475.62</v>
      </c>
      <c r="I138" s="2">
        <f t="shared" si="44"/>
        <v>91362.959999999992</v>
      </c>
      <c r="J138" s="2">
        <v>95092.65</v>
      </c>
      <c r="K138" s="71">
        <f t="shared" si="43"/>
        <v>-3.9221643313126719E-2</v>
      </c>
      <c r="L138" s="2">
        <v>95092.65</v>
      </c>
      <c r="M138" s="2">
        <v>96526.99</v>
      </c>
    </row>
    <row r="139" spans="1:13" ht="15.75" thickBot="1" x14ac:dyDescent="0.3">
      <c r="A139" s="13" t="s">
        <v>158</v>
      </c>
      <c r="B139" s="46" t="s">
        <v>159</v>
      </c>
      <c r="C139" s="14"/>
      <c r="D139" s="14"/>
      <c r="E139" s="3">
        <v>4744.2700000000004</v>
      </c>
      <c r="F139" s="3">
        <v>39692.910000000003</v>
      </c>
      <c r="G139" s="2">
        <v>10437.73</v>
      </c>
      <c r="H139" s="2">
        <v>43918.96</v>
      </c>
      <c r="I139" s="2">
        <f t="shared" si="44"/>
        <v>98793.87</v>
      </c>
      <c r="J139" s="2">
        <v>92357.86</v>
      </c>
      <c r="K139" s="71">
        <f t="shared" si="43"/>
        <v>6.9685568721492563E-2</v>
      </c>
      <c r="L139" s="2">
        <v>92357.86</v>
      </c>
      <c r="M139" s="2">
        <v>69479.98</v>
      </c>
    </row>
    <row r="140" spans="1:13" ht="15.75" thickBot="1" x14ac:dyDescent="0.3">
      <c r="A140" s="13" t="s">
        <v>160</v>
      </c>
      <c r="B140" s="46" t="s">
        <v>161</v>
      </c>
      <c r="C140" s="14"/>
      <c r="D140" s="14"/>
      <c r="E140" s="3">
        <v>20849.189999999999</v>
      </c>
      <c r="F140" s="3">
        <v>93020.62</v>
      </c>
      <c r="G140" s="2">
        <v>79090.52</v>
      </c>
      <c r="H140" s="2">
        <v>60495.38</v>
      </c>
      <c r="I140" s="2">
        <f t="shared" si="44"/>
        <v>253455.71000000002</v>
      </c>
      <c r="J140" s="2">
        <v>266705.76</v>
      </c>
      <c r="K140" s="71">
        <f t="shared" si="43"/>
        <v>-4.9680404352721808E-2</v>
      </c>
      <c r="L140" s="2">
        <v>266705.76</v>
      </c>
      <c r="M140" s="2">
        <v>210535.89</v>
      </c>
    </row>
    <row r="141" spans="1:13" ht="15.75" thickBot="1" x14ac:dyDescent="0.3">
      <c r="A141" s="46" t="s">
        <v>162</v>
      </c>
      <c r="B141" s="46" t="s">
        <v>163</v>
      </c>
      <c r="C141" s="47"/>
      <c r="D141" s="47"/>
      <c r="E141" s="3">
        <v>12801.16</v>
      </c>
      <c r="F141" s="3">
        <v>23129.360000000001</v>
      </c>
      <c r="G141" s="2">
        <v>11026.59</v>
      </c>
      <c r="H141" s="2">
        <v>25043.9</v>
      </c>
      <c r="I141" s="2">
        <f t="shared" si="44"/>
        <v>72001.010000000009</v>
      </c>
      <c r="J141" s="2">
        <v>68996.710000000006</v>
      </c>
      <c r="K141" s="71">
        <f t="shared" si="43"/>
        <v>4.3542655874461378E-2</v>
      </c>
      <c r="L141" s="2">
        <v>68996.710000000006</v>
      </c>
      <c r="M141" s="2">
        <v>53334.32</v>
      </c>
    </row>
    <row r="142" spans="1:13" ht="15.75" thickBot="1" x14ac:dyDescent="0.3">
      <c r="A142" s="46" t="s">
        <v>164</v>
      </c>
      <c r="B142" s="46" t="s">
        <v>165</v>
      </c>
      <c r="C142" s="47"/>
      <c r="D142" s="47"/>
      <c r="E142" s="3">
        <v>15819.14</v>
      </c>
      <c r="F142" s="3">
        <v>123679.3</v>
      </c>
      <c r="G142" s="2">
        <v>160025.73000000001</v>
      </c>
      <c r="H142" s="2">
        <v>87100.27</v>
      </c>
      <c r="I142" s="2">
        <f t="shared" si="44"/>
        <v>386624.44000000006</v>
      </c>
      <c r="J142" s="2">
        <v>356912.05</v>
      </c>
      <c r="K142" s="71">
        <f t="shared" si="43"/>
        <v>8.3248492170550303E-2</v>
      </c>
      <c r="L142" s="2">
        <v>356912.05</v>
      </c>
      <c r="M142" s="2">
        <v>270408.01</v>
      </c>
    </row>
    <row r="143" spans="1:13" ht="15.75" thickBot="1" x14ac:dyDescent="0.3">
      <c r="A143" s="46" t="s">
        <v>166</v>
      </c>
      <c r="B143" s="46" t="s">
        <v>167</v>
      </c>
      <c r="C143" s="47"/>
      <c r="D143" s="47"/>
      <c r="E143" s="3">
        <v>31973.4</v>
      </c>
      <c r="F143" s="3">
        <v>16438.47</v>
      </c>
      <c r="G143" s="2">
        <v>1563.41</v>
      </c>
      <c r="H143" s="2">
        <v>37023.53</v>
      </c>
      <c r="I143" s="2">
        <f t="shared" si="44"/>
        <v>86998.81</v>
      </c>
      <c r="J143" s="2">
        <v>62468.02</v>
      </c>
      <c r="K143" s="71">
        <f t="shared" si="43"/>
        <v>0.39269357344766176</v>
      </c>
      <c r="L143" s="2">
        <v>62468.02</v>
      </c>
      <c r="M143" s="2">
        <v>113332.02</v>
      </c>
    </row>
    <row r="144" spans="1:13" ht="15.75" thickBot="1" x14ac:dyDescent="0.3">
      <c r="A144" s="46" t="s">
        <v>168</v>
      </c>
      <c r="B144" s="46" t="s">
        <v>169</v>
      </c>
      <c r="C144" s="47"/>
      <c r="D144" s="47"/>
      <c r="E144" s="3">
        <v>4848.71</v>
      </c>
      <c r="F144" s="3">
        <v>5720.56</v>
      </c>
      <c r="G144" s="2">
        <v>19711.86</v>
      </c>
      <c r="H144" s="2">
        <v>7368.71</v>
      </c>
      <c r="I144" s="2">
        <f t="shared" si="44"/>
        <v>37649.840000000004</v>
      </c>
      <c r="J144" s="2">
        <v>8375.41</v>
      </c>
      <c r="K144" s="71">
        <f t="shared" si="43"/>
        <v>3.4952832159858449</v>
      </c>
      <c r="L144" s="2">
        <v>8375.41</v>
      </c>
      <c r="M144" s="2">
        <v>20847</v>
      </c>
    </row>
    <row r="145" spans="1:13" ht="15.75" thickBot="1" x14ac:dyDescent="0.3">
      <c r="A145" s="13" t="s">
        <v>345</v>
      </c>
      <c r="B145" s="46" t="s">
        <v>346</v>
      </c>
      <c r="C145" s="14"/>
      <c r="D145" s="14"/>
      <c r="E145" s="5">
        <v>5481.47</v>
      </c>
      <c r="F145" s="3">
        <v>4719.07</v>
      </c>
      <c r="G145" s="2">
        <v>4952.88</v>
      </c>
      <c r="H145" s="2">
        <v>4781.09</v>
      </c>
      <c r="I145" s="2">
        <f t="shared" si="44"/>
        <v>19934.510000000002</v>
      </c>
      <c r="J145" s="2">
        <v>18867.25</v>
      </c>
      <c r="K145" s="71">
        <f t="shared" si="43"/>
        <v>5.6566802263181115E-2</v>
      </c>
      <c r="L145" s="2">
        <v>18867.25</v>
      </c>
      <c r="M145" s="2">
        <v>21566.89</v>
      </c>
    </row>
    <row r="146" spans="1:13" ht="15.75" thickBot="1" x14ac:dyDescent="0.3">
      <c r="A146" s="9" t="s">
        <v>27</v>
      </c>
      <c r="B146" s="58"/>
      <c r="C146" s="10"/>
      <c r="D146" s="10"/>
      <c r="E146" s="4">
        <f t="shared" ref="E146:M146" si="45">SUM(E136:E145)</f>
        <v>208936.99999999997</v>
      </c>
      <c r="F146" s="4">
        <f t="shared" si="45"/>
        <v>642294.93000000005</v>
      </c>
      <c r="G146" s="4">
        <f t="shared" si="45"/>
        <v>392191.32999999996</v>
      </c>
      <c r="H146" s="4">
        <f t="shared" si="45"/>
        <v>537487.01</v>
      </c>
      <c r="I146" s="4">
        <f t="shared" si="45"/>
        <v>1780910.27</v>
      </c>
      <c r="J146" s="4">
        <f t="shared" si="45"/>
        <v>1794397.6199999999</v>
      </c>
      <c r="K146" s="78">
        <f t="shared" si="43"/>
        <v>-7.5163664115871498E-3</v>
      </c>
      <c r="L146" s="4">
        <f t="shared" ref="L146" si="46">SUM(L136:L145)</f>
        <v>1794397.6199999999</v>
      </c>
      <c r="M146" s="4">
        <f t="shared" si="45"/>
        <v>1830009.95</v>
      </c>
    </row>
    <row r="147" spans="1:13" ht="15.75" thickBot="1" x14ac:dyDescent="0.3">
      <c r="A147" s="19" t="s">
        <v>28</v>
      </c>
      <c r="B147" s="18"/>
      <c r="C147" s="6"/>
      <c r="D147" s="6"/>
      <c r="E147" s="23"/>
      <c r="F147" s="23"/>
      <c r="G147" s="23"/>
      <c r="H147" s="23"/>
      <c r="I147" s="23"/>
      <c r="J147" s="23"/>
      <c r="K147" s="23"/>
      <c r="L147" s="23"/>
      <c r="M147" s="23"/>
    </row>
    <row r="148" spans="1:13" x14ac:dyDescent="0.25">
      <c r="A148" s="20"/>
      <c r="B148" s="57" t="s">
        <v>59</v>
      </c>
      <c r="C148" s="11"/>
      <c r="D148" s="11"/>
      <c r="E148" s="25" t="s">
        <v>2</v>
      </c>
      <c r="F148" s="26" t="s">
        <v>3</v>
      </c>
      <c r="G148" s="27" t="s">
        <v>4</v>
      </c>
      <c r="H148" s="54" t="s">
        <v>419</v>
      </c>
      <c r="I148" s="65" t="s">
        <v>473</v>
      </c>
      <c r="J148" s="25" t="s">
        <v>470</v>
      </c>
      <c r="K148" s="72" t="s">
        <v>453</v>
      </c>
      <c r="L148" s="25" t="s">
        <v>470</v>
      </c>
      <c r="M148" s="25" t="s">
        <v>447</v>
      </c>
    </row>
    <row r="149" spans="1:13" ht="15.75" thickBot="1" x14ac:dyDescent="0.3">
      <c r="A149" s="21" t="s">
        <v>59</v>
      </c>
      <c r="B149" s="50" t="s">
        <v>60</v>
      </c>
      <c r="C149" s="12"/>
      <c r="D149" s="12"/>
      <c r="E149" s="28" t="s">
        <v>5</v>
      </c>
      <c r="F149" s="28" t="s">
        <v>5</v>
      </c>
      <c r="G149" s="28" t="s">
        <v>5</v>
      </c>
      <c r="H149" s="55" t="s">
        <v>420</v>
      </c>
      <c r="I149" s="28" t="s">
        <v>448</v>
      </c>
      <c r="J149" s="28" t="s">
        <v>448</v>
      </c>
      <c r="K149" s="73" t="s">
        <v>471</v>
      </c>
      <c r="L149" s="28" t="s">
        <v>449</v>
      </c>
      <c r="M149" s="28" t="s">
        <v>449</v>
      </c>
    </row>
    <row r="150" spans="1:13" ht="15.75" thickBot="1" x14ac:dyDescent="0.3">
      <c r="A150" s="13" t="s">
        <v>170</v>
      </c>
      <c r="B150" s="46" t="s">
        <v>171</v>
      </c>
      <c r="C150" s="14"/>
      <c r="D150" s="14"/>
      <c r="E150" s="5">
        <v>37700.410000000003</v>
      </c>
      <c r="F150" s="5">
        <v>148207.41</v>
      </c>
      <c r="G150" s="2">
        <v>27797.56</v>
      </c>
      <c r="H150" s="2">
        <v>94813.86</v>
      </c>
      <c r="I150" s="2">
        <f>SUM(E150:H150)</f>
        <v>308519.24</v>
      </c>
      <c r="J150" s="2">
        <v>227222.66</v>
      </c>
      <c r="K150" s="71">
        <f>SUM(I150/J150)-1</f>
        <v>0.35778377033346942</v>
      </c>
      <c r="L150" s="2">
        <v>227222.66</v>
      </c>
      <c r="M150" s="2">
        <v>326533.92</v>
      </c>
    </row>
    <row r="151" spans="1:13" ht="15.75" thickBot="1" x14ac:dyDescent="0.3">
      <c r="A151" s="9" t="s">
        <v>29</v>
      </c>
      <c r="B151" s="58"/>
      <c r="C151" s="10"/>
      <c r="D151" s="10"/>
      <c r="E151" s="4">
        <f>SUM(E150)</f>
        <v>37700.410000000003</v>
      </c>
      <c r="F151" s="4">
        <f t="shared" ref="F151:I151" si="47">SUM(F150)</f>
        <v>148207.41</v>
      </c>
      <c r="G151" s="4">
        <f t="shared" si="47"/>
        <v>27797.56</v>
      </c>
      <c r="H151" s="4">
        <f>SUM(H150)</f>
        <v>94813.86</v>
      </c>
      <c r="I151" s="4">
        <f t="shared" si="47"/>
        <v>308519.24</v>
      </c>
      <c r="J151" s="4">
        <f>SUM(J150)</f>
        <v>227222.66</v>
      </c>
      <c r="K151" s="78">
        <f t="shared" ref="K151" si="48">SUM(I151/J151)-1</f>
        <v>0.35778377033346942</v>
      </c>
      <c r="L151" s="4">
        <f>SUM(L150)</f>
        <v>227222.66</v>
      </c>
      <c r="M151" s="4">
        <f>SUM(M150)</f>
        <v>326533.92</v>
      </c>
    </row>
    <row r="152" spans="1:13" ht="15.75" thickBot="1" x14ac:dyDescent="0.3">
      <c r="A152" s="48" t="s">
        <v>273</v>
      </c>
      <c r="B152" s="18"/>
      <c r="C152" s="40"/>
      <c r="D152" s="40"/>
      <c r="E152" s="23"/>
      <c r="F152" s="23"/>
      <c r="G152" s="23"/>
      <c r="H152" s="23"/>
      <c r="I152" s="23"/>
      <c r="J152" s="84"/>
      <c r="K152" s="23"/>
      <c r="L152" s="23"/>
      <c r="M152" s="23"/>
    </row>
    <row r="153" spans="1:13" x14ac:dyDescent="0.25">
      <c r="A153" s="49"/>
      <c r="B153" s="57" t="s">
        <v>59</v>
      </c>
      <c r="C153" s="44"/>
      <c r="D153" s="44"/>
      <c r="E153" s="25" t="s">
        <v>2</v>
      </c>
      <c r="F153" s="26" t="s">
        <v>3</v>
      </c>
      <c r="G153" s="27" t="s">
        <v>4</v>
      </c>
      <c r="H153" s="54" t="s">
        <v>419</v>
      </c>
      <c r="I153" s="65" t="s">
        <v>473</v>
      </c>
      <c r="J153" s="25" t="s">
        <v>470</v>
      </c>
      <c r="K153" s="72" t="s">
        <v>453</v>
      </c>
      <c r="L153" s="25" t="s">
        <v>470</v>
      </c>
      <c r="M153" s="25" t="s">
        <v>447</v>
      </c>
    </row>
    <row r="154" spans="1:13" ht="15.75" thickBot="1" x14ac:dyDescent="0.3">
      <c r="A154" s="50" t="s">
        <v>59</v>
      </c>
      <c r="B154" s="50" t="s">
        <v>60</v>
      </c>
      <c r="C154" s="45"/>
      <c r="D154" s="45"/>
      <c r="E154" s="28" t="s">
        <v>5</v>
      </c>
      <c r="F154" s="28" t="s">
        <v>5</v>
      </c>
      <c r="G154" s="28" t="s">
        <v>5</v>
      </c>
      <c r="H154" s="55" t="s">
        <v>420</v>
      </c>
      <c r="I154" s="28" t="s">
        <v>448</v>
      </c>
      <c r="J154" s="28" t="s">
        <v>448</v>
      </c>
      <c r="K154" s="73" t="s">
        <v>471</v>
      </c>
      <c r="L154" s="28" t="s">
        <v>449</v>
      </c>
      <c r="M154" s="28" t="s">
        <v>449</v>
      </c>
    </row>
    <row r="155" spans="1:13" ht="15.75" thickBot="1" x14ac:dyDescent="0.3">
      <c r="A155" s="46" t="s">
        <v>172</v>
      </c>
      <c r="B155" s="46" t="s">
        <v>173</v>
      </c>
      <c r="C155" s="47"/>
      <c r="D155" s="47"/>
      <c r="E155" s="3">
        <v>15315.54</v>
      </c>
      <c r="F155" s="3">
        <v>8849.25</v>
      </c>
      <c r="G155" s="2">
        <v>18480.34</v>
      </c>
      <c r="H155" s="2">
        <v>23881.37</v>
      </c>
      <c r="I155" s="2">
        <f>SUM(E155:H155)</f>
        <v>66526.5</v>
      </c>
      <c r="J155" s="2">
        <v>67728.240000000005</v>
      </c>
      <c r="K155" s="71">
        <f>SUM(I155/J155)-1</f>
        <v>-1.7743558669175541E-2</v>
      </c>
      <c r="L155" s="2">
        <v>67728.240000000005</v>
      </c>
      <c r="M155" s="2">
        <v>47515.34</v>
      </c>
    </row>
    <row r="156" spans="1:13" ht="15.75" thickBot="1" x14ac:dyDescent="0.3">
      <c r="A156" s="42" t="s">
        <v>274</v>
      </c>
      <c r="B156" s="58"/>
      <c r="C156" s="43"/>
      <c r="D156" s="43"/>
      <c r="E156" s="4">
        <f>SUM(E155)</f>
        <v>15315.54</v>
      </c>
      <c r="F156" s="4">
        <f t="shared" ref="F156" si="49">SUM(F155)</f>
        <v>8849.25</v>
      </c>
      <c r="G156" s="4">
        <f t="shared" ref="G156" si="50">SUM(G155)</f>
        <v>18480.34</v>
      </c>
      <c r="H156" s="4">
        <f>SUM(H155)</f>
        <v>23881.37</v>
      </c>
      <c r="I156" s="4">
        <f t="shared" ref="I156" si="51">SUM(I155)</f>
        <v>66526.5</v>
      </c>
      <c r="J156" s="4">
        <f>SUM(J155)</f>
        <v>67728.240000000005</v>
      </c>
      <c r="K156" s="78">
        <f t="shared" ref="K156" si="52">SUM(I156/J156)-1</f>
        <v>-1.7743558669175541E-2</v>
      </c>
      <c r="L156" s="4">
        <f>SUM(L155)</f>
        <v>67728.240000000005</v>
      </c>
      <c r="M156" s="4">
        <f>SUM(M155)</f>
        <v>47515.34</v>
      </c>
    </row>
    <row r="157" spans="1:13" ht="15.75" thickBot="1" x14ac:dyDescent="0.3">
      <c r="A157" s="19" t="s">
        <v>30</v>
      </c>
      <c r="B157" s="18"/>
      <c r="C157" s="6"/>
      <c r="D157" s="6"/>
      <c r="E157" s="23"/>
      <c r="F157" s="23"/>
      <c r="G157" s="23"/>
      <c r="H157" s="23"/>
      <c r="I157" s="23"/>
      <c r="J157" s="23"/>
      <c r="K157" s="23"/>
      <c r="L157" s="23"/>
      <c r="M157" s="23"/>
    </row>
    <row r="158" spans="1:13" x14ac:dyDescent="0.25">
      <c r="A158" s="20"/>
      <c r="B158" s="57" t="s">
        <v>59</v>
      </c>
      <c r="C158" s="11"/>
      <c r="D158" s="11"/>
      <c r="E158" s="25" t="s">
        <v>2</v>
      </c>
      <c r="F158" s="26" t="s">
        <v>3</v>
      </c>
      <c r="G158" s="27" t="s">
        <v>4</v>
      </c>
      <c r="H158" s="54" t="s">
        <v>419</v>
      </c>
      <c r="I158" s="65" t="s">
        <v>473</v>
      </c>
      <c r="J158" s="25" t="s">
        <v>470</v>
      </c>
      <c r="K158" s="72" t="s">
        <v>453</v>
      </c>
      <c r="L158" s="25" t="s">
        <v>470</v>
      </c>
      <c r="M158" s="25" t="s">
        <v>447</v>
      </c>
    </row>
    <row r="159" spans="1:13" ht="15.75" thickBot="1" x14ac:dyDescent="0.3">
      <c r="A159" s="21" t="s">
        <v>59</v>
      </c>
      <c r="B159" s="50" t="s">
        <v>60</v>
      </c>
      <c r="C159" s="12"/>
      <c r="D159" s="12"/>
      <c r="E159" s="28" t="s">
        <v>5</v>
      </c>
      <c r="F159" s="28" t="s">
        <v>5</v>
      </c>
      <c r="G159" s="28" t="s">
        <v>5</v>
      </c>
      <c r="H159" s="55" t="s">
        <v>420</v>
      </c>
      <c r="I159" s="28" t="s">
        <v>448</v>
      </c>
      <c r="J159" s="28" t="s">
        <v>448</v>
      </c>
      <c r="K159" s="73" t="s">
        <v>471</v>
      </c>
      <c r="L159" s="28" t="s">
        <v>449</v>
      </c>
      <c r="M159" s="28" t="s">
        <v>449</v>
      </c>
    </row>
    <row r="160" spans="1:13" ht="15.75" thickBot="1" x14ac:dyDescent="0.3">
      <c r="A160" s="13" t="s">
        <v>174</v>
      </c>
      <c r="B160" s="46" t="s">
        <v>175</v>
      </c>
      <c r="C160" s="14"/>
      <c r="D160" s="14"/>
      <c r="E160" s="5">
        <v>47660.2</v>
      </c>
      <c r="F160" s="3">
        <v>39852.870000000003</v>
      </c>
      <c r="G160" s="2">
        <v>12253.65</v>
      </c>
      <c r="H160" s="2">
        <v>43471.27</v>
      </c>
      <c r="I160" s="2">
        <f>SUM(E160:H160)</f>
        <v>143237.99</v>
      </c>
      <c r="J160" s="2">
        <v>169844.84</v>
      </c>
      <c r="K160" s="71">
        <f t="shared" ref="K160:K168" si="53">SUM(I160/J160)-1</f>
        <v>-0.1566538612536007</v>
      </c>
      <c r="L160" s="2">
        <v>169844.84</v>
      </c>
      <c r="M160" s="2">
        <v>193923.51</v>
      </c>
    </row>
    <row r="161" spans="1:13" ht="15.75" thickBot="1" x14ac:dyDescent="0.3">
      <c r="A161" s="46" t="s">
        <v>347</v>
      </c>
      <c r="B161" s="46" t="s">
        <v>289</v>
      </c>
      <c r="C161" s="47"/>
      <c r="D161" s="47"/>
      <c r="E161" s="5">
        <v>27845.57</v>
      </c>
      <c r="F161" s="3">
        <v>68578.42</v>
      </c>
      <c r="G161" s="2">
        <v>3000.25</v>
      </c>
      <c r="H161" s="2">
        <v>40642.57</v>
      </c>
      <c r="I161" s="2">
        <f t="shared" ref="I161:I167" si="54">SUM(E161:H161)</f>
        <v>140066.81</v>
      </c>
      <c r="J161" s="2">
        <v>113058.76</v>
      </c>
      <c r="K161" s="71">
        <f t="shared" si="53"/>
        <v>0.23888507179806329</v>
      </c>
      <c r="L161" s="2">
        <v>113058.76</v>
      </c>
      <c r="M161" s="2">
        <v>114775.64</v>
      </c>
    </row>
    <row r="162" spans="1:13" ht="15.75" thickBot="1" x14ac:dyDescent="0.3">
      <c r="A162" s="13" t="s">
        <v>176</v>
      </c>
      <c r="B162" s="46" t="s">
        <v>177</v>
      </c>
      <c r="C162" s="14"/>
      <c r="D162" s="14"/>
      <c r="E162" s="3">
        <v>11239.64</v>
      </c>
      <c r="F162" s="3">
        <v>17669.11</v>
      </c>
      <c r="G162" s="2">
        <v>2725.07</v>
      </c>
      <c r="H162" s="2">
        <v>104580.04</v>
      </c>
      <c r="I162" s="2">
        <f t="shared" si="54"/>
        <v>136213.85999999999</v>
      </c>
      <c r="J162" s="2">
        <v>124195.72</v>
      </c>
      <c r="K162" s="71">
        <f t="shared" si="53"/>
        <v>9.6767746907864272E-2</v>
      </c>
      <c r="L162" s="2">
        <v>124195.72</v>
      </c>
      <c r="M162" s="2">
        <v>49436.05</v>
      </c>
    </row>
    <row r="163" spans="1:13" ht="15.75" thickBot="1" x14ac:dyDescent="0.3">
      <c r="A163" s="13" t="s">
        <v>178</v>
      </c>
      <c r="B163" s="46" t="s">
        <v>179</v>
      </c>
      <c r="C163" s="14"/>
      <c r="D163" s="14"/>
      <c r="E163" s="3">
        <v>26856.38</v>
      </c>
      <c r="F163" s="3">
        <v>77211.28</v>
      </c>
      <c r="G163" s="2">
        <v>38386.04</v>
      </c>
      <c r="H163" s="2">
        <v>65081.54</v>
      </c>
      <c r="I163" s="2">
        <f t="shared" si="54"/>
        <v>207535.24000000002</v>
      </c>
      <c r="J163" s="2">
        <v>110840.51</v>
      </c>
      <c r="K163" s="71">
        <f t="shared" si="53"/>
        <v>0.87237716607402871</v>
      </c>
      <c r="L163" s="2">
        <v>110840.51</v>
      </c>
      <c r="M163" s="2">
        <v>106091.1</v>
      </c>
    </row>
    <row r="164" spans="1:13" ht="15.75" thickBot="1" x14ac:dyDescent="0.3">
      <c r="A164" s="46" t="s">
        <v>456</v>
      </c>
      <c r="B164" s="46" t="s">
        <v>457</v>
      </c>
      <c r="C164" s="47"/>
      <c r="D164" s="47"/>
      <c r="E164" s="3"/>
      <c r="F164" s="3"/>
      <c r="G164" s="2"/>
      <c r="H164" s="2"/>
      <c r="I164" s="2"/>
      <c r="J164" s="2">
        <v>482.56</v>
      </c>
      <c r="K164" s="71">
        <f t="shared" si="53"/>
        <v>-1</v>
      </c>
      <c r="L164" s="2">
        <v>482.56</v>
      </c>
      <c r="M164" s="2">
        <v>0</v>
      </c>
    </row>
    <row r="165" spans="1:13" ht="15.75" thickBot="1" x14ac:dyDescent="0.3">
      <c r="A165" s="13" t="s">
        <v>180</v>
      </c>
      <c r="B165" s="46" t="s">
        <v>181</v>
      </c>
      <c r="C165" s="14"/>
      <c r="D165" s="14"/>
      <c r="E165" s="3">
        <v>13159.96</v>
      </c>
      <c r="F165" s="3">
        <v>29934.240000000002</v>
      </c>
      <c r="G165" s="2">
        <v>9255.48</v>
      </c>
      <c r="H165" s="2">
        <v>55085.91</v>
      </c>
      <c r="I165" s="2">
        <f t="shared" si="54"/>
        <v>107435.59</v>
      </c>
      <c r="J165" s="2">
        <v>91257.56</v>
      </c>
      <c r="K165" s="71">
        <f t="shared" si="53"/>
        <v>0.17727879202555941</v>
      </c>
      <c r="L165" s="2">
        <v>91257.56</v>
      </c>
      <c r="M165" s="2">
        <v>68462.84</v>
      </c>
    </row>
    <row r="166" spans="1:13" ht="15.75" thickBot="1" x14ac:dyDescent="0.3">
      <c r="A166" s="46" t="s">
        <v>348</v>
      </c>
      <c r="B166" s="46" t="s">
        <v>349</v>
      </c>
      <c r="C166" s="47"/>
      <c r="D166" s="47"/>
      <c r="E166" s="3">
        <v>9917.7900000000009</v>
      </c>
      <c r="F166" s="3">
        <v>51749.89</v>
      </c>
      <c r="G166" s="2">
        <v>25650.18</v>
      </c>
      <c r="H166" s="2">
        <v>25116.28</v>
      </c>
      <c r="I166" s="2">
        <f t="shared" si="54"/>
        <v>112434.14</v>
      </c>
      <c r="J166" s="2">
        <v>142848.26999999999</v>
      </c>
      <c r="K166" s="71">
        <f t="shared" si="53"/>
        <v>-0.21291213397264097</v>
      </c>
      <c r="L166" s="2">
        <v>142848.26999999999</v>
      </c>
      <c r="M166" s="2">
        <v>116723.48</v>
      </c>
    </row>
    <row r="167" spans="1:13" ht="15.75" thickBot="1" x14ac:dyDescent="0.3">
      <c r="A167" s="13" t="s">
        <v>182</v>
      </c>
      <c r="B167" s="46" t="s">
        <v>183</v>
      </c>
      <c r="C167" s="14"/>
      <c r="D167" s="14"/>
      <c r="E167" s="3">
        <v>22786.59</v>
      </c>
      <c r="F167" s="3">
        <v>18252.28</v>
      </c>
      <c r="G167" s="2">
        <v>4436.1400000000003</v>
      </c>
      <c r="H167" s="2">
        <v>12901.7</v>
      </c>
      <c r="I167" s="2">
        <f t="shared" si="54"/>
        <v>58376.709999999992</v>
      </c>
      <c r="J167" s="2">
        <v>132126.84</v>
      </c>
      <c r="K167" s="71">
        <f t="shared" si="53"/>
        <v>-0.55817674894820768</v>
      </c>
      <c r="L167" s="2">
        <v>132126.84</v>
      </c>
      <c r="M167" s="2">
        <v>140034.06</v>
      </c>
    </row>
    <row r="168" spans="1:13" ht="15.75" thickBot="1" x14ac:dyDescent="0.3">
      <c r="A168" s="9" t="s">
        <v>31</v>
      </c>
      <c r="B168" s="58"/>
      <c r="C168" s="10"/>
      <c r="D168" s="10"/>
      <c r="E168" s="4">
        <f t="shared" ref="E168:M168" si="55">SUM(E160:E167)</f>
        <v>159466.13</v>
      </c>
      <c r="F168" s="4">
        <f t="shared" si="55"/>
        <v>303248.08999999997</v>
      </c>
      <c r="G168" s="4">
        <f t="shared" si="55"/>
        <v>95706.810000000012</v>
      </c>
      <c r="H168" s="4">
        <f t="shared" si="55"/>
        <v>346879.31</v>
      </c>
      <c r="I168" s="4">
        <f t="shared" si="55"/>
        <v>905300.34</v>
      </c>
      <c r="J168" s="4">
        <f t="shared" si="55"/>
        <v>884655.05999999994</v>
      </c>
      <c r="K168" s="78">
        <f t="shared" si="53"/>
        <v>2.3337095929796714E-2</v>
      </c>
      <c r="L168" s="4">
        <f t="shared" ref="L168" si="56">SUM(L160:L167)</f>
        <v>884655.05999999994</v>
      </c>
      <c r="M168" s="4">
        <f t="shared" si="55"/>
        <v>789446.67999999993</v>
      </c>
    </row>
    <row r="169" spans="1:13" ht="15.75" thickBot="1" x14ac:dyDescent="0.3">
      <c r="A169" s="19" t="s">
        <v>32</v>
      </c>
      <c r="B169" s="18"/>
      <c r="C169" s="6"/>
      <c r="D169" s="6"/>
      <c r="E169" s="23"/>
      <c r="F169" s="23"/>
      <c r="G169" s="23"/>
      <c r="H169" s="23"/>
      <c r="I169" s="23"/>
      <c r="J169" s="23"/>
      <c r="K169" s="23"/>
      <c r="L169" s="23"/>
      <c r="M169" s="23"/>
    </row>
    <row r="170" spans="1:13" x14ac:dyDescent="0.25">
      <c r="A170" s="20"/>
      <c r="B170" s="57" t="s">
        <v>59</v>
      </c>
      <c r="C170" s="11"/>
      <c r="D170" s="11"/>
      <c r="E170" s="25" t="s">
        <v>2</v>
      </c>
      <c r="F170" s="26" t="s">
        <v>3</v>
      </c>
      <c r="G170" s="27" t="s">
        <v>4</v>
      </c>
      <c r="H170" s="54" t="s">
        <v>419</v>
      </c>
      <c r="I170" s="65" t="s">
        <v>473</v>
      </c>
      <c r="J170" s="25" t="s">
        <v>470</v>
      </c>
      <c r="K170" s="72" t="s">
        <v>453</v>
      </c>
      <c r="L170" s="25" t="s">
        <v>470</v>
      </c>
      <c r="M170" s="25" t="s">
        <v>447</v>
      </c>
    </row>
    <row r="171" spans="1:13" ht="15.75" thickBot="1" x14ac:dyDescent="0.3">
      <c r="A171" s="21" t="s">
        <v>59</v>
      </c>
      <c r="B171" s="50" t="s">
        <v>60</v>
      </c>
      <c r="C171" s="12"/>
      <c r="D171" s="12"/>
      <c r="E171" s="28" t="s">
        <v>5</v>
      </c>
      <c r="F171" s="28" t="s">
        <v>5</v>
      </c>
      <c r="G171" s="28" t="s">
        <v>5</v>
      </c>
      <c r="H171" s="55" t="s">
        <v>420</v>
      </c>
      <c r="I171" s="28" t="s">
        <v>448</v>
      </c>
      <c r="J171" s="28" t="s">
        <v>448</v>
      </c>
      <c r="K171" s="73" t="s">
        <v>471</v>
      </c>
      <c r="L171" s="28" t="s">
        <v>449</v>
      </c>
      <c r="M171" s="28" t="s">
        <v>449</v>
      </c>
    </row>
    <row r="172" spans="1:13" ht="15.75" thickBot="1" x14ac:dyDescent="0.3">
      <c r="A172" s="46" t="s">
        <v>184</v>
      </c>
      <c r="B172" s="46" t="s">
        <v>185</v>
      </c>
      <c r="C172" s="47"/>
      <c r="D172" s="47"/>
      <c r="E172" s="69">
        <v>75134.97</v>
      </c>
      <c r="F172" s="5">
        <v>152307.28</v>
      </c>
      <c r="G172" s="2">
        <v>12003.32</v>
      </c>
      <c r="H172" s="2">
        <v>220024.98</v>
      </c>
      <c r="I172" s="2">
        <f>SUM(E172:H172)</f>
        <v>459470.55000000005</v>
      </c>
      <c r="J172" s="2">
        <v>486940.48</v>
      </c>
      <c r="K172" s="71">
        <f t="shared" ref="K172:K174" si="57">SUM(I172/J172)-1</f>
        <v>-5.6413321808858274E-2</v>
      </c>
      <c r="L172" s="2">
        <v>486940.48</v>
      </c>
      <c r="M172" s="2">
        <v>592898.13</v>
      </c>
    </row>
    <row r="173" spans="1:13" ht="15.75" thickBot="1" x14ac:dyDescent="0.3">
      <c r="A173" s="13" t="s">
        <v>186</v>
      </c>
      <c r="B173" s="46" t="s">
        <v>187</v>
      </c>
      <c r="C173" s="14"/>
      <c r="D173" s="14"/>
      <c r="E173" s="3">
        <v>1321.95</v>
      </c>
      <c r="F173" s="3">
        <v>7599.97</v>
      </c>
      <c r="G173" s="2"/>
      <c r="H173" s="2">
        <v>7931.41</v>
      </c>
      <c r="I173" s="2">
        <f>SUM(E173:H173)</f>
        <v>16853.330000000002</v>
      </c>
      <c r="J173" s="2">
        <v>16424.650000000001</v>
      </c>
      <c r="K173" s="71">
        <f t="shared" si="57"/>
        <v>2.6099795125010372E-2</v>
      </c>
      <c r="L173" s="2">
        <v>16424.650000000001</v>
      </c>
      <c r="M173" s="2">
        <v>19158.27</v>
      </c>
    </row>
    <row r="174" spans="1:13" ht="15.75" thickBot="1" x14ac:dyDescent="0.3">
      <c r="A174" s="9" t="s">
        <v>33</v>
      </c>
      <c r="B174" s="58"/>
      <c r="C174" s="10"/>
      <c r="D174" s="10"/>
      <c r="E174" s="4">
        <f>SUM(E172:E173)</f>
        <v>76456.92</v>
      </c>
      <c r="F174" s="4">
        <f t="shared" ref="F174:G174" si="58">SUM(F172:F173)</f>
        <v>159907.25</v>
      </c>
      <c r="G174" s="4">
        <f t="shared" si="58"/>
        <v>12003.32</v>
      </c>
      <c r="H174" s="4">
        <f>SUM(H172:H173)</f>
        <v>227956.39</v>
      </c>
      <c r="I174" s="4">
        <f>SUM(I172:I173)</f>
        <v>476323.88000000006</v>
      </c>
      <c r="J174" s="4">
        <f>SUM(J172:J173)</f>
        <v>503365.13</v>
      </c>
      <c r="K174" s="78">
        <f t="shared" si="57"/>
        <v>-5.3720944078903377E-2</v>
      </c>
      <c r="L174" s="4">
        <f>SUM(L172:L173)</f>
        <v>503365.13</v>
      </c>
      <c r="M174" s="4">
        <f>SUM(M172:M173)</f>
        <v>612056.4</v>
      </c>
    </row>
    <row r="175" spans="1:13" ht="15.75" thickBot="1" x14ac:dyDescent="0.3">
      <c r="A175" s="19" t="s">
        <v>34</v>
      </c>
      <c r="B175" s="18"/>
      <c r="C175" s="6"/>
      <c r="D175" s="6"/>
      <c r="E175" s="23"/>
      <c r="F175" s="23"/>
      <c r="G175" s="23"/>
      <c r="H175" s="23"/>
      <c r="I175" s="23"/>
      <c r="J175" s="23"/>
      <c r="K175" s="23"/>
      <c r="L175" s="23"/>
      <c r="M175" s="23"/>
    </row>
    <row r="176" spans="1:13" x14ac:dyDescent="0.25">
      <c r="A176" s="20"/>
      <c r="B176" s="57" t="s">
        <v>59</v>
      </c>
      <c r="C176" s="11"/>
      <c r="D176" s="11"/>
      <c r="E176" s="25" t="s">
        <v>2</v>
      </c>
      <c r="F176" s="26" t="s">
        <v>3</v>
      </c>
      <c r="G176" s="27" t="s">
        <v>4</v>
      </c>
      <c r="H176" s="54" t="s">
        <v>419</v>
      </c>
      <c r="I176" s="65" t="s">
        <v>473</v>
      </c>
      <c r="J176" s="25" t="s">
        <v>470</v>
      </c>
      <c r="K176" s="72" t="s">
        <v>453</v>
      </c>
      <c r="L176" s="25" t="s">
        <v>470</v>
      </c>
      <c r="M176" s="25" t="s">
        <v>447</v>
      </c>
    </row>
    <row r="177" spans="1:13" ht="15.75" thickBot="1" x14ac:dyDescent="0.3">
      <c r="A177" s="21" t="s">
        <v>59</v>
      </c>
      <c r="B177" s="50" t="s">
        <v>60</v>
      </c>
      <c r="C177" s="12"/>
      <c r="D177" s="12"/>
      <c r="E177" s="28" t="s">
        <v>5</v>
      </c>
      <c r="F177" s="28" t="s">
        <v>5</v>
      </c>
      <c r="G177" s="28" t="s">
        <v>5</v>
      </c>
      <c r="H177" s="55" t="s">
        <v>420</v>
      </c>
      <c r="I177" s="28" t="s">
        <v>448</v>
      </c>
      <c r="J177" s="28" t="s">
        <v>448</v>
      </c>
      <c r="K177" s="73" t="s">
        <v>471</v>
      </c>
      <c r="L177" s="28" t="s">
        <v>449</v>
      </c>
      <c r="M177" s="28" t="s">
        <v>449</v>
      </c>
    </row>
    <row r="178" spans="1:13" ht="15.75" thickBot="1" x14ac:dyDescent="0.3">
      <c r="A178" s="46" t="s">
        <v>188</v>
      </c>
      <c r="B178" s="46" t="s">
        <v>189</v>
      </c>
      <c r="C178" s="47"/>
      <c r="D178" s="47"/>
      <c r="E178" s="3">
        <v>63677.63</v>
      </c>
      <c r="F178" s="3">
        <v>87383.69</v>
      </c>
      <c r="G178" s="2">
        <v>26932.29</v>
      </c>
      <c r="H178" s="2">
        <v>63942.71</v>
      </c>
      <c r="I178" s="2">
        <f t="shared" ref="I178:I186" si="59">SUM(E178:H178)</f>
        <v>241936.32</v>
      </c>
      <c r="J178" s="2">
        <v>286961.73</v>
      </c>
      <c r="K178" s="71">
        <f t="shared" ref="K178:K187" si="60">SUM(I178/J178)-1</f>
        <v>-0.15690388401268696</v>
      </c>
      <c r="L178" s="2">
        <v>286961.73</v>
      </c>
      <c r="M178" s="2">
        <v>302444.27</v>
      </c>
    </row>
    <row r="179" spans="1:13" ht="15.75" thickBot="1" x14ac:dyDescent="0.3">
      <c r="A179" s="46" t="s">
        <v>480</v>
      </c>
      <c r="B179" s="46" t="s">
        <v>378</v>
      </c>
      <c r="C179" s="47"/>
      <c r="D179" s="47"/>
      <c r="E179" s="3">
        <v>698.78</v>
      </c>
      <c r="F179" s="3">
        <v>2241.09</v>
      </c>
      <c r="G179" s="2"/>
      <c r="H179" s="2">
        <v>2070.1999999999998</v>
      </c>
      <c r="I179" s="2">
        <f t="shared" si="59"/>
        <v>5010.07</v>
      </c>
      <c r="J179" s="2"/>
      <c r="K179" s="71"/>
      <c r="L179" s="2"/>
      <c r="M179" s="2"/>
    </row>
    <row r="180" spans="1:13" ht="15.75" thickBot="1" x14ac:dyDescent="0.3">
      <c r="A180" s="46" t="s">
        <v>350</v>
      </c>
      <c r="B180" s="46" t="s">
        <v>490</v>
      </c>
      <c r="C180" s="47"/>
      <c r="D180" s="47"/>
      <c r="E180" s="3">
        <v>4988.2700000000004</v>
      </c>
      <c r="F180" s="3">
        <v>9295.52</v>
      </c>
      <c r="G180" s="2">
        <v>2343.7600000000002</v>
      </c>
      <c r="H180" s="2">
        <v>74499.31</v>
      </c>
      <c r="I180" s="2">
        <f t="shared" si="59"/>
        <v>91126.86</v>
      </c>
      <c r="J180" s="2">
        <v>61020.26</v>
      </c>
      <c r="K180" s="71">
        <f t="shared" ref="K180" si="61">SUM(I180/J180)-1</f>
        <v>0.49338695049808035</v>
      </c>
      <c r="L180" s="2">
        <v>61020.26</v>
      </c>
      <c r="M180" s="2">
        <v>65445.15</v>
      </c>
    </row>
    <row r="181" spans="1:13" ht="15.75" thickBot="1" x14ac:dyDescent="0.3">
      <c r="A181" s="46" t="s">
        <v>514</v>
      </c>
      <c r="B181" s="46" t="s">
        <v>515</v>
      </c>
      <c r="C181" s="47"/>
      <c r="D181" s="47"/>
      <c r="E181" s="3"/>
      <c r="F181" s="3"/>
      <c r="G181" s="2"/>
      <c r="H181" s="2">
        <v>285</v>
      </c>
      <c r="I181" s="2">
        <f t="shared" ref="I181" si="62">SUM(E181:H181)</f>
        <v>285</v>
      </c>
      <c r="J181" s="2"/>
      <c r="K181" s="71"/>
      <c r="L181" s="2"/>
      <c r="M181" s="2"/>
    </row>
    <row r="182" spans="1:13" ht="15.75" thickBot="1" x14ac:dyDescent="0.3">
      <c r="A182" s="46" t="s">
        <v>493</v>
      </c>
      <c r="B182" s="46" t="s">
        <v>494</v>
      </c>
      <c r="C182" s="47"/>
      <c r="D182" s="47"/>
      <c r="E182" s="3">
        <v>1394.65</v>
      </c>
      <c r="F182" s="3">
        <v>4925.16</v>
      </c>
      <c r="G182" s="2"/>
      <c r="H182" s="2">
        <v>6811.4</v>
      </c>
      <c r="I182" s="2">
        <f t="shared" si="59"/>
        <v>13131.21</v>
      </c>
      <c r="J182" s="2"/>
      <c r="K182" s="71"/>
      <c r="L182" s="2"/>
      <c r="M182" s="2"/>
    </row>
    <row r="183" spans="1:13" ht="15.75" thickBot="1" x14ac:dyDescent="0.3">
      <c r="A183" s="46" t="s">
        <v>495</v>
      </c>
      <c r="B183" s="46" t="s">
        <v>513</v>
      </c>
      <c r="C183" s="47"/>
      <c r="D183" s="47"/>
      <c r="E183" s="3"/>
      <c r="F183" s="3">
        <v>1101.03</v>
      </c>
      <c r="G183" s="2">
        <v>3006.89</v>
      </c>
      <c r="H183" s="2">
        <v>2787.31</v>
      </c>
      <c r="I183" s="2">
        <f t="shared" ref="I183" si="63">SUM(E183:H183)</f>
        <v>6895.23</v>
      </c>
      <c r="J183" s="2"/>
      <c r="K183" s="71"/>
      <c r="L183" s="2"/>
      <c r="M183" s="2"/>
    </row>
    <row r="184" spans="1:13" ht="15.75" thickBot="1" x14ac:dyDescent="0.3">
      <c r="A184" s="46" t="s">
        <v>491</v>
      </c>
      <c r="B184" s="46" t="s">
        <v>492</v>
      </c>
      <c r="C184" s="47"/>
      <c r="D184" s="47"/>
      <c r="E184" s="3">
        <v>787.4</v>
      </c>
      <c r="F184" s="3">
        <v>5256.01</v>
      </c>
      <c r="G184" s="2">
        <v>5665.48</v>
      </c>
      <c r="H184" s="2">
        <v>1546.91</v>
      </c>
      <c r="I184" s="2">
        <f t="shared" ref="I184" si="64">SUM(E184:H184)</f>
        <v>13255.8</v>
      </c>
      <c r="J184" s="2"/>
      <c r="K184" s="71"/>
      <c r="L184" s="2"/>
      <c r="M184" s="2"/>
    </row>
    <row r="185" spans="1:13" ht="15.75" thickBot="1" x14ac:dyDescent="0.3">
      <c r="A185" s="46" t="s">
        <v>501</v>
      </c>
      <c r="B185" s="46" t="s">
        <v>502</v>
      </c>
      <c r="C185" s="47"/>
      <c r="D185" s="47"/>
      <c r="E185" s="3">
        <v>222.36</v>
      </c>
      <c r="F185" s="3">
        <v>38.619999999999997</v>
      </c>
      <c r="G185" s="2"/>
      <c r="H185" s="2"/>
      <c r="I185" s="2">
        <f t="shared" ref="I185" si="65">SUM(E185:H185)</f>
        <v>260.98</v>
      </c>
      <c r="J185" s="2"/>
      <c r="K185" s="71"/>
      <c r="L185" s="2"/>
      <c r="M185" s="2"/>
    </row>
    <row r="186" spans="1:13" ht="15.75" thickBot="1" x14ac:dyDescent="0.3">
      <c r="A186" s="13" t="s">
        <v>508</v>
      </c>
      <c r="B186" s="46" t="s">
        <v>509</v>
      </c>
      <c r="C186" s="14"/>
      <c r="D186" s="14"/>
      <c r="E186" s="3"/>
      <c r="F186" s="3">
        <v>2815.18</v>
      </c>
      <c r="G186" s="2"/>
      <c r="H186" s="2">
        <v>2233.1</v>
      </c>
      <c r="I186" s="2">
        <f t="shared" si="59"/>
        <v>5048.28</v>
      </c>
      <c r="J186" s="2"/>
      <c r="K186" s="71"/>
      <c r="L186" s="2"/>
      <c r="M186" s="2"/>
    </row>
    <row r="187" spans="1:13" ht="15.75" thickBot="1" x14ac:dyDescent="0.3">
      <c r="A187" s="9" t="s">
        <v>35</v>
      </c>
      <c r="B187" s="58"/>
      <c r="C187" s="10"/>
      <c r="D187" s="10"/>
      <c r="E187" s="4">
        <f>SUM(E178:E186)</f>
        <v>71769.089999999982</v>
      </c>
      <c r="F187" s="4">
        <f t="shared" ref="F187:I187" si="66">SUM(F178:F186)</f>
        <v>113056.29999999999</v>
      </c>
      <c r="G187" s="4">
        <f t="shared" si="66"/>
        <v>37948.42</v>
      </c>
      <c r="H187" s="4">
        <f>SUM(H178:H186)</f>
        <v>154175.94</v>
      </c>
      <c r="I187" s="4">
        <f t="shared" si="66"/>
        <v>376949.75</v>
      </c>
      <c r="J187" s="4">
        <f>SUM(J178:J186)</f>
        <v>347981.99</v>
      </c>
      <c r="K187" s="78">
        <f t="shared" si="60"/>
        <v>8.324499782301964E-2</v>
      </c>
      <c r="L187" s="4">
        <f>SUM(L178:L186)</f>
        <v>347981.99</v>
      </c>
      <c r="M187" s="4">
        <f>SUM(M178:M186)</f>
        <v>367889.42000000004</v>
      </c>
    </row>
    <row r="188" spans="1:13" ht="15.75" thickBot="1" x14ac:dyDescent="0.3">
      <c r="A188" s="19" t="s">
        <v>36</v>
      </c>
      <c r="B188" s="18"/>
      <c r="C188" s="6"/>
      <c r="D188" s="6"/>
      <c r="E188" s="23"/>
      <c r="F188" s="23"/>
      <c r="G188" s="23"/>
      <c r="H188" s="23"/>
      <c r="I188" s="23"/>
      <c r="J188" s="23"/>
      <c r="K188" s="23"/>
      <c r="L188" s="23"/>
      <c r="M188" s="23"/>
    </row>
    <row r="189" spans="1:13" x14ac:dyDescent="0.25">
      <c r="A189" s="20"/>
      <c r="B189" s="57" t="s">
        <v>59</v>
      </c>
      <c r="C189" s="11"/>
      <c r="D189" s="11"/>
      <c r="E189" s="25" t="s">
        <v>2</v>
      </c>
      <c r="F189" s="26" t="s">
        <v>3</v>
      </c>
      <c r="G189" s="27" t="s">
        <v>4</v>
      </c>
      <c r="H189" s="54" t="s">
        <v>419</v>
      </c>
      <c r="I189" s="65" t="s">
        <v>473</v>
      </c>
      <c r="J189" s="25" t="s">
        <v>470</v>
      </c>
      <c r="K189" s="72" t="s">
        <v>453</v>
      </c>
      <c r="L189" s="25" t="s">
        <v>470</v>
      </c>
      <c r="M189" s="25" t="s">
        <v>447</v>
      </c>
    </row>
    <row r="190" spans="1:13" ht="15.75" thickBot="1" x14ac:dyDescent="0.3">
      <c r="A190" s="21" t="s">
        <v>59</v>
      </c>
      <c r="B190" s="50" t="s">
        <v>60</v>
      </c>
      <c r="C190" s="12"/>
      <c r="D190" s="12"/>
      <c r="E190" s="28" t="s">
        <v>5</v>
      </c>
      <c r="F190" s="28" t="s">
        <v>5</v>
      </c>
      <c r="G190" s="28" t="s">
        <v>5</v>
      </c>
      <c r="H190" s="55" t="s">
        <v>420</v>
      </c>
      <c r="I190" s="28" t="s">
        <v>448</v>
      </c>
      <c r="J190" s="28" t="s">
        <v>448</v>
      </c>
      <c r="K190" s="73" t="s">
        <v>471</v>
      </c>
      <c r="L190" s="28" t="s">
        <v>449</v>
      </c>
      <c r="M190" s="28" t="s">
        <v>449</v>
      </c>
    </row>
    <row r="191" spans="1:13" ht="15.75" thickBot="1" x14ac:dyDescent="0.3">
      <c r="A191" s="13" t="s">
        <v>190</v>
      </c>
      <c r="B191" s="46" t="s">
        <v>191</v>
      </c>
      <c r="C191" s="14"/>
      <c r="D191" s="14"/>
      <c r="E191" s="3">
        <v>27408.83</v>
      </c>
      <c r="F191" s="3">
        <v>48484.66</v>
      </c>
      <c r="G191" s="2">
        <v>64332.72</v>
      </c>
      <c r="H191" s="2">
        <v>14790.41</v>
      </c>
      <c r="I191" s="2">
        <f>SUM(E191:H191)</f>
        <v>155016.62000000002</v>
      </c>
      <c r="J191" s="2">
        <v>199927.23</v>
      </c>
      <c r="K191" s="71">
        <f t="shared" ref="K191:K195" si="67">SUM(I191/J191)-1</f>
        <v>-0.22463478336592757</v>
      </c>
      <c r="L191" s="2">
        <v>199927.23</v>
      </c>
      <c r="M191" s="2">
        <v>178374.47</v>
      </c>
    </row>
    <row r="192" spans="1:13" ht="15.75" thickBot="1" x14ac:dyDescent="0.3">
      <c r="A192" s="46" t="s">
        <v>192</v>
      </c>
      <c r="B192" s="46" t="s">
        <v>193</v>
      </c>
      <c r="C192" s="47"/>
      <c r="D192" s="47"/>
      <c r="E192" s="3">
        <v>20964.28</v>
      </c>
      <c r="F192" s="3">
        <v>23072.09</v>
      </c>
      <c r="G192" s="2">
        <v>12583.39</v>
      </c>
      <c r="H192" s="2">
        <v>25210.95</v>
      </c>
      <c r="I192" s="2">
        <f t="shared" ref="I192:I194" si="68">SUM(E192:H192)</f>
        <v>81830.709999999992</v>
      </c>
      <c r="J192" s="2">
        <v>90665.95</v>
      </c>
      <c r="K192" s="71">
        <f t="shared" si="67"/>
        <v>-9.7448270271254023E-2</v>
      </c>
      <c r="L192" s="2">
        <v>90665.95</v>
      </c>
      <c r="M192" s="2">
        <v>93816.61</v>
      </c>
    </row>
    <row r="193" spans="1:13" ht="15.75" thickBot="1" x14ac:dyDescent="0.3">
      <c r="A193" s="46" t="s">
        <v>194</v>
      </c>
      <c r="B193" s="46" t="s">
        <v>195</v>
      </c>
      <c r="C193" s="47"/>
      <c r="D193" s="47"/>
      <c r="E193" s="3">
        <v>49193.15</v>
      </c>
      <c r="F193" s="3">
        <v>71434.740000000005</v>
      </c>
      <c r="G193" s="2">
        <v>36823.9</v>
      </c>
      <c r="H193" s="2">
        <v>475703.94</v>
      </c>
      <c r="I193" s="2">
        <f t="shared" si="68"/>
        <v>633155.73</v>
      </c>
      <c r="J193" s="2">
        <v>544239.9</v>
      </c>
      <c r="K193" s="71">
        <f t="shared" si="67"/>
        <v>0.16337616922243292</v>
      </c>
      <c r="L193" s="2">
        <v>544239.9</v>
      </c>
      <c r="M193" s="2">
        <v>627422.56999999995</v>
      </c>
    </row>
    <row r="194" spans="1:13" ht="15.75" thickBot="1" x14ac:dyDescent="0.3">
      <c r="A194" s="13" t="s">
        <v>196</v>
      </c>
      <c r="B194" s="46" t="s">
        <v>197</v>
      </c>
      <c r="C194" s="14"/>
      <c r="D194" s="14"/>
      <c r="E194" s="3">
        <v>18818.47</v>
      </c>
      <c r="F194" s="3">
        <v>81912.83</v>
      </c>
      <c r="G194" s="2">
        <v>17111.54</v>
      </c>
      <c r="H194" s="2">
        <v>78461.86</v>
      </c>
      <c r="I194" s="2">
        <f t="shared" si="68"/>
        <v>196304.7</v>
      </c>
      <c r="J194" s="2">
        <v>151919.56</v>
      </c>
      <c r="K194" s="71">
        <f t="shared" si="67"/>
        <v>0.29216211526678992</v>
      </c>
      <c r="L194" s="2">
        <v>151919.56</v>
      </c>
      <c r="M194" s="2">
        <v>147701.67000000001</v>
      </c>
    </row>
    <row r="195" spans="1:13" ht="15.75" thickBot="1" x14ac:dyDescent="0.3">
      <c r="A195" s="9" t="s">
        <v>37</v>
      </c>
      <c r="B195" s="58"/>
      <c r="C195" s="10"/>
      <c r="D195" s="10"/>
      <c r="E195" s="4">
        <f t="shared" ref="E195:M195" si="69">SUM(E191:E194)</f>
        <v>116384.73000000001</v>
      </c>
      <c r="F195" s="4">
        <f t="shared" si="69"/>
        <v>224904.32000000001</v>
      </c>
      <c r="G195" s="4">
        <f t="shared" si="69"/>
        <v>130851.55000000002</v>
      </c>
      <c r="H195" s="4">
        <f t="shared" si="69"/>
        <v>594167.16</v>
      </c>
      <c r="I195" s="4">
        <f t="shared" si="69"/>
        <v>1066307.76</v>
      </c>
      <c r="J195" s="4">
        <f t="shared" si="69"/>
        <v>986752.64000000013</v>
      </c>
      <c r="K195" s="78">
        <f t="shared" si="67"/>
        <v>8.0623164078891918E-2</v>
      </c>
      <c r="L195" s="4">
        <f t="shared" ref="L195" si="70">SUM(L191:L194)</f>
        <v>986752.64000000013</v>
      </c>
      <c r="M195" s="4">
        <f t="shared" si="69"/>
        <v>1047315.32</v>
      </c>
    </row>
    <row r="196" spans="1:13" ht="15.75" thickBot="1" x14ac:dyDescent="0.3">
      <c r="A196" s="19" t="s">
        <v>291</v>
      </c>
      <c r="B196" s="18"/>
      <c r="C196" s="6"/>
      <c r="D196" s="6"/>
      <c r="E196" s="23"/>
      <c r="F196" s="23"/>
      <c r="G196" s="23"/>
      <c r="H196" s="23"/>
      <c r="I196" s="23"/>
      <c r="J196" s="23"/>
      <c r="K196" s="23"/>
      <c r="L196" s="23"/>
      <c r="M196" s="23"/>
    </row>
    <row r="197" spans="1:13" x14ac:dyDescent="0.25">
      <c r="A197" s="20"/>
      <c r="B197" s="57" t="s">
        <v>59</v>
      </c>
      <c r="C197" s="11"/>
      <c r="D197" s="11"/>
      <c r="E197" s="25" t="s">
        <v>2</v>
      </c>
      <c r="F197" s="26" t="s">
        <v>3</v>
      </c>
      <c r="G197" s="27" t="s">
        <v>4</v>
      </c>
      <c r="H197" s="54" t="s">
        <v>419</v>
      </c>
      <c r="I197" s="65" t="s">
        <v>473</v>
      </c>
      <c r="J197" s="25" t="s">
        <v>470</v>
      </c>
      <c r="K197" s="72" t="s">
        <v>453</v>
      </c>
      <c r="L197" s="25" t="s">
        <v>470</v>
      </c>
      <c r="M197" s="25" t="s">
        <v>447</v>
      </c>
    </row>
    <row r="198" spans="1:13" ht="15.75" thickBot="1" x14ac:dyDescent="0.3">
      <c r="A198" s="21" t="s">
        <v>59</v>
      </c>
      <c r="B198" s="50" t="s">
        <v>60</v>
      </c>
      <c r="C198" s="12"/>
      <c r="D198" s="12"/>
      <c r="E198" s="28" t="s">
        <v>5</v>
      </c>
      <c r="F198" s="28" t="s">
        <v>5</v>
      </c>
      <c r="G198" s="28" t="s">
        <v>5</v>
      </c>
      <c r="H198" s="55" t="s">
        <v>420</v>
      </c>
      <c r="I198" s="28" t="s">
        <v>448</v>
      </c>
      <c r="J198" s="28" t="s">
        <v>448</v>
      </c>
      <c r="K198" s="73" t="s">
        <v>471</v>
      </c>
      <c r="L198" s="28" t="s">
        <v>449</v>
      </c>
      <c r="M198" s="28" t="s">
        <v>449</v>
      </c>
    </row>
    <row r="199" spans="1:13" ht="15.75" thickBot="1" x14ac:dyDescent="0.3">
      <c r="A199" s="46" t="s">
        <v>198</v>
      </c>
      <c r="B199" s="46" t="s">
        <v>489</v>
      </c>
      <c r="C199" s="47"/>
      <c r="D199" s="47"/>
      <c r="E199" s="5">
        <v>17509.77</v>
      </c>
      <c r="F199" s="3">
        <v>13979.64</v>
      </c>
      <c r="G199" s="2">
        <v>1425.76</v>
      </c>
      <c r="H199" s="2">
        <v>10839.5</v>
      </c>
      <c r="I199" s="2">
        <f>SUM(E199:H199)</f>
        <v>43754.67</v>
      </c>
      <c r="J199" s="2">
        <v>119691.1</v>
      </c>
      <c r="K199" s="71">
        <f t="shared" ref="K199:K208" si="71">SUM(I199/J199)-1</f>
        <v>-0.63443672921378447</v>
      </c>
      <c r="L199" s="2">
        <v>119691.1</v>
      </c>
      <c r="M199" s="2">
        <v>56411.5</v>
      </c>
    </row>
    <row r="200" spans="1:13" ht="15.75" thickBot="1" x14ac:dyDescent="0.3">
      <c r="A200" s="46" t="s">
        <v>199</v>
      </c>
      <c r="B200" s="46" t="s">
        <v>200</v>
      </c>
      <c r="C200" s="47"/>
      <c r="D200" s="47"/>
      <c r="E200" s="5">
        <v>2312.71</v>
      </c>
      <c r="F200" s="3">
        <v>8940.43</v>
      </c>
      <c r="G200" s="2"/>
      <c r="H200" s="2">
        <v>2494.87</v>
      </c>
      <c r="I200" s="2">
        <f t="shared" ref="I200:I211" si="72">SUM(E200:H200)</f>
        <v>13748.009999999998</v>
      </c>
      <c r="J200" s="2">
        <v>19732.560000000001</v>
      </c>
      <c r="K200" s="71">
        <f t="shared" si="71"/>
        <v>-0.30328300027974087</v>
      </c>
      <c r="L200" s="2">
        <v>19732.560000000001</v>
      </c>
      <c r="M200" s="2">
        <v>15690.28</v>
      </c>
    </row>
    <row r="201" spans="1:13" ht="15.75" thickBot="1" x14ac:dyDescent="0.3">
      <c r="A201" s="46" t="s">
        <v>431</v>
      </c>
      <c r="B201" s="46" t="s">
        <v>432</v>
      </c>
      <c r="C201" s="47"/>
      <c r="D201" s="47"/>
      <c r="E201" s="5"/>
      <c r="F201" s="3"/>
      <c r="G201" s="2"/>
      <c r="H201" s="2"/>
      <c r="I201" s="2">
        <f t="shared" si="72"/>
        <v>0</v>
      </c>
      <c r="J201" s="2"/>
      <c r="K201" s="71"/>
      <c r="L201" s="2"/>
      <c r="M201" s="2">
        <v>42.91</v>
      </c>
    </row>
    <row r="202" spans="1:13" ht="15.75" thickBot="1" x14ac:dyDescent="0.3">
      <c r="A202" s="13" t="s">
        <v>201</v>
      </c>
      <c r="B202" s="46" t="s">
        <v>202</v>
      </c>
      <c r="C202" s="14"/>
      <c r="D202" s="14"/>
      <c r="E202" s="5">
        <v>4576.2299999999996</v>
      </c>
      <c r="F202" s="3"/>
      <c r="G202" s="2"/>
      <c r="H202" s="2">
        <v>100</v>
      </c>
      <c r="I202" s="2">
        <f t="shared" si="72"/>
        <v>4676.2299999999996</v>
      </c>
      <c r="J202" s="2">
        <v>15114.49</v>
      </c>
      <c r="K202" s="71">
        <f t="shared" si="71"/>
        <v>-0.6906127828328974</v>
      </c>
      <c r="L202" s="2">
        <v>15114.49</v>
      </c>
      <c r="M202" s="2">
        <v>28335.59</v>
      </c>
    </row>
    <row r="203" spans="1:13" ht="15.75" thickBot="1" x14ac:dyDescent="0.3">
      <c r="A203" s="46" t="s">
        <v>203</v>
      </c>
      <c r="B203" s="46" t="s">
        <v>204</v>
      </c>
      <c r="C203" s="47"/>
      <c r="D203" s="47"/>
      <c r="E203" s="3">
        <v>605.9</v>
      </c>
      <c r="F203" s="3"/>
      <c r="G203" s="2"/>
      <c r="H203" s="2"/>
      <c r="I203" s="2">
        <f t="shared" si="72"/>
        <v>605.9</v>
      </c>
      <c r="J203" s="2">
        <v>4202</v>
      </c>
      <c r="K203" s="71">
        <f t="shared" si="71"/>
        <v>-0.85580675868633982</v>
      </c>
      <c r="L203" s="2">
        <v>4202</v>
      </c>
      <c r="M203" s="2">
        <v>4643.6000000000004</v>
      </c>
    </row>
    <row r="204" spans="1:13" ht="15.75" thickBot="1" x14ac:dyDescent="0.3">
      <c r="A204" s="46" t="s">
        <v>205</v>
      </c>
      <c r="B204" s="46" t="s">
        <v>275</v>
      </c>
      <c r="C204" s="47"/>
      <c r="D204" s="47"/>
      <c r="E204" s="3">
        <v>4701.76</v>
      </c>
      <c r="F204" s="3"/>
      <c r="G204" s="2"/>
      <c r="H204" s="2">
        <v>356.9</v>
      </c>
      <c r="I204" s="2">
        <f t="shared" si="72"/>
        <v>5058.66</v>
      </c>
      <c r="J204" s="2">
        <v>4525.83</v>
      </c>
      <c r="K204" s="71">
        <f t="shared" si="71"/>
        <v>0.11773089135031589</v>
      </c>
      <c r="L204" s="2">
        <v>4525.83</v>
      </c>
      <c r="M204" s="2">
        <v>21806.29</v>
      </c>
    </row>
    <row r="205" spans="1:13" ht="15.75" thickBot="1" x14ac:dyDescent="0.3">
      <c r="A205" s="46" t="s">
        <v>397</v>
      </c>
      <c r="B205" s="46" t="s">
        <v>398</v>
      </c>
      <c r="C205" s="47"/>
      <c r="D205" s="47"/>
      <c r="E205" s="3">
        <v>237.54</v>
      </c>
      <c r="F205" s="3"/>
      <c r="G205" s="2"/>
      <c r="H205" s="2">
        <v>473.14</v>
      </c>
      <c r="I205" s="2">
        <f t="shared" ref="I205:I210" si="73">SUM(E205:H205)</f>
        <v>710.68</v>
      </c>
      <c r="J205" s="2">
        <v>1664.91</v>
      </c>
      <c r="K205" s="71">
        <f t="shared" si="71"/>
        <v>-0.57314209176472009</v>
      </c>
      <c r="L205" s="2">
        <v>1664.91</v>
      </c>
      <c r="M205" s="2">
        <v>1323.61</v>
      </c>
    </row>
    <row r="206" spans="1:13" ht="15.75" thickBot="1" x14ac:dyDescent="0.3">
      <c r="A206" s="46" t="s">
        <v>423</v>
      </c>
      <c r="B206" s="46" t="s">
        <v>424</v>
      </c>
      <c r="C206" s="47"/>
      <c r="D206" s="47"/>
      <c r="E206" s="3">
        <v>4287.7</v>
      </c>
      <c r="F206" s="3"/>
      <c r="G206" s="2"/>
      <c r="H206" s="2">
        <v>7626.96</v>
      </c>
      <c r="I206" s="2">
        <f t="shared" ref="I206:I207" si="74">SUM(E206:H206)</f>
        <v>11914.66</v>
      </c>
      <c r="J206" s="2">
        <v>5479.24</v>
      </c>
      <c r="K206" s="71">
        <f t="shared" si="71"/>
        <v>1.1745096035216562</v>
      </c>
      <c r="L206" s="2">
        <v>5479.24</v>
      </c>
      <c r="M206" s="2"/>
    </row>
    <row r="207" spans="1:13" ht="15.75" thickBot="1" x14ac:dyDescent="0.3">
      <c r="A207" s="46" t="s">
        <v>468</v>
      </c>
      <c r="B207" s="46" t="s">
        <v>469</v>
      </c>
      <c r="C207" s="47"/>
      <c r="D207" s="47"/>
      <c r="E207" s="3"/>
      <c r="F207" s="3"/>
      <c r="G207" s="2"/>
      <c r="H207" s="2"/>
      <c r="I207" s="2">
        <f t="shared" si="74"/>
        <v>0</v>
      </c>
      <c r="J207" s="2">
        <v>195</v>
      </c>
      <c r="K207" s="71">
        <f t="shared" si="71"/>
        <v>-1</v>
      </c>
      <c r="L207" s="2">
        <v>195</v>
      </c>
      <c r="M207" s="2"/>
    </row>
    <row r="208" spans="1:13" ht="15.75" thickBot="1" x14ac:dyDescent="0.3">
      <c r="A208" s="46" t="s">
        <v>458</v>
      </c>
      <c r="B208" s="46" t="s">
        <v>459</v>
      </c>
      <c r="C208" s="47"/>
      <c r="D208" s="47"/>
      <c r="E208" s="3">
        <v>69.56</v>
      </c>
      <c r="F208" s="3"/>
      <c r="G208" s="2"/>
      <c r="H208" s="2"/>
      <c r="I208" s="2">
        <f t="shared" ref="I208" si="75">SUM(E208:H208)</f>
        <v>69.56</v>
      </c>
      <c r="J208" s="2">
        <v>337.06</v>
      </c>
      <c r="K208" s="71">
        <f t="shared" si="71"/>
        <v>-0.79362724737435475</v>
      </c>
      <c r="L208" s="2">
        <v>337.06</v>
      </c>
      <c r="M208" s="2"/>
    </row>
    <row r="209" spans="1:13" ht="15.75" thickBot="1" x14ac:dyDescent="0.3">
      <c r="A209" s="46" t="s">
        <v>481</v>
      </c>
      <c r="B209" s="46" t="s">
        <v>483</v>
      </c>
      <c r="C209" s="47"/>
      <c r="D209" s="47"/>
      <c r="E209" s="3">
        <v>8027.66</v>
      </c>
      <c r="F209" s="3"/>
      <c r="G209" s="2">
        <v>154.75</v>
      </c>
      <c r="H209" s="2">
        <v>2664.4</v>
      </c>
      <c r="I209" s="2">
        <f t="shared" ref="I209" si="76">SUM(E209:H209)</f>
        <v>10846.81</v>
      </c>
      <c r="J209" s="2"/>
      <c r="K209" s="71"/>
      <c r="L209" s="2"/>
      <c r="M209" s="2"/>
    </row>
    <row r="210" spans="1:13" ht="15.75" thickBot="1" x14ac:dyDescent="0.3">
      <c r="A210" s="46" t="s">
        <v>485</v>
      </c>
      <c r="B210" s="46" t="s">
        <v>486</v>
      </c>
      <c r="C210" s="47"/>
      <c r="D210" s="47"/>
      <c r="E210" s="3">
        <v>10302.44</v>
      </c>
      <c r="F210" s="3">
        <v>4714.34</v>
      </c>
      <c r="G210" s="2"/>
      <c r="H210" s="2">
        <v>4855</v>
      </c>
      <c r="I210" s="2">
        <f t="shared" si="73"/>
        <v>19871.78</v>
      </c>
      <c r="J210" s="2"/>
      <c r="K210" s="71"/>
      <c r="L210" s="2"/>
      <c r="M210" s="2"/>
    </row>
    <row r="211" spans="1:13" ht="15.75" thickBot="1" x14ac:dyDescent="0.3">
      <c r="A211" s="13" t="s">
        <v>482</v>
      </c>
      <c r="B211" s="46" t="s">
        <v>484</v>
      </c>
      <c r="C211" s="14"/>
      <c r="D211" s="14"/>
      <c r="E211" s="3">
        <v>27443.95</v>
      </c>
      <c r="F211" s="3">
        <v>17084.89</v>
      </c>
      <c r="G211" s="2"/>
      <c r="H211" s="2">
        <v>9160.9500000000007</v>
      </c>
      <c r="I211" s="2">
        <f t="shared" si="72"/>
        <v>53689.789999999994</v>
      </c>
      <c r="J211" s="2"/>
      <c r="K211" s="71"/>
      <c r="L211" s="2"/>
      <c r="M211" s="2"/>
    </row>
    <row r="212" spans="1:13" ht="15.75" thickBot="1" x14ac:dyDescent="0.3">
      <c r="A212" s="9" t="s">
        <v>290</v>
      </c>
      <c r="B212" s="58"/>
      <c r="C212" s="10"/>
      <c r="D212" s="10"/>
      <c r="E212" s="4">
        <f>SUM(E199:E211)</f>
        <v>80075.22</v>
      </c>
      <c r="F212" s="4">
        <f t="shared" ref="F212:I212" si="77">SUM(F199:F211)</f>
        <v>44719.3</v>
      </c>
      <c r="G212" s="4">
        <f t="shared" si="77"/>
        <v>1580.51</v>
      </c>
      <c r="H212" s="4">
        <f>SUM(H199:H211)</f>
        <v>38571.72</v>
      </c>
      <c r="I212" s="4">
        <f t="shared" si="77"/>
        <v>164946.74999999997</v>
      </c>
      <c r="J212" s="4">
        <f>SUM(J199:J211)</f>
        <v>170942.18999999997</v>
      </c>
      <c r="K212" s="78">
        <f t="shared" ref="K212" si="78">SUM(I212/J212)-1</f>
        <v>-3.5072909736326707E-2</v>
      </c>
      <c r="L212" s="4">
        <f>SUM(L199:L211)</f>
        <v>170942.18999999997</v>
      </c>
      <c r="M212" s="4">
        <f>SUM(M199:M211)</f>
        <v>128253.78000000001</v>
      </c>
    </row>
    <row r="213" spans="1:13" ht="15.75" thickBot="1" x14ac:dyDescent="0.3">
      <c r="A213" s="19" t="s">
        <v>38</v>
      </c>
      <c r="B213" s="18"/>
      <c r="C213" s="6"/>
      <c r="D213" s="6"/>
      <c r="E213" s="23"/>
      <c r="F213" s="23"/>
      <c r="G213" s="23"/>
      <c r="H213" s="23"/>
      <c r="I213" s="23"/>
      <c r="J213" s="23"/>
      <c r="K213" s="23"/>
      <c r="L213" s="23"/>
      <c r="M213" s="23"/>
    </row>
    <row r="214" spans="1:13" x14ac:dyDescent="0.25">
      <c r="A214" s="20"/>
      <c r="B214" s="57" t="s">
        <v>59</v>
      </c>
      <c r="C214" s="11"/>
      <c r="D214" s="11"/>
      <c r="E214" s="25" t="s">
        <v>2</v>
      </c>
      <c r="F214" s="26" t="s">
        <v>3</v>
      </c>
      <c r="G214" s="27" t="s">
        <v>4</v>
      </c>
      <c r="H214" s="54" t="s">
        <v>419</v>
      </c>
      <c r="I214" s="65" t="s">
        <v>473</v>
      </c>
      <c r="J214" s="25" t="s">
        <v>470</v>
      </c>
      <c r="K214" s="72" t="s">
        <v>453</v>
      </c>
      <c r="L214" s="25" t="s">
        <v>470</v>
      </c>
      <c r="M214" s="25" t="s">
        <v>447</v>
      </c>
    </row>
    <row r="215" spans="1:13" ht="15.75" thickBot="1" x14ac:dyDescent="0.3">
      <c r="A215" s="21" t="s">
        <v>59</v>
      </c>
      <c r="B215" s="50" t="s">
        <v>60</v>
      </c>
      <c r="C215" s="12"/>
      <c r="D215" s="12"/>
      <c r="E215" s="28" t="s">
        <v>5</v>
      </c>
      <c r="F215" s="28" t="s">
        <v>5</v>
      </c>
      <c r="G215" s="28" t="s">
        <v>5</v>
      </c>
      <c r="H215" s="55" t="s">
        <v>420</v>
      </c>
      <c r="I215" s="28" t="s">
        <v>448</v>
      </c>
      <c r="J215" s="28" t="s">
        <v>448</v>
      </c>
      <c r="K215" s="73" t="s">
        <v>471</v>
      </c>
      <c r="L215" s="28" t="s">
        <v>449</v>
      </c>
      <c r="M215" s="28" t="s">
        <v>449</v>
      </c>
    </row>
    <row r="216" spans="1:13" ht="15.75" thickBot="1" x14ac:dyDescent="0.3">
      <c r="A216" s="13" t="s">
        <v>206</v>
      </c>
      <c r="B216" s="46" t="s">
        <v>507</v>
      </c>
      <c r="C216" s="14"/>
      <c r="D216" s="14"/>
      <c r="E216" s="3">
        <v>6599.53</v>
      </c>
      <c r="F216" s="3">
        <v>19527.189999999999</v>
      </c>
      <c r="G216" s="2"/>
      <c r="H216" s="2">
        <v>24617.74</v>
      </c>
      <c r="I216" s="2">
        <f t="shared" ref="I216:I228" si="79">SUM(E216:H216)</f>
        <v>50744.46</v>
      </c>
      <c r="J216" s="2">
        <v>56382.33</v>
      </c>
      <c r="K216" s="71">
        <f t="shared" ref="K216:K229" si="80">SUM(I216/J216)-1</f>
        <v>-9.9993561812716902E-2</v>
      </c>
      <c r="L216" s="2">
        <v>56382.33</v>
      </c>
      <c r="M216" s="2">
        <v>27703.84</v>
      </c>
    </row>
    <row r="217" spans="1:13" ht="15.75" thickBot="1" x14ac:dyDescent="0.3">
      <c r="A217" s="46" t="s">
        <v>331</v>
      </c>
      <c r="B217" s="46" t="s">
        <v>332</v>
      </c>
      <c r="C217" s="47"/>
      <c r="D217" s="47"/>
      <c r="E217" s="3"/>
      <c r="F217" s="3">
        <v>3759.98</v>
      </c>
      <c r="G217" s="2"/>
      <c r="H217" s="2">
        <v>4972</v>
      </c>
      <c r="I217" s="2">
        <f t="shared" si="79"/>
        <v>8731.98</v>
      </c>
      <c r="J217" s="2">
        <v>8244.84</v>
      </c>
      <c r="K217" s="71">
        <f t="shared" si="80"/>
        <v>5.9084227225755681E-2</v>
      </c>
      <c r="L217" s="2">
        <v>8244.84</v>
      </c>
      <c r="M217" s="2">
        <v>16068.24</v>
      </c>
    </row>
    <row r="218" spans="1:13" ht="15.75" thickBot="1" x14ac:dyDescent="0.3">
      <c r="A218" s="46" t="s">
        <v>412</v>
      </c>
      <c r="B218" s="46" t="s">
        <v>413</v>
      </c>
      <c r="C218" s="47"/>
      <c r="D218" s="47"/>
      <c r="E218" s="3">
        <v>1176.95</v>
      </c>
      <c r="F218" s="3">
        <v>13237.97</v>
      </c>
      <c r="G218" s="2"/>
      <c r="H218" s="2">
        <v>350772.78</v>
      </c>
      <c r="I218" s="2">
        <f t="shared" si="79"/>
        <v>365187.7</v>
      </c>
      <c r="J218" s="2">
        <v>375618.48</v>
      </c>
      <c r="K218" s="71">
        <f t="shared" si="80"/>
        <v>-2.7769613465237319E-2</v>
      </c>
      <c r="L218" s="2">
        <v>375618.48</v>
      </c>
      <c r="M218" s="2">
        <v>325615.19</v>
      </c>
    </row>
    <row r="219" spans="1:13" ht="15.75" thickBot="1" x14ac:dyDescent="0.3">
      <c r="A219" s="46" t="s">
        <v>351</v>
      </c>
      <c r="B219" s="46" t="s">
        <v>352</v>
      </c>
      <c r="C219" s="47"/>
      <c r="D219" s="47"/>
      <c r="E219" s="3">
        <v>3859.27</v>
      </c>
      <c r="F219" s="3">
        <v>5279.05</v>
      </c>
      <c r="G219" s="2"/>
      <c r="H219" s="2">
        <v>122934.6</v>
      </c>
      <c r="I219" s="2">
        <f t="shared" si="79"/>
        <v>132072.92000000001</v>
      </c>
      <c r="J219" s="2">
        <v>127390.79</v>
      </c>
      <c r="K219" s="71">
        <f t="shared" si="80"/>
        <v>3.675406989783192E-2</v>
      </c>
      <c r="L219" s="2">
        <v>127390.79</v>
      </c>
      <c r="M219" s="2">
        <v>112297.88</v>
      </c>
    </row>
    <row r="220" spans="1:13" ht="15.75" thickBot="1" x14ac:dyDescent="0.3">
      <c r="A220" s="46" t="s">
        <v>293</v>
      </c>
      <c r="B220" s="46" t="s">
        <v>294</v>
      </c>
      <c r="C220" s="47"/>
      <c r="D220" s="47"/>
      <c r="E220" s="3">
        <v>6447.03</v>
      </c>
      <c r="F220" s="3">
        <v>16201.21</v>
      </c>
      <c r="G220" s="2"/>
      <c r="H220" s="2">
        <v>120503.36</v>
      </c>
      <c r="I220" s="2">
        <f t="shared" si="79"/>
        <v>143151.6</v>
      </c>
      <c r="J220" s="2">
        <v>97979.72</v>
      </c>
      <c r="K220" s="71">
        <f t="shared" si="80"/>
        <v>0.46103295661592014</v>
      </c>
      <c r="L220" s="2">
        <v>97979.72</v>
      </c>
      <c r="M220" s="2">
        <v>110834.4</v>
      </c>
    </row>
    <row r="221" spans="1:13" ht="15.75" thickBot="1" x14ac:dyDescent="0.3">
      <c r="A221" s="46" t="s">
        <v>292</v>
      </c>
      <c r="B221" s="46" t="s">
        <v>295</v>
      </c>
      <c r="C221" s="47"/>
      <c r="D221" s="47"/>
      <c r="E221" s="3">
        <v>6855.24</v>
      </c>
      <c r="F221" s="3">
        <v>1812.4</v>
      </c>
      <c r="G221" s="2"/>
      <c r="H221" s="2">
        <v>3140</v>
      </c>
      <c r="I221" s="2">
        <f t="shared" si="79"/>
        <v>11807.64</v>
      </c>
      <c r="J221" s="2">
        <v>8560.65</v>
      </c>
      <c r="K221" s="71">
        <f t="shared" si="80"/>
        <v>0.37929246026878793</v>
      </c>
      <c r="L221" s="2">
        <v>8560.65</v>
      </c>
      <c r="M221" s="2">
        <v>9279.09</v>
      </c>
    </row>
    <row r="222" spans="1:13" ht="15.75" thickBot="1" x14ac:dyDescent="0.3">
      <c r="A222" s="46" t="s">
        <v>207</v>
      </c>
      <c r="B222" s="46" t="s">
        <v>208</v>
      </c>
      <c r="C222" s="47"/>
      <c r="D222" s="47"/>
      <c r="E222" s="3">
        <v>4110.93</v>
      </c>
      <c r="F222" s="3">
        <v>11585.35</v>
      </c>
      <c r="G222" s="2"/>
      <c r="H222" s="2">
        <v>10427.620000000001</v>
      </c>
      <c r="I222" s="2">
        <f t="shared" si="79"/>
        <v>26123.9</v>
      </c>
      <c r="J222" s="2">
        <v>21308.38</v>
      </c>
      <c r="K222" s="71">
        <f t="shared" si="80"/>
        <v>0.22599183983015125</v>
      </c>
      <c r="L222" s="2">
        <v>21308.38</v>
      </c>
      <c r="M222" s="2">
        <v>12695.51</v>
      </c>
    </row>
    <row r="223" spans="1:13" ht="15.75" thickBot="1" x14ac:dyDescent="0.3">
      <c r="A223" s="46" t="s">
        <v>209</v>
      </c>
      <c r="B223" s="46" t="s">
        <v>210</v>
      </c>
      <c r="C223" s="47"/>
      <c r="D223" s="47"/>
      <c r="E223" s="3">
        <v>1167.1199999999999</v>
      </c>
      <c r="F223" s="3">
        <v>1071.1400000000001</v>
      </c>
      <c r="G223" s="2"/>
      <c r="H223" s="2">
        <v>2342.5</v>
      </c>
      <c r="I223" s="2">
        <f t="shared" si="79"/>
        <v>4580.76</v>
      </c>
      <c r="J223" s="2">
        <v>5868.26</v>
      </c>
      <c r="K223" s="71">
        <f t="shared" si="80"/>
        <v>-0.21940064005344007</v>
      </c>
      <c r="L223" s="2">
        <v>5868.26</v>
      </c>
      <c r="M223" s="2">
        <v>7231.99</v>
      </c>
    </row>
    <row r="224" spans="1:13" ht="15.75" thickBot="1" x14ac:dyDescent="0.3">
      <c r="A224" s="46" t="s">
        <v>211</v>
      </c>
      <c r="B224" s="46" t="s">
        <v>212</v>
      </c>
      <c r="C224" s="47"/>
      <c r="D224" s="47"/>
      <c r="E224" s="3">
        <v>13765.75</v>
      </c>
      <c r="F224" s="3">
        <v>11048.81</v>
      </c>
      <c r="G224" s="2">
        <v>1533.65</v>
      </c>
      <c r="H224" s="2">
        <v>9459.0499999999993</v>
      </c>
      <c r="I224" s="2">
        <f t="shared" si="79"/>
        <v>35807.259999999995</v>
      </c>
      <c r="J224" s="2">
        <v>28726.27</v>
      </c>
      <c r="K224" s="71">
        <f t="shared" si="80"/>
        <v>0.24649876228274659</v>
      </c>
      <c r="L224" s="2">
        <v>28726.27</v>
      </c>
      <c r="M224" s="2">
        <v>35519.870000000003</v>
      </c>
    </row>
    <row r="225" spans="1:13" ht="15.75" thickBot="1" x14ac:dyDescent="0.3">
      <c r="A225" s="46" t="s">
        <v>213</v>
      </c>
      <c r="B225" s="46" t="s">
        <v>214</v>
      </c>
      <c r="C225" s="47"/>
      <c r="D225" s="47"/>
      <c r="E225" s="3">
        <v>7962.35</v>
      </c>
      <c r="F225" s="3">
        <v>4544.46</v>
      </c>
      <c r="G225" s="2"/>
      <c r="H225" s="2">
        <v>8851.18</v>
      </c>
      <c r="I225" s="2">
        <f t="shared" si="79"/>
        <v>21357.99</v>
      </c>
      <c r="J225" s="2">
        <v>18697.47</v>
      </c>
      <c r="K225" s="71">
        <f t="shared" si="80"/>
        <v>0.14229304820384781</v>
      </c>
      <c r="L225" s="2">
        <v>18697.47</v>
      </c>
      <c r="M225" s="2">
        <v>15425.6</v>
      </c>
    </row>
    <row r="226" spans="1:13" ht="15.75" thickBot="1" x14ac:dyDescent="0.3">
      <c r="A226" s="46" t="s">
        <v>296</v>
      </c>
      <c r="B226" s="46" t="s">
        <v>297</v>
      </c>
      <c r="C226" s="47"/>
      <c r="D226" s="47"/>
      <c r="E226" s="3">
        <v>16180.27</v>
      </c>
      <c r="F226" s="3">
        <v>56849.09</v>
      </c>
      <c r="G226" s="2"/>
      <c r="H226" s="2">
        <v>26266.16</v>
      </c>
      <c r="I226" s="2">
        <f t="shared" si="79"/>
        <v>99295.52</v>
      </c>
      <c r="J226" s="2">
        <v>90137.37</v>
      </c>
      <c r="K226" s="71">
        <f t="shared" si="80"/>
        <v>0.10160214348388474</v>
      </c>
      <c r="L226" s="2">
        <v>90137.37</v>
      </c>
      <c r="M226" s="2">
        <v>125815.43</v>
      </c>
    </row>
    <row r="227" spans="1:13" ht="15.75" thickBot="1" x14ac:dyDescent="0.3">
      <c r="A227" s="46" t="s">
        <v>377</v>
      </c>
      <c r="B227" s="46" t="s">
        <v>378</v>
      </c>
      <c r="C227" s="47"/>
      <c r="D227" s="47"/>
      <c r="E227" s="3">
        <v>417.78</v>
      </c>
      <c r="F227" s="3"/>
      <c r="G227" s="2"/>
      <c r="H227" s="2">
        <v>5764.18</v>
      </c>
      <c r="I227" s="2">
        <f t="shared" si="79"/>
        <v>6181.96</v>
      </c>
      <c r="J227" s="2">
        <v>6188.36</v>
      </c>
      <c r="K227" s="71">
        <f t="shared" si="80"/>
        <v>-1.0341996910328E-3</v>
      </c>
      <c r="L227" s="2">
        <v>6188.36</v>
      </c>
      <c r="M227" s="2">
        <v>17656.080000000002</v>
      </c>
    </row>
    <row r="228" spans="1:13" ht="15.75" thickBot="1" x14ac:dyDescent="0.3">
      <c r="A228" s="13" t="s">
        <v>298</v>
      </c>
      <c r="B228" s="46" t="s">
        <v>299</v>
      </c>
      <c r="C228" s="14"/>
      <c r="D228" s="14"/>
      <c r="E228" s="3">
        <v>15962.69</v>
      </c>
      <c r="F228" s="3">
        <v>13174.15</v>
      </c>
      <c r="G228" s="2"/>
      <c r="H228" s="2">
        <v>46225.91</v>
      </c>
      <c r="I228" s="2">
        <f t="shared" si="79"/>
        <v>75362.75</v>
      </c>
      <c r="J228" s="2">
        <v>65129.94</v>
      </c>
      <c r="K228" s="71">
        <f t="shared" si="80"/>
        <v>0.15711376365462648</v>
      </c>
      <c r="L228" s="2">
        <v>65129.94</v>
      </c>
      <c r="M228" s="2">
        <v>190715.51999999999</v>
      </c>
    </row>
    <row r="229" spans="1:13" ht="15.75" thickBot="1" x14ac:dyDescent="0.3">
      <c r="A229" s="9" t="s">
        <v>39</v>
      </c>
      <c r="B229" s="58"/>
      <c r="C229" s="10"/>
      <c r="D229" s="10"/>
      <c r="E229" s="4">
        <f t="shared" ref="E229:M229" si="81">SUM(E216:E228)</f>
        <v>84504.909999999989</v>
      </c>
      <c r="F229" s="4">
        <f t="shared" si="81"/>
        <v>158090.80000000002</v>
      </c>
      <c r="G229" s="4">
        <f t="shared" si="81"/>
        <v>1533.65</v>
      </c>
      <c r="H229" s="4">
        <f t="shared" si="81"/>
        <v>736277.08000000019</v>
      </c>
      <c r="I229" s="4">
        <f t="shared" si="81"/>
        <v>980406.44000000006</v>
      </c>
      <c r="J229" s="4">
        <f t="shared" si="81"/>
        <v>910232.85999999987</v>
      </c>
      <c r="K229" s="78">
        <f t="shared" si="80"/>
        <v>7.7094096558984138E-2</v>
      </c>
      <c r="L229" s="4">
        <f t="shared" ref="L229" si="82">SUM(L216:L228)</f>
        <v>910232.85999999987</v>
      </c>
      <c r="M229" s="4">
        <f t="shared" si="81"/>
        <v>1006858.64</v>
      </c>
    </row>
    <row r="230" spans="1:13" ht="15.75" thickBot="1" x14ac:dyDescent="0.3">
      <c r="A230" s="19" t="s">
        <v>474</v>
      </c>
      <c r="B230" s="18"/>
      <c r="C230" s="6"/>
      <c r="D230" s="6"/>
      <c r="E230" s="23"/>
      <c r="F230" s="23"/>
      <c r="G230" s="23"/>
      <c r="H230" s="23"/>
      <c r="I230" s="23"/>
      <c r="J230" s="23"/>
      <c r="K230" s="23"/>
      <c r="L230" s="23"/>
      <c r="M230" s="23"/>
    </row>
    <row r="231" spans="1:13" x14ac:dyDescent="0.25">
      <c r="A231" s="20"/>
      <c r="B231" s="57" t="s">
        <v>59</v>
      </c>
      <c r="C231" s="11"/>
      <c r="D231" s="11"/>
      <c r="E231" s="25" t="s">
        <v>2</v>
      </c>
      <c r="F231" s="26" t="s">
        <v>3</v>
      </c>
      <c r="G231" s="27" t="s">
        <v>4</v>
      </c>
      <c r="H231" s="54" t="s">
        <v>419</v>
      </c>
      <c r="I231" s="65" t="s">
        <v>473</v>
      </c>
      <c r="J231" s="25" t="s">
        <v>470</v>
      </c>
      <c r="K231" s="72" t="s">
        <v>453</v>
      </c>
      <c r="L231" s="25" t="s">
        <v>470</v>
      </c>
      <c r="M231" s="25" t="s">
        <v>447</v>
      </c>
    </row>
    <row r="232" spans="1:13" ht="15.75" thickBot="1" x14ac:dyDescent="0.3">
      <c r="A232" s="21" t="s">
        <v>59</v>
      </c>
      <c r="B232" s="50" t="s">
        <v>60</v>
      </c>
      <c r="C232" s="12"/>
      <c r="D232" s="12"/>
      <c r="E232" s="28" t="s">
        <v>5</v>
      </c>
      <c r="F232" s="28" t="s">
        <v>5</v>
      </c>
      <c r="G232" s="28" t="s">
        <v>5</v>
      </c>
      <c r="H232" s="55" t="s">
        <v>420</v>
      </c>
      <c r="I232" s="28" t="s">
        <v>448</v>
      </c>
      <c r="J232" s="28" t="s">
        <v>448</v>
      </c>
      <c r="K232" s="73" t="s">
        <v>471</v>
      </c>
      <c r="L232" s="28" t="s">
        <v>449</v>
      </c>
      <c r="M232" s="28" t="s">
        <v>449</v>
      </c>
    </row>
    <row r="233" spans="1:13" ht="15.75" thickBot="1" x14ac:dyDescent="0.3">
      <c r="A233" s="46" t="s">
        <v>215</v>
      </c>
      <c r="B233" s="46" t="s">
        <v>475</v>
      </c>
      <c r="C233" s="47"/>
      <c r="D233" s="47"/>
      <c r="E233" s="3">
        <v>19687.87</v>
      </c>
      <c r="F233" s="3">
        <v>5706.92</v>
      </c>
      <c r="G233" s="2">
        <v>13949.42</v>
      </c>
      <c r="H233" s="2">
        <v>11497</v>
      </c>
      <c r="I233" s="2">
        <f t="shared" ref="I233:I237" si="83">SUM(E233:H233)</f>
        <v>50841.21</v>
      </c>
      <c r="J233" s="2">
        <v>30256.63</v>
      </c>
      <c r="K233" s="71">
        <f t="shared" ref="K233:K238" si="84">SUM(I233/J233)-1</f>
        <v>0.68033287249769714</v>
      </c>
      <c r="L233" s="2">
        <v>30256.63</v>
      </c>
      <c r="M233" s="2">
        <v>60132.2</v>
      </c>
    </row>
    <row r="234" spans="1:13" ht="15.75" thickBot="1" x14ac:dyDescent="0.3">
      <c r="A234" s="46" t="s">
        <v>379</v>
      </c>
      <c r="B234" s="46" t="s">
        <v>476</v>
      </c>
      <c r="C234" s="47"/>
      <c r="D234" s="47"/>
      <c r="E234" s="3">
        <v>8185.18</v>
      </c>
      <c r="F234" s="3">
        <v>6090.67</v>
      </c>
      <c r="G234" s="2"/>
      <c r="H234" s="2">
        <v>300</v>
      </c>
      <c r="I234" s="2">
        <f t="shared" si="83"/>
        <v>14575.85</v>
      </c>
      <c r="J234" s="2">
        <v>6884.53</v>
      </c>
      <c r="K234" s="71">
        <f t="shared" si="84"/>
        <v>1.1171888277050139</v>
      </c>
      <c r="L234" s="2">
        <v>6884.53</v>
      </c>
      <c r="M234" s="2">
        <v>20941.87</v>
      </c>
    </row>
    <row r="235" spans="1:13" ht="15.75" thickBot="1" x14ac:dyDescent="0.3">
      <c r="A235" s="46" t="s">
        <v>319</v>
      </c>
      <c r="B235" s="46" t="s">
        <v>477</v>
      </c>
      <c r="C235" s="47"/>
      <c r="D235" s="47"/>
      <c r="E235" s="3">
        <v>587.77</v>
      </c>
      <c r="F235" s="3">
        <v>4367.91</v>
      </c>
      <c r="G235" s="2"/>
      <c r="H235" s="2">
        <v>745</v>
      </c>
      <c r="I235" s="2">
        <f t="shared" si="83"/>
        <v>5700.68</v>
      </c>
      <c r="J235" s="2">
        <v>4782.13</v>
      </c>
      <c r="K235" s="71">
        <f t="shared" si="84"/>
        <v>0.19207967997524111</v>
      </c>
      <c r="L235" s="2">
        <v>4782.13</v>
      </c>
      <c r="M235" s="2">
        <v>6654.02</v>
      </c>
    </row>
    <row r="236" spans="1:13" ht="15.75" thickBot="1" x14ac:dyDescent="0.3">
      <c r="A236" s="46" t="s">
        <v>319</v>
      </c>
      <c r="B236" s="46" t="s">
        <v>478</v>
      </c>
      <c r="C236" s="47"/>
      <c r="D236" s="47"/>
      <c r="E236" s="3">
        <v>1004.24</v>
      </c>
      <c r="F236" s="3">
        <v>1487.07</v>
      </c>
      <c r="G236" s="2"/>
      <c r="H236" s="2">
        <v>550</v>
      </c>
      <c r="I236" s="2">
        <f t="shared" ref="I236" si="85">SUM(E236:H236)</f>
        <v>3041.31</v>
      </c>
      <c r="J236" s="2">
        <v>1353.18</v>
      </c>
      <c r="K236" s="71">
        <f t="shared" si="84"/>
        <v>1.2475280450494388</v>
      </c>
      <c r="L236" s="2">
        <v>1353.18</v>
      </c>
      <c r="M236" s="2">
        <v>0</v>
      </c>
    </row>
    <row r="237" spans="1:13" ht="15.75" thickBot="1" x14ac:dyDescent="0.3">
      <c r="A237" s="13" t="s">
        <v>216</v>
      </c>
      <c r="B237" s="46" t="s">
        <v>479</v>
      </c>
      <c r="C237" s="14"/>
      <c r="D237" s="14"/>
      <c r="E237" s="3">
        <v>6954.85</v>
      </c>
      <c r="F237" s="3">
        <v>2744.68</v>
      </c>
      <c r="G237" s="2">
        <v>5407.22</v>
      </c>
      <c r="H237" s="2">
        <v>1254.6500000000001</v>
      </c>
      <c r="I237" s="2">
        <f t="shared" si="83"/>
        <v>16361.4</v>
      </c>
      <c r="J237" s="2">
        <v>17352.71</v>
      </c>
      <c r="K237" s="71">
        <f t="shared" si="84"/>
        <v>-5.7127100032213995E-2</v>
      </c>
      <c r="L237" s="2">
        <v>17352.71</v>
      </c>
      <c r="M237" s="2">
        <v>23342.35</v>
      </c>
    </row>
    <row r="238" spans="1:13" ht="15.75" thickBot="1" x14ac:dyDescent="0.3">
      <c r="A238" s="9" t="s">
        <v>40</v>
      </c>
      <c r="B238" s="58"/>
      <c r="C238" s="10"/>
      <c r="D238" s="10"/>
      <c r="E238" s="4">
        <f>SUM(E233:E237)</f>
        <v>36419.910000000003</v>
      </c>
      <c r="F238" s="4">
        <f t="shared" ref="F238:I238" si="86">SUM(F233:F237)</f>
        <v>20397.25</v>
      </c>
      <c r="G238" s="4">
        <f t="shared" si="86"/>
        <v>19356.64</v>
      </c>
      <c r="H238" s="4">
        <f>SUM(H233:H237)</f>
        <v>14346.65</v>
      </c>
      <c r="I238" s="4">
        <f t="shared" si="86"/>
        <v>90520.449999999983</v>
      </c>
      <c r="J238" s="4">
        <f>SUM(J233:J237)</f>
        <v>60629.18</v>
      </c>
      <c r="K238" s="78">
        <f t="shared" si="84"/>
        <v>0.49301788346799325</v>
      </c>
      <c r="L238" s="4">
        <f>SUM(L233:L237)</f>
        <v>60629.18</v>
      </c>
      <c r="M238" s="4">
        <f>SUM(M233:M237)</f>
        <v>111070.44</v>
      </c>
    </row>
    <row r="239" spans="1:13" ht="15.75" thickBot="1" x14ac:dyDescent="0.3">
      <c r="A239" s="48" t="s">
        <v>276</v>
      </c>
      <c r="B239" s="18"/>
      <c r="C239" s="40"/>
      <c r="D239" s="40"/>
      <c r="E239" s="23"/>
      <c r="F239" s="23"/>
      <c r="G239" s="23"/>
      <c r="H239" s="23"/>
      <c r="I239" s="23"/>
      <c r="J239" s="23"/>
      <c r="K239" s="23"/>
      <c r="L239" s="23"/>
      <c r="M239" s="23"/>
    </row>
    <row r="240" spans="1:13" x14ac:dyDescent="0.25">
      <c r="A240" s="49"/>
      <c r="B240" s="57" t="s">
        <v>59</v>
      </c>
      <c r="C240" s="44"/>
      <c r="D240" s="44"/>
      <c r="E240" s="25" t="s">
        <v>2</v>
      </c>
      <c r="F240" s="26" t="s">
        <v>3</v>
      </c>
      <c r="G240" s="27" t="s">
        <v>4</v>
      </c>
      <c r="H240" s="54" t="s">
        <v>419</v>
      </c>
      <c r="I240" s="65" t="s">
        <v>473</v>
      </c>
      <c r="J240" s="25" t="s">
        <v>470</v>
      </c>
      <c r="K240" s="72" t="s">
        <v>453</v>
      </c>
      <c r="L240" s="25" t="s">
        <v>470</v>
      </c>
      <c r="M240" s="25" t="s">
        <v>447</v>
      </c>
    </row>
    <row r="241" spans="1:13" ht="15.75" thickBot="1" x14ac:dyDescent="0.3">
      <c r="A241" s="50" t="s">
        <v>59</v>
      </c>
      <c r="B241" s="50" t="s">
        <v>60</v>
      </c>
      <c r="C241" s="45"/>
      <c r="D241" s="45"/>
      <c r="E241" s="28" t="s">
        <v>5</v>
      </c>
      <c r="F241" s="28" t="s">
        <v>5</v>
      </c>
      <c r="G241" s="28" t="s">
        <v>5</v>
      </c>
      <c r="H241" s="55" t="s">
        <v>420</v>
      </c>
      <c r="I241" s="28" t="s">
        <v>448</v>
      </c>
      <c r="J241" s="28" t="s">
        <v>448</v>
      </c>
      <c r="K241" s="73" t="s">
        <v>471</v>
      </c>
      <c r="L241" s="28" t="s">
        <v>449</v>
      </c>
      <c r="M241" s="28" t="s">
        <v>449</v>
      </c>
    </row>
    <row r="242" spans="1:13" ht="15.75" thickBot="1" x14ac:dyDescent="0.3">
      <c r="A242" s="46" t="s">
        <v>217</v>
      </c>
      <c r="B242" s="46" t="s">
        <v>218</v>
      </c>
      <c r="C242" s="47"/>
      <c r="D242" s="47"/>
      <c r="E242" s="3">
        <v>14243.65</v>
      </c>
      <c r="F242" s="3">
        <v>10112.33</v>
      </c>
      <c r="G242" s="2">
        <v>5132.8500000000004</v>
      </c>
      <c r="H242" s="2">
        <v>10013.06</v>
      </c>
      <c r="I242" s="2">
        <f>SUM(E242:H242)</f>
        <v>39501.89</v>
      </c>
      <c r="J242" s="2">
        <v>46819.61</v>
      </c>
      <c r="K242" s="71">
        <f>SUM(I242/J242)-1</f>
        <v>-0.15629604774580563</v>
      </c>
      <c r="L242" s="2">
        <v>46819.61</v>
      </c>
      <c r="M242" s="2">
        <v>35466.720000000001</v>
      </c>
    </row>
    <row r="243" spans="1:13" ht="15.75" thickBot="1" x14ac:dyDescent="0.3">
      <c r="A243" s="42" t="s">
        <v>277</v>
      </c>
      <c r="B243" s="58"/>
      <c r="C243" s="43"/>
      <c r="D243" s="43"/>
      <c r="E243" s="4">
        <f>SUM(E242:E242)</f>
        <v>14243.65</v>
      </c>
      <c r="F243" s="4">
        <f>SUM(F242:F242)</f>
        <v>10112.33</v>
      </c>
      <c r="G243" s="4">
        <f>SUM(G242:G242)</f>
        <v>5132.8500000000004</v>
      </c>
      <c r="H243" s="4">
        <f>SUM(H242)</f>
        <v>10013.06</v>
      </c>
      <c r="I243" s="4">
        <f>SUM(I242:I242)</f>
        <v>39501.89</v>
      </c>
      <c r="J243" s="4">
        <f>SUM(J242)</f>
        <v>46819.61</v>
      </c>
      <c r="K243" s="78">
        <f t="shared" ref="K243" si="87">SUM(I243/J243)-1</f>
        <v>-0.15629604774580563</v>
      </c>
      <c r="L243" s="4">
        <f>SUM(L242)</f>
        <v>46819.61</v>
      </c>
      <c r="M243" s="4">
        <f>SUM(M242)</f>
        <v>35466.720000000001</v>
      </c>
    </row>
    <row r="244" spans="1:13" ht="15.75" thickBot="1" x14ac:dyDescent="0.3">
      <c r="A244" s="48" t="s">
        <v>440</v>
      </c>
      <c r="B244" s="18"/>
      <c r="C244" s="40"/>
      <c r="D244" s="40"/>
      <c r="E244" s="23"/>
      <c r="F244" s="23"/>
      <c r="G244" s="23"/>
      <c r="H244" s="23"/>
      <c r="I244" s="23"/>
      <c r="J244" s="23"/>
      <c r="K244" s="23"/>
      <c r="L244" s="23"/>
      <c r="M244" s="23"/>
    </row>
    <row r="245" spans="1:13" x14ac:dyDescent="0.25">
      <c r="A245" s="49"/>
      <c r="B245" s="57" t="s">
        <v>59</v>
      </c>
      <c r="C245" s="44"/>
      <c r="D245" s="44"/>
      <c r="E245" s="25" t="s">
        <v>2</v>
      </c>
      <c r="F245" s="26" t="s">
        <v>3</v>
      </c>
      <c r="G245" s="27" t="s">
        <v>4</v>
      </c>
      <c r="H245" s="54" t="s">
        <v>419</v>
      </c>
      <c r="I245" s="65" t="s">
        <v>473</v>
      </c>
      <c r="J245" s="25" t="s">
        <v>470</v>
      </c>
      <c r="K245" s="72" t="s">
        <v>453</v>
      </c>
      <c r="L245" s="25" t="s">
        <v>470</v>
      </c>
      <c r="M245" s="25" t="s">
        <v>447</v>
      </c>
    </row>
    <row r="246" spans="1:13" ht="15.75" thickBot="1" x14ac:dyDescent="0.3">
      <c r="A246" s="50" t="s">
        <v>59</v>
      </c>
      <c r="B246" s="50" t="s">
        <v>60</v>
      </c>
      <c r="C246" s="45"/>
      <c r="D246" s="45"/>
      <c r="E246" s="28" t="s">
        <v>5</v>
      </c>
      <c r="F246" s="28" t="s">
        <v>5</v>
      </c>
      <c r="G246" s="28" t="s">
        <v>5</v>
      </c>
      <c r="H246" s="55" t="s">
        <v>420</v>
      </c>
      <c r="I246" s="28" t="s">
        <v>448</v>
      </c>
      <c r="J246" s="28" t="s">
        <v>448</v>
      </c>
      <c r="K246" s="73" t="s">
        <v>471</v>
      </c>
      <c r="L246" s="28" t="s">
        <v>449</v>
      </c>
      <c r="M246" s="28" t="s">
        <v>449</v>
      </c>
    </row>
    <row r="247" spans="1:13" ht="15.75" thickBot="1" x14ac:dyDescent="0.3">
      <c r="A247" s="46" t="s">
        <v>441</v>
      </c>
      <c r="B247" s="46" t="s">
        <v>442</v>
      </c>
      <c r="C247" s="47"/>
      <c r="D247" s="47"/>
      <c r="E247" s="3">
        <v>9990.14</v>
      </c>
      <c r="F247" s="3"/>
      <c r="G247" s="2"/>
      <c r="H247" s="2">
        <v>11786.79</v>
      </c>
      <c r="I247" s="2">
        <f>SUM(E247:H247)</f>
        <v>21776.93</v>
      </c>
      <c r="J247" s="2">
        <v>26000.27</v>
      </c>
      <c r="K247" s="71">
        <f>SUM(I247/J247)-1</f>
        <v>-0.16243446702668862</v>
      </c>
      <c r="L247" s="2">
        <v>26000.27</v>
      </c>
      <c r="M247" s="2">
        <v>0</v>
      </c>
    </row>
    <row r="248" spans="1:13" ht="15.75" thickBot="1" x14ac:dyDescent="0.3">
      <c r="A248" s="42" t="s">
        <v>443</v>
      </c>
      <c r="B248" s="58"/>
      <c r="C248" s="43"/>
      <c r="D248" s="43"/>
      <c r="E248" s="4">
        <f>SUM(E247:E247)</f>
        <v>9990.14</v>
      </c>
      <c r="F248" s="4">
        <f>SUM(F247:F247)</f>
        <v>0</v>
      </c>
      <c r="G248" s="4">
        <f>SUM(G247:G247)</f>
        <v>0</v>
      </c>
      <c r="H248" s="4">
        <f>SUM(H247)</f>
        <v>11786.79</v>
      </c>
      <c r="I248" s="4">
        <f>SUM(I247:I247)</f>
        <v>21776.93</v>
      </c>
      <c r="J248" s="4">
        <f>SUM(J247)</f>
        <v>26000.27</v>
      </c>
      <c r="K248" s="78">
        <f t="shared" ref="K248" si="88">SUM(I248/J248)-1</f>
        <v>-0.16243446702668862</v>
      </c>
      <c r="L248" s="4">
        <f>SUM(L247)</f>
        <v>26000.27</v>
      </c>
      <c r="M248" s="4">
        <f>SUM(M247)</f>
        <v>0</v>
      </c>
    </row>
    <row r="249" spans="1:13" ht="15.75" thickBot="1" x14ac:dyDescent="0.3">
      <c r="A249" s="48" t="s">
        <v>353</v>
      </c>
      <c r="B249" s="18"/>
      <c r="C249" s="40"/>
      <c r="D249" s="40"/>
      <c r="E249" s="23"/>
      <c r="F249" s="23"/>
      <c r="G249" s="23"/>
      <c r="H249" s="23"/>
      <c r="I249" s="23"/>
      <c r="J249" s="23"/>
      <c r="K249" s="23"/>
      <c r="L249" s="23"/>
      <c r="M249" s="23"/>
    </row>
    <row r="250" spans="1:13" x14ac:dyDescent="0.25">
      <c r="A250" s="49"/>
      <c r="B250" s="57" t="s">
        <v>59</v>
      </c>
      <c r="C250" s="44"/>
      <c r="D250" s="44"/>
      <c r="E250" s="25" t="s">
        <v>2</v>
      </c>
      <c r="F250" s="26" t="s">
        <v>3</v>
      </c>
      <c r="G250" s="27" t="s">
        <v>4</v>
      </c>
      <c r="H250" s="54" t="s">
        <v>419</v>
      </c>
      <c r="I250" s="65" t="s">
        <v>473</v>
      </c>
      <c r="J250" s="25" t="s">
        <v>470</v>
      </c>
      <c r="K250" s="72" t="s">
        <v>453</v>
      </c>
      <c r="L250" s="25" t="s">
        <v>470</v>
      </c>
      <c r="M250" s="25" t="s">
        <v>447</v>
      </c>
    </row>
    <row r="251" spans="1:13" ht="15.75" thickBot="1" x14ac:dyDescent="0.3">
      <c r="A251" s="50" t="s">
        <v>59</v>
      </c>
      <c r="B251" s="50" t="s">
        <v>60</v>
      </c>
      <c r="C251" s="45"/>
      <c r="D251" s="45"/>
      <c r="E251" s="28" t="s">
        <v>5</v>
      </c>
      <c r="F251" s="28" t="s">
        <v>5</v>
      </c>
      <c r="G251" s="28" t="s">
        <v>5</v>
      </c>
      <c r="H251" s="55" t="s">
        <v>420</v>
      </c>
      <c r="I251" s="28" t="s">
        <v>448</v>
      </c>
      <c r="J251" s="28" t="s">
        <v>448</v>
      </c>
      <c r="K251" s="73" t="s">
        <v>471</v>
      </c>
      <c r="L251" s="28" t="s">
        <v>449</v>
      </c>
      <c r="M251" s="28" t="s">
        <v>449</v>
      </c>
    </row>
    <row r="252" spans="1:13" ht="15.75" thickBot="1" x14ac:dyDescent="0.3">
      <c r="A252" s="46" t="s">
        <v>333</v>
      </c>
      <c r="B252" s="46" t="s">
        <v>334</v>
      </c>
      <c r="C252" s="47"/>
      <c r="D252" s="47"/>
      <c r="E252" s="3"/>
      <c r="F252" s="3">
        <v>3394.5</v>
      </c>
      <c r="G252" s="2"/>
      <c r="H252" s="2">
        <v>5600</v>
      </c>
      <c r="I252" s="2">
        <f>SUM(E252:H252)</f>
        <v>8994.5</v>
      </c>
      <c r="J252" s="2">
        <v>14076.84</v>
      </c>
      <c r="K252" s="71">
        <f>SUM(I252/J252)-1</f>
        <v>-0.36104267719175609</v>
      </c>
      <c r="L252" s="2">
        <v>14076.84</v>
      </c>
      <c r="M252" s="2">
        <v>9832.08</v>
      </c>
    </row>
    <row r="253" spans="1:13" ht="15.75" thickBot="1" x14ac:dyDescent="0.3">
      <c r="A253" s="42" t="s">
        <v>444</v>
      </c>
      <c r="B253" s="58"/>
      <c r="C253" s="43"/>
      <c r="D253" s="43"/>
      <c r="E253" s="4">
        <f>SUM(E252:E252)</f>
        <v>0</v>
      </c>
      <c r="F253" s="4">
        <f>SUM(F252:F252)</f>
        <v>3394.5</v>
      </c>
      <c r="G253" s="4">
        <f>SUM(G252:G252)</f>
        <v>0</v>
      </c>
      <c r="H253" s="4">
        <f>SUM(H252)</f>
        <v>5600</v>
      </c>
      <c r="I253" s="4">
        <f>SUM(I252:I252)</f>
        <v>8994.5</v>
      </c>
      <c r="J253" s="4">
        <f>SUM(J252)</f>
        <v>14076.84</v>
      </c>
      <c r="K253" s="78">
        <f t="shared" ref="K253" si="89">SUM(I253/J253)-1</f>
        <v>-0.36104267719175609</v>
      </c>
      <c r="L253" s="4">
        <f>SUM(L252)</f>
        <v>14076.84</v>
      </c>
      <c r="M253" s="4">
        <f>SUM(M252)</f>
        <v>9832.08</v>
      </c>
    </row>
    <row r="254" spans="1:13" ht="15.75" thickBot="1" x14ac:dyDescent="0.3">
      <c r="A254" s="48" t="s">
        <v>399</v>
      </c>
      <c r="B254" s="18"/>
      <c r="C254" s="40"/>
      <c r="D254" s="40"/>
      <c r="E254" s="23"/>
      <c r="F254" s="23"/>
      <c r="G254" s="23"/>
      <c r="H254" s="23"/>
      <c r="I254" s="23"/>
      <c r="J254" s="23"/>
      <c r="K254" s="23"/>
      <c r="L254" s="23"/>
      <c r="M254" s="23"/>
    </row>
    <row r="255" spans="1:13" x14ac:dyDescent="0.25">
      <c r="A255" s="49"/>
      <c r="B255" s="57" t="s">
        <v>59</v>
      </c>
      <c r="C255" s="44"/>
      <c r="D255" s="44"/>
      <c r="E255" s="25" t="s">
        <v>2</v>
      </c>
      <c r="F255" s="26" t="s">
        <v>3</v>
      </c>
      <c r="G255" s="27" t="s">
        <v>4</v>
      </c>
      <c r="H255" s="54" t="s">
        <v>419</v>
      </c>
      <c r="I255" s="65" t="s">
        <v>473</v>
      </c>
      <c r="J255" s="25" t="s">
        <v>470</v>
      </c>
      <c r="K255" s="72" t="s">
        <v>453</v>
      </c>
      <c r="L255" s="25" t="s">
        <v>470</v>
      </c>
      <c r="M255" s="25" t="s">
        <v>447</v>
      </c>
    </row>
    <row r="256" spans="1:13" ht="15.75" thickBot="1" x14ac:dyDescent="0.3">
      <c r="A256" s="50" t="s">
        <v>59</v>
      </c>
      <c r="B256" s="50" t="s">
        <v>60</v>
      </c>
      <c r="C256" s="45"/>
      <c r="D256" s="45"/>
      <c r="E256" s="28" t="s">
        <v>5</v>
      </c>
      <c r="F256" s="28" t="s">
        <v>5</v>
      </c>
      <c r="G256" s="28" t="s">
        <v>5</v>
      </c>
      <c r="H256" s="55" t="s">
        <v>420</v>
      </c>
      <c r="I256" s="28" t="s">
        <v>448</v>
      </c>
      <c r="J256" s="28" t="s">
        <v>448</v>
      </c>
      <c r="K256" s="73" t="s">
        <v>471</v>
      </c>
      <c r="L256" s="28" t="s">
        <v>449</v>
      </c>
      <c r="M256" s="28" t="s">
        <v>449</v>
      </c>
    </row>
    <row r="257" spans="1:13" ht="15.75" thickBot="1" x14ac:dyDescent="0.3">
      <c r="A257" s="46" t="s">
        <v>400</v>
      </c>
      <c r="B257" s="46" t="s">
        <v>401</v>
      </c>
      <c r="C257" s="47"/>
      <c r="D257" s="47"/>
      <c r="E257" s="3">
        <v>1277.74</v>
      </c>
      <c r="F257" s="3">
        <v>2144.77</v>
      </c>
      <c r="G257" s="2"/>
      <c r="H257" s="2">
        <v>1154</v>
      </c>
      <c r="I257" s="2">
        <f>SUM(E257:H257)</f>
        <v>4576.51</v>
      </c>
      <c r="J257" s="2">
        <v>3675.76</v>
      </c>
      <c r="K257" s="71">
        <f>SUM(I257/J257)-1</f>
        <v>0.24505136352754264</v>
      </c>
      <c r="L257" s="2">
        <v>3675.76</v>
      </c>
      <c r="M257" s="2">
        <v>2941.92</v>
      </c>
    </row>
    <row r="258" spans="1:13" ht="15.75" thickBot="1" x14ac:dyDescent="0.3">
      <c r="A258" s="42" t="s">
        <v>402</v>
      </c>
      <c r="B258" s="58"/>
      <c r="C258" s="43"/>
      <c r="D258" s="43"/>
      <c r="E258" s="4">
        <f>SUM(E257:E257)</f>
        <v>1277.74</v>
      </c>
      <c r="F258" s="4">
        <f>SUM(F257:F257)</f>
        <v>2144.77</v>
      </c>
      <c r="G258" s="4">
        <f>SUM(G257:G257)</f>
        <v>0</v>
      </c>
      <c r="H258" s="4">
        <f>SUM(H257)</f>
        <v>1154</v>
      </c>
      <c r="I258" s="4">
        <f>SUM(I257:I257)</f>
        <v>4576.51</v>
      </c>
      <c r="J258" s="4">
        <f>SUM(J257)</f>
        <v>3675.76</v>
      </c>
      <c r="K258" s="78">
        <f t="shared" ref="K258" si="90">SUM(I258/J258)-1</f>
        <v>0.24505136352754264</v>
      </c>
      <c r="L258" s="4">
        <f>SUM(L257)</f>
        <v>3675.76</v>
      </c>
      <c r="M258" s="4">
        <f>SUM(M257)</f>
        <v>2941.92</v>
      </c>
    </row>
    <row r="259" spans="1:13" ht="15.75" thickBot="1" x14ac:dyDescent="0.3">
      <c r="A259" s="48" t="s">
        <v>354</v>
      </c>
      <c r="B259" s="18"/>
      <c r="C259" s="40"/>
      <c r="D259" s="40"/>
      <c r="E259" s="23"/>
      <c r="F259" s="23"/>
      <c r="G259" s="23"/>
      <c r="H259" s="23"/>
      <c r="I259" s="23"/>
      <c r="J259" s="23"/>
      <c r="K259" s="23"/>
      <c r="L259" s="23"/>
      <c r="M259" s="23"/>
    </row>
    <row r="260" spans="1:13" x14ac:dyDescent="0.25">
      <c r="A260" s="49"/>
      <c r="B260" s="57" t="s">
        <v>59</v>
      </c>
      <c r="C260" s="44"/>
      <c r="D260" s="44"/>
      <c r="E260" s="25" t="s">
        <v>2</v>
      </c>
      <c r="F260" s="26" t="s">
        <v>3</v>
      </c>
      <c r="G260" s="27" t="s">
        <v>4</v>
      </c>
      <c r="H260" s="54" t="s">
        <v>419</v>
      </c>
      <c r="I260" s="65" t="s">
        <v>473</v>
      </c>
      <c r="J260" s="25" t="s">
        <v>470</v>
      </c>
      <c r="K260" s="74" t="s">
        <v>453</v>
      </c>
      <c r="L260" s="25" t="s">
        <v>470</v>
      </c>
      <c r="M260" s="25" t="s">
        <v>447</v>
      </c>
    </row>
    <row r="261" spans="1:13" ht="15.75" thickBot="1" x14ac:dyDescent="0.3">
      <c r="A261" s="50" t="s">
        <v>59</v>
      </c>
      <c r="B261" s="50" t="s">
        <v>60</v>
      </c>
      <c r="C261" s="45"/>
      <c r="D261" s="45"/>
      <c r="E261" s="28" t="s">
        <v>5</v>
      </c>
      <c r="F261" s="28" t="s">
        <v>5</v>
      </c>
      <c r="G261" s="28" t="s">
        <v>5</v>
      </c>
      <c r="H261" s="55" t="s">
        <v>420</v>
      </c>
      <c r="I261" s="28" t="s">
        <v>448</v>
      </c>
      <c r="J261" s="28" t="s">
        <v>448</v>
      </c>
      <c r="K261" s="73" t="s">
        <v>471</v>
      </c>
      <c r="L261" s="28" t="s">
        <v>449</v>
      </c>
      <c r="M261" s="28" t="s">
        <v>449</v>
      </c>
    </row>
    <row r="262" spans="1:13" ht="15.75" thickBot="1" x14ac:dyDescent="0.3">
      <c r="A262" s="46" t="s">
        <v>300</v>
      </c>
      <c r="B262" s="46" t="s">
        <v>301</v>
      </c>
      <c r="C262" s="47"/>
      <c r="D262" s="47"/>
      <c r="E262" s="3">
        <v>5830.59</v>
      </c>
      <c r="F262" s="3">
        <v>13506.37</v>
      </c>
      <c r="G262" s="2"/>
      <c r="H262" s="2">
        <v>15401.23</v>
      </c>
      <c r="I262" s="2">
        <f>SUM(E262:H262)</f>
        <v>34738.19</v>
      </c>
      <c r="J262" s="2">
        <v>39022.51</v>
      </c>
      <c r="K262" s="75">
        <f>SUM(I262/J262)-1</f>
        <v>-0.10979098986713054</v>
      </c>
      <c r="L262" s="2">
        <v>39022.51</v>
      </c>
      <c r="M262" s="2">
        <v>39362.14</v>
      </c>
    </row>
    <row r="263" spans="1:13" ht="15.75" thickBot="1" x14ac:dyDescent="0.3">
      <c r="A263" s="46" t="s">
        <v>505</v>
      </c>
      <c r="B263" s="46" t="s">
        <v>506</v>
      </c>
      <c r="C263" s="47"/>
      <c r="D263" s="47"/>
      <c r="E263" s="3">
        <v>702.39</v>
      </c>
      <c r="F263" s="3">
        <v>0</v>
      </c>
      <c r="G263" s="2"/>
      <c r="H263" s="2">
        <v>300</v>
      </c>
      <c r="I263" s="2">
        <f>SUM(E263:H263)</f>
        <v>1002.39</v>
      </c>
      <c r="J263" s="2">
        <v>0</v>
      </c>
      <c r="K263" s="75"/>
      <c r="L263" s="2">
        <v>0</v>
      </c>
      <c r="M263" s="2">
        <v>0</v>
      </c>
    </row>
    <row r="264" spans="1:13" ht="15.75" thickBot="1" x14ac:dyDescent="0.3">
      <c r="A264" s="42" t="s">
        <v>302</v>
      </c>
      <c r="B264" s="58"/>
      <c r="C264" s="43"/>
      <c r="D264" s="43"/>
      <c r="E264" s="4">
        <f>SUM(E262:E263)</f>
        <v>6532.9800000000005</v>
      </c>
      <c r="F264" s="4">
        <f t="shared" ref="F264:H264" si="91">SUM(F262:F263)</f>
        <v>13506.37</v>
      </c>
      <c r="G264" s="4">
        <f t="shared" si="91"/>
        <v>0</v>
      </c>
      <c r="H264" s="4">
        <f t="shared" si="91"/>
        <v>15701.23</v>
      </c>
      <c r="I264" s="4">
        <f>SUM(I262:I263)</f>
        <v>35740.58</v>
      </c>
      <c r="J264" s="4">
        <f>SUM(J262:J263)</f>
        <v>39022.51</v>
      </c>
      <c r="K264" s="78">
        <f t="shared" ref="K264" si="92">SUM(I264/J264)-1</f>
        <v>-8.4103508462167076E-2</v>
      </c>
      <c r="L264" s="4">
        <f>SUM(L262:L263)</f>
        <v>39022.51</v>
      </c>
      <c r="M264" s="4">
        <f>SUM(M262:M263)</f>
        <v>39362.14</v>
      </c>
    </row>
    <row r="265" spans="1:13" ht="15.75" thickBot="1" x14ac:dyDescent="0.3">
      <c r="A265" s="19" t="s">
        <v>41</v>
      </c>
      <c r="B265" s="18"/>
      <c r="C265" s="6"/>
      <c r="D265" s="6"/>
      <c r="E265" s="23"/>
      <c r="F265" s="23"/>
      <c r="G265" s="23"/>
      <c r="H265" s="23"/>
      <c r="I265" s="23"/>
      <c r="J265" s="23"/>
      <c r="K265" s="23"/>
      <c r="L265" s="23"/>
      <c r="M265" s="23"/>
    </row>
    <row r="266" spans="1:13" x14ac:dyDescent="0.25">
      <c r="A266" s="20"/>
      <c r="B266" s="57" t="s">
        <v>59</v>
      </c>
      <c r="C266" s="11"/>
      <c r="D266" s="11"/>
      <c r="E266" s="25" t="s">
        <v>2</v>
      </c>
      <c r="F266" s="26" t="s">
        <v>3</v>
      </c>
      <c r="G266" s="27" t="s">
        <v>4</v>
      </c>
      <c r="H266" s="54" t="s">
        <v>419</v>
      </c>
      <c r="I266" s="65" t="s">
        <v>473</v>
      </c>
      <c r="J266" s="25" t="s">
        <v>470</v>
      </c>
      <c r="K266" s="72" t="s">
        <v>453</v>
      </c>
      <c r="L266" s="25" t="s">
        <v>470</v>
      </c>
      <c r="M266" s="25" t="s">
        <v>447</v>
      </c>
    </row>
    <row r="267" spans="1:13" ht="15.75" thickBot="1" x14ac:dyDescent="0.3">
      <c r="A267" s="21" t="s">
        <v>59</v>
      </c>
      <c r="B267" s="50" t="s">
        <v>60</v>
      </c>
      <c r="C267" s="12"/>
      <c r="D267" s="12"/>
      <c r="E267" s="28" t="s">
        <v>5</v>
      </c>
      <c r="F267" s="28" t="s">
        <v>5</v>
      </c>
      <c r="G267" s="28" t="s">
        <v>5</v>
      </c>
      <c r="H267" s="55" t="s">
        <v>420</v>
      </c>
      <c r="I267" s="28" t="s">
        <v>448</v>
      </c>
      <c r="J267" s="28" t="s">
        <v>448</v>
      </c>
      <c r="K267" s="73" t="s">
        <v>471</v>
      </c>
      <c r="L267" s="28" t="s">
        <v>449</v>
      </c>
      <c r="M267" s="28" t="s">
        <v>449</v>
      </c>
    </row>
    <row r="268" spans="1:13" ht="15.75" thickBot="1" x14ac:dyDescent="0.3">
      <c r="A268" s="46" t="s">
        <v>219</v>
      </c>
      <c r="B268" s="46" t="s">
        <v>220</v>
      </c>
      <c r="C268" s="47"/>
      <c r="D268" s="47"/>
      <c r="E268" s="3">
        <v>2817.28</v>
      </c>
      <c r="F268" s="3">
        <v>3700.41</v>
      </c>
      <c r="G268" s="2"/>
      <c r="H268" s="2">
        <v>4003</v>
      </c>
      <c r="I268" s="2">
        <f t="shared" ref="I268:I274" si="93">SUM(E268:H268)</f>
        <v>10520.69</v>
      </c>
      <c r="J268" s="53">
        <v>13140.3</v>
      </c>
      <c r="K268" s="71">
        <f t="shared" ref="K268:K275" si="94">SUM(I268/J268)-1</f>
        <v>-0.19935694010030203</v>
      </c>
      <c r="L268" s="53">
        <v>13140.3</v>
      </c>
      <c r="M268" s="53">
        <v>9671.68</v>
      </c>
    </row>
    <row r="269" spans="1:13" ht="15.75" thickBot="1" x14ac:dyDescent="0.3">
      <c r="A269" s="46" t="s">
        <v>407</v>
      </c>
      <c r="B269" s="46" t="s">
        <v>411</v>
      </c>
      <c r="C269" s="47"/>
      <c r="D269" s="47"/>
      <c r="E269" s="3">
        <v>2909.78</v>
      </c>
      <c r="F269" s="3">
        <v>3408.19</v>
      </c>
      <c r="G269" s="2"/>
      <c r="H269" s="2">
        <v>4510</v>
      </c>
      <c r="I269" s="2">
        <f t="shared" si="93"/>
        <v>10827.970000000001</v>
      </c>
      <c r="J269" s="2">
        <v>11925.46</v>
      </c>
      <c r="K269" s="71">
        <f t="shared" si="94"/>
        <v>-9.2029154430940063E-2</v>
      </c>
      <c r="L269" s="2">
        <v>11925.46</v>
      </c>
      <c r="M269" s="2">
        <v>11401.33</v>
      </c>
    </row>
    <row r="270" spans="1:13" ht="15.75" thickBot="1" x14ac:dyDescent="0.3">
      <c r="A270" s="46" t="s">
        <v>221</v>
      </c>
      <c r="B270" s="46" t="s">
        <v>222</v>
      </c>
      <c r="C270" s="47"/>
      <c r="D270" s="47"/>
      <c r="E270" s="3">
        <v>9639.4599999999991</v>
      </c>
      <c r="F270" s="3">
        <v>19971.740000000002</v>
      </c>
      <c r="G270" s="2"/>
      <c r="H270" s="2">
        <v>16376.5</v>
      </c>
      <c r="I270" s="2">
        <f t="shared" si="93"/>
        <v>45987.7</v>
      </c>
      <c r="J270" s="2">
        <v>75618.38</v>
      </c>
      <c r="K270" s="71">
        <f t="shared" si="94"/>
        <v>-0.39184494563358807</v>
      </c>
      <c r="L270" s="2">
        <v>75618.38</v>
      </c>
      <c r="M270" s="2">
        <v>59561.82</v>
      </c>
    </row>
    <row r="271" spans="1:13" ht="15.75" thickBot="1" x14ac:dyDescent="0.3">
      <c r="A271" s="46" t="s">
        <v>223</v>
      </c>
      <c r="B271" s="46" t="s">
        <v>224</v>
      </c>
      <c r="C271" s="47"/>
      <c r="D271" s="47"/>
      <c r="E271" s="3"/>
      <c r="F271" s="3"/>
      <c r="G271" s="2"/>
      <c r="H271" s="2"/>
      <c r="I271" s="2">
        <f t="shared" si="93"/>
        <v>0</v>
      </c>
      <c r="J271" s="2">
        <v>0</v>
      </c>
      <c r="K271" s="71"/>
      <c r="L271" s="2">
        <v>0</v>
      </c>
      <c r="M271" s="2">
        <v>2939.29</v>
      </c>
    </row>
    <row r="272" spans="1:13" ht="15.75" thickBot="1" x14ac:dyDescent="0.3">
      <c r="A272" s="46" t="s">
        <v>303</v>
      </c>
      <c r="B272" s="46" t="s">
        <v>304</v>
      </c>
      <c r="C272" s="47"/>
      <c r="D272" s="47"/>
      <c r="E272" s="3">
        <v>5681.05</v>
      </c>
      <c r="F272" s="3">
        <v>7327.93</v>
      </c>
      <c r="G272" s="2"/>
      <c r="H272" s="2">
        <v>6298</v>
      </c>
      <c r="I272" s="2">
        <f t="shared" si="93"/>
        <v>19306.98</v>
      </c>
      <c r="J272" s="2">
        <v>15775.01</v>
      </c>
      <c r="K272" s="71">
        <f t="shared" si="94"/>
        <v>0.22389653001804755</v>
      </c>
      <c r="L272" s="2">
        <v>15775.01</v>
      </c>
      <c r="M272" s="2">
        <v>31312.39</v>
      </c>
    </row>
    <row r="273" spans="1:13" ht="15.75" thickBot="1" x14ac:dyDescent="0.3">
      <c r="A273" s="46" t="s">
        <v>426</v>
      </c>
      <c r="B273" s="46" t="s">
        <v>425</v>
      </c>
      <c r="C273" s="47"/>
      <c r="D273" s="47"/>
      <c r="E273" s="3"/>
      <c r="F273" s="3"/>
      <c r="G273" s="2"/>
      <c r="H273" s="2"/>
      <c r="I273" s="2">
        <f t="shared" si="93"/>
        <v>0</v>
      </c>
      <c r="J273" s="2">
        <v>0</v>
      </c>
      <c r="K273" s="71"/>
      <c r="L273" s="2">
        <v>0</v>
      </c>
      <c r="M273" s="2">
        <v>-1095</v>
      </c>
    </row>
    <row r="274" spans="1:13" ht="15.75" thickBot="1" x14ac:dyDescent="0.3">
      <c r="A274" s="13" t="s">
        <v>386</v>
      </c>
      <c r="B274" s="46" t="s">
        <v>387</v>
      </c>
      <c r="C274" s="14"/>
      <c r="D274" s="14"/>
      <c r="E274" s="3"/>
      <c r="F274" s="3"/>
      <c r="G274" s="2"/>
      <c r="H274" s="2"/>
      <c r="I274" s="2">
        <f t="shared" si="93"/>
        <v>0</v>
      </c>
      <c r="J274" s="2">
        <v>0</v>
      </c>
      <c r="K274" s="71"/>
      <c r="L274" s="2">
        <v>0</v>
      </c>
      <c r="M274" s="2">
        <v>7481.78</v>
      </c>
    </row>
    <row r="275" spans="1:13" ht="15.75" thickBot="1" x14ac:dyDescent="0.3">
      <c r="A275" s="9" t="s">
        <v>42</v>
      </c>
      <c r="B275" s="58"/>
      <c r="C275" s="10"/>
      <c r="D275" s="10"/>
      <c r="E275" s="4">
        <f>SUM(E268:E274)</f>
        <v>21047.57</v>
      </c>
      <c r="F275" s="4">
        <f t="shared" ref="F275:I275" si="95">SUM(F268:F274)</f>
        <v>34408.270000000004</v>
      </c>
      <c r="G275" s="4">
        <f t="shared" si="95"/>
        <v>0</v>
      </c>
      <c r="H275" s="4">
        <f>SUM(H268:H274)</f>
        <v>31187.5</v>
      </c>
      <c r="I275" s="4">
        <f t="shared" si="95"/>
        <v>86643.34</v>
      </c>
      <c r="J275" s="4">
        <f>SUM(J268:J274)</f>
        <v>116459.15</v>
      </c>
      <c r="K275" s="78">
        <f t="shared" si="94"/>
        <v>-0.25601947120513935</v>
      </c>
      <c r="L275" s="4">
        <f>SUM(L268:L274)</f>
        <v>116459.15</v>
      </c>
      <c r="M275" s="4">
        <f>SUM(M268:M274)</f>
        <v>121273.29</v>
      </c>
    </row>
    <row r="276" spans="1:13" ht="15.75" thickBot="1" x14ac:dyDescent="0.3">
      <c r="A276" s="48" t="s">
        <v>43</v>
      </c>
      <c r="B276" s="18"/>
      <c r="C276" s="40"/>
      <c r="D276" s="40"/>
      <c r="E276" s="23"/>
      <c r="F276" s="23"/>
      <c r="G276" s="23"/>
      <c r="H276" s="23"/>
      <c r="I276" s="23"/>
      <c r="J276" s="23"/>
      <c r="K276" s="23"/>
      <c r="L276" s="23"/>
      <c r="M276" s="23"/>
    </row>
    <row r="277" spans="1:13" x14ac:dyDescent="0.25">
      <c r="A277" s="49"/>
      <c r="B277" s="57" t="s">
        <v>59</v>
      </c>
      <c r="C277" s="44"/>
      <c r="D277" s="44"/>
      <c r="E277" s="25" t="s">
        <v>2</v>
      </c>
      <c r="F277" s="26" t="s">
        <v>3</v>
      </c>
      <c r="G277" s="27" t="s">
        <v>4</v>
      </c>
      <c r="H277" s="54" t="s">
        <v>419</v>
      </c>
      <c r="I277" s="65" t="s">
        <v>473</v>
      </c>
      <c r="J277" s="25" t="s">
        <v>470</v>
      </c>
      <c r="K277" s="72" t="s">
        <v>453</v>
      </c>
      <c r="L277" s="25" t="s">
        <v>470</v>
      </c>
      <c r="M277" s="25" t="s">
        <v>447</v>
      </c>
    </row>
    <row r="278" spans="1:13" ht="15.75" thickBot="1" x14ac:dyDescent="0.3">
      <c r="A278" s="50" t="s">
        <v>59</v>
      </c>
      <c r="B278" s="50" t="s">
        <v>60</v>
      </c>
      <c r="C278" s="45"/>
      <c r="D278" s="45"/>
      <c r="E278" s="28" t="s">
        <v>5</v>
      </c>
      <c r="F278" s="28" t="s">
        <v>5</v>
      </c>
      <c r="G278" s="28" t="s">
        <v>5</v>
      </c>
      <c r="H278" s="55" t="s">
        <v>420</v>
      </c>
      <c r="I278" s="28" t="s">
        <v>448</v>
      </c>
      <c r="J278" s="28" t="s">
        <v>448</v>
      </c>
      <c r="K278" s="73" t="s">
        <v>471</v>
      </c>
      <c r="L278" s="28" t="s">
        <v>449</v>
      </c>
      <c r="M278" s="28" t="s">
        <v>449</v>
      </c>
    </row>
    <row r="279" spans="1:13" ht="15.75" thickBot="1" x14ac:dyDescent="0.3">
      <c r="A279" s="46" t="s">
        <v>305</v>
      </c>
      <c r="B279" s="46" t="s">
        <v>306</v>
      </c>
      <c r="C279" s="47"/>
      <c r="D279" s="47"/>
      <c r="E279" s="3">
        <v>18572.349999999999</v>
      </c>
      <c r="F279" s="3">
        <v>41713.89</v>
      </c>
      <c r="G279" s="2"/>
      <c r="H279" s="2">
        <v>29938.9</v>
      </c>
      <c r="I279" s="2">
        <f t="shared" ref="I279:I285" si="96">SUM(E279:H279)</f>
        <v>90225.14</v>
      </c>
      <c r="J279" s="2">
        <v>78570.929999999993</v>
      </c>
      <c r="K279" s="71">
        <f t="shared" ref="K279:K286" si="97">SUM(I279/J279)-1</f>
        <v>0.1483272502947337</v>
      </c>
      <c r="L279" s="2">
        <v>78570.929999999993</v>
      </c>
      <c r="M279" s="2">
        <v>92471.53</v>
      </c>
    </row>
    <row r="280" spans="1:13" ht="15.75" thickBot="1" x14ac:dyDescent="0.3">
      <c r="A280" s="46" t="s">
        <v>335</v>
      </c>
      <c r="B280" s="46" t="s">
        <v>336</v>
      </c>
      <c r="C280" s="47"/>
      <c r="D280" s="47"/>
      <c r="E280" s="3">
        <v>135.24</v>
      </c>
      <c r="F280" s="3">
        <v>1378.05</v>
      </c>
      <c r="G280" s="2"/>
      <c r="H280" s="2">
        <v>6640</v>
      </c>
      <c r="I280" s="2">
        <f t="shared" si="96"/>
        <v>8153.29</v>
      </c>
      <c r="J280" s="2">
        <v>7228.57</v>
      </c>
      <c r="K280" s="71">
        <f t="shared" si="97"/>
        <v>0.12792571698136701</v>
      </c>
      <c r="L280" s="2">
        <v>7228.57</v>
      </c>
      <c r="M280" s="2">
        <v>17542.400000000001</v>
      </c>
    </row>
    <row r="281" spans="1:13" ht="15.75" thickBot="1" x14ac:dyDescent="0.3">
      <c r="A281" s="46" t="s">
        <v>225</v>
      </c>
      <c r="B281" s="46" t="s">
        <v>226</v>
      </c>
      <c r="C281" s="47"/>
      <c r="D281" s="47"/>
      <c r="E281" s="3">
        <v>25985.32</v>
      </c>
      <c r="F281" s="3">
        <v>85295.16</v>
      </c>
      <c r="G281" s="2"/>
      <c r="H281" s="2">
        <v>96746.48</v>
      </c>
      <c r="I281" s="2">
        <f t="shared" si="96"/>
        <v>208026.96000000002</v>
      </c>
      <c r="J281" s="2">
        <v>204593.69</v>
      </c>
      <c r="K281" s="71">
        <f t="shared" si="97"/>
        <v>1.6780918316689153E-2</v>
      </c>
      <c r="L281" s="2">
        <v>204593.69</v>
      </c>
      <c r="M281" s="2">
        <v>274880.63</v>
      </c>
    </row>
    <row r="282" spans="1:13" ht="15.75" thickBot="1" x14ac:dyDescent="0.3">
      <c r="A282" s="46" t="s">
        <v>339</v>
      </c>
      <c r="B282" s="46" t="s">
        <v>340</v>
      </c>
      <c r="C282" s="47"/>
      <c r="D282" s="47"/>
      <c r="E282" s="3">
        <v>14586.08</v>
      </c>
      <c r="F282" s="3">
        <v>21019.9</v>
      </c>
      <c r="G282" s="2"/>
      <c r="H282" s="2">
        <v>17144.41</v>
      </c>
      <c r="I282" s="2">
        <f t="shared" si="96"/>
        <v>52750.39</v>
      </c>
      <c r="J282" s="2">
        <v>63982.11</v>
      </c>
      <c r="K282" s="71">
        <f t="shared" si="97"/>
        <v>-0.17554469522808802</v>
      </c>
      <c r="L282" s="2">
        <v>63982.11</v>
      </c>
      <c r="M282" s="2">
        <v>76307.520000000004</v>
      </c>
    </row>
    <row r="283" spans="1:13" ht="15.75" thickBot="1" x14ac:dyDescent="0.3">
      <c r="A283" s="46" t="s">
        <v>227</v>
      </c>
      <c r="B283" s="46" t="s">
        <v>228</v>
      </c>
      <c r="C283" s="47"/>
      <c r="D283" s="47"/>
      <c r="E283" s="3">
        <v>8259.43</v>
      </c>
      <c r="F283" s="3">
        <v>7784.26</v>
      </c>
      <c r="G283" s="2"/>
      <c r="H283" s="2">
        <v>68814.59</v>
      </c>
      <c r="I283" s="2">
        <f t="shared" si="96"/>
        <v>84858.28</v>
      </c>
      <c r="J283" s="2">
        <v>90391.9</v>
      </c>
      <c r="K283" s="71">
        <f t="shared" si="97"/>
        <v>-6.1218095869209455E-2</v>
      </c>
      <c r="L283" s="2">
        <v>90391.9</v>
      </c>
      <c r="M283" s="2">
        <v>105648.42</v>
      </c>
    </row>
    <row r="284" spans="1:13" ht="15.75" thickBot="1" x14ac:dyDescent="0.3">
      <c r="A284" s="46" t="s">
        <v>229</v>
      </c>
      <c r="B284" s="46" t="s">
        <v>230</v>
      </c>
      <c r="C284" s="47"/>
      <c r="D284" s="47"/>
      <c r="E284" s="5">
        <v>1008.7</v>
      </c>
      <c r="F284" s="3">
        <v>5062.4399999999996</v>
      </c>
      <c r="G284" s="2"/>
      <c r="H284" s="2">
        <v>2150</v>
      </c>
      <c r="I284" s="2">
        <f t="shared" si="96"/>
        <v>8221.14</v>
      </c>
      <c r="J284" s="2">
        <v>9366.59</v>
      </c>
      <c r="K284" s="71">
        <f t="shared" si="97"/>
        <v>-0.12229103654585083</v>
      </c>
      <c r="L284" s="2">
        <v>9366.59</v>
      </c>
      <c r="M284" s="2">
        <v>16838.71</v>
      </c>
    </row>
    <row r="285" spans="1:13" ht="15.75" thickBot="1" x14ac:dyDescent="0.3">
      <c r="A285" s="46" t="s">
        <v>231</v>
      </c>
      <c r="B285" s="46" t="s">
        <v>232</v>
      </c>
      <c r="C285" s="47"/>
      <c r="D285" s="47"/>
      <c r="E285" s="3">
        <v>1755.36</v>
      </c>
      <c r="F285" s="3">
        <v>16312.6</v>
      </c>
      <c r="G285" s="2"/>
      <c r="H285" s="2">
        <v>12350.93</v>
      </c>
      <c r="I285" s="2">
        <f t="shared" si="96"/>
        <v>30418.89</v>
      </c>
      <c r="J285" s="2">
        <v>21162.84</v>
      </c>
      <c r="K285" s="71">
        <f t="shared" si="97"/>
        <v>0.43737277227442051</v>
      </c>
      <c r="L285" s="2">
        <v>21162.84</v>
      </c>
      <c r="M285" s="2">
        <v>22239.200000000001</v>
      </c>
    </row>
    <row r="286" spans="1:13" ht="15.75" thickBot="1" x14ac:dyDescent="0.3">
      <c r="A286" s="42" t="s">
        <v>44</v>
      </c>
      <c r="B286" s="58"/>
      <c r="C286" s="43"/>
      <c r="D286" s="43"/>
      <c r="E286" s="4">
        <f>SUM(E279:E285)</f>
        <v>70302.48000000001</v>
      </c>
      <c r="F286" s="4">
        <f t="shared" ref="F286:I286" si="98">SUM(F279:F285)</f>
        <v>178566.30000000002</v>
      </c>
      <c r="G286" s="4">
        <f t="shared" si="98"/>
        <v>0</v>
      </c>
      <c r="H286" s="4">
        <f>SUM(H279:H285)</f>
        <v>233785.31</v>
      </c>
      <c r="I286" s="4">
        <f t="shared" si="98"/>
        <v>482654.09000000008</v>
      </c>
      <c r="J286" s="4">
        <f>SUM(J279:J285)</f>
        <v>475296.63</v>
      </c>
      <c r="K286" s="78">
        <f t="shared" si="97"/>
        <v>1.5479722631317694E-2</v>
      </c>
      <c r="L286" s="4">
        <f>SUM(L279:L285)</f>
        <v>475296.63</v>
      </c>
      <c r="M286" s="4">
        <f>SUM(M279:M285)</f>
        <v>605928.40999999992</v>
      </c>
    </row>
    <row r="287" spans="1:13" ht="15.75" thickBot="1" x14ac:dyDescent="0.3">
      <c r="A287" s="19" t="s">
        <v>355</v>
      </c>
      <c r="B287" s="18"/>
      <c r="C287" s="6"/>
      <c r="D287" s="6"/>
      <c r="E287" s="23"/>
      <c r="F287" s="23"/>
      <c r="G287" s="23"/>
      <c r="H287" s="23"/>
      <c r="I287" s="23"/>
      <c r="J287" s="23"/>
      <c r="K287" s="23"/>
      <c r="L287" s="23"/>
      <c r="M287" s="23"/>
    </row>
    <row r="288" spans="1:13" x14ac:dyDescent="0.25">
      <c r="A288" s="20"/>
      <c r="B288" s="57" t="s">
        <v>59</v>
      </c>
      <c r="C288" s="11"/>
      <c r="D288" s="11"/>
      <c r="E288" s="25" t="s">
        <v>2</v>
      </c>
      <c r="F288" s="26" t="s">
        <v>3</v>
      </c>
      <c r="G288" s="27" t="s">
        <v>4</v>
      </c>
      <c r="H288" s="54" t="s">
        <v>419</v>
      </c>
      <c r="I288" s="65" t="s">
        <v>473</v>
      </c>
      <c r="J288" s="25" t="s">
        <v>470</v>
      </c>
      <c r="K288" s="72" t="s">
        <v>453</v>
      </c>
      <c r="L288" s="25" t="s">
        <v>470</v>
      </c>
      <c r="M288" s="25" t="s">
        <v>447</v>
      </c>
    </row>
    <row r="289" spans="1:19" ht="15.75" thickBot="1" x14ac:dyDescent="0.3">
      <c r="A289" s="21" t="s">
        <v>59</v>
      </c>
      <c r="B289" s="50" t="s">
        <v>60</v>
      </c>
      <c r="C289" s="12"/>
      <c r="D289" s="12"/>
      <c r="E289" s="28" t="s">
        <v>5</v>
      </c>
      <c r="F289" s="28" t="s">
        <v>5</v>
      </c>
      <c r="G289" s="28" t="s">
        <v>5</v>
      </c>
      <c r="H289" s="55" t="s">
        <v>420</v>
      </c>
      <c r="I289" s="28" t="s">
        <v>448</v>
      </c>
      <c r="J289" s="28" t="s">
        <v>448</v>
      </c>
      <c r="K289" s="73" t="s">
        <v>471</v>
      </c>
      <c r="L289" s="28" t="s">
        <v>449</v>
      </c>
      <c r="M289" s="28" t="s">
        <v>449</v>
      </c>
    </row>
    <row r="290" spans="1:19" ht="15.75" thickBot="1" x14ac:dyDescent="0.3">
      <c r="A290" s="46" t="s">
        <v>307</v>
      </c>
      <c r="B290" s="46" t="s">
        <v>310</v>
      </c>
      <c r="C290" s="47"/>
      <c r="D290" s="47"/>
      <c r="E290" s="5">
        <v>1514.76</v>
      </c>
      <c r="F290" s="3">
        <v>3199.01</v>
      </c>
      <c r="G290" s="2"/>
      <c r="H290" s="2">
        <v>1170</v>
      </c>
      <c r="I290" s="2">
        <f t="shared" ref="I290:I297" si="99">SUM(E290:H290)</f>
        <v>5883.77</v>
      </c>
      <c r="J290" s="2">
        <v>26935.48</v>
      </c>
      <c r="K290" s="71">
        <f t="shared" ref="K290:K298" si="100">SUM(I290/J290)-1</f>
        <v>-0.78156060333805077</v>
      </c>
      <c r="L290" s="2">
        <v>26935.48</v>
      </c>
      <c r="M290" s="2">
        <v>29392.38</v>
      </c>
    </row>
    <row r="291" spans="1:19" ht="15.75" thickBot="1" x14ac:dyDescent="0.3">
      <c r="A291" s="46" t="s">
        <v>308</v>
      </c>
      <c r="B291" s="46" t="s">
        <v>311</v>
      </c>
      <c r="C291" s="47"/>
      <c r="D291" s="47"/>
      <c r="E291" s="3">
        <v>3360.45</v>
      </c>
      <c r="F291" s="3">
        <v>1373.45</v>
      </c>
      <c r="G291" s="2"/>
      <c r="H291" s="2">
        <v>4200.25</v>
      </c>
      <c r="I291" s="2">
        <f t="shared" si="99"/>
        <v>8934.15</v>
      </c>
      <c r="J291" s="2">
        <v>5546.72</v>
      </c>
      <c r="K291" s="71">
        <f t="shared" si="100"/>
        <v>0.61070867107047033</v>
      </c>
      <c r="L291" s="2">
        <v>5546.72</v>
      </c>
      <c r="M291" s="2">
        <v>6774.03</v>
      </c>
    </row>
    <row r="292" spans="1:19" ht="15.75" thickBot="1" x14ac:dyDescent="0.3">
      <c r="A292" s="46" t="s">
        <v>309</v>
      </c>
      <c r="B292" s="46" t="s">
        <v>312</v>
      </c>
      <c r="C292" s="47"/>
      <c r="D292" s="47"/>
      <c r="E292" s="3">
        <v>7281.57</v>
      </c>
      <c r="F292" s="3">
        <v>736.6</v>
      </c>
      <c r="G292" s="2"/>
      <c r="H292" s="2">
        <v>9854</v>
      </c>
      <c r="I292" s="2">
        <f t="shared" si="99"/>
        <v>17872.169999999998</v>
      </c>
      <c r="J292" s="2">
        <v>31458.36</v>
      </c>
      <c r="K292" s="71">
        <f t="shared" si="100"/>
        <v>-0.43187852132151838</v>
      </c>
      <c r="L292" s="2">
        <v>31458.36</v>
      </c>
      <c r="M292" s="2">
        <v>18070.02</v>
      </c>
    </row>
    <row r="293" spans="1:19" ht="15.75" thickBot="1" x14ac:dyDescent="0.3">
      <c r="A293" s="46" t="s">
        <v>233</v>
      </c>
      <c r="B293" s="46" t="s">
        <v>234</v>
      </c>
      <c r="C293" s="47"/>
      <c r="D293" s="47"/>
      <c r="E293" s="3">
        <v>2995.26</v>
      </c>
      <c r="F293" s="3"/>
      <c r="G293" s="2"/>
      <c r="H293" s="2">
        <v>5662.25</v>
      </c>
      <c r="I293" s="2">
        <f t="shared" si="99"/>
        <v>8657.51</v>
      </c>
      <c r="J293" s="2">
        <v>12116.54</v>
      </c>
      <c r="K293" s="71">
        <f t="shared" si="100"/>
        <v>-0.28548001327111538</v>
      </c>
      <c r="L293" s="2">
        <v>12116.54</v>
      </c>
      <c r="M293" s="2">
        <v>16549.87</v>
      </c>
    </row>
    <row r="294" spans="1:19" ht="15.75" thickBot="1" x14ac:dyDescent="0.3">
      <c r="A294" s="46" t="s">
        <v>235</v>
      </c>
      <c r="B294" s="46" t="s">
        <v>236</v>
      </c>
      <c r="C294" s="47"/>
      <c r="D294" s="47"/>
      <c r="E294" s="3">
        <v>4530.57</v>
      </c>
      <c r="F294" s="3">
        <v>4303.34</v>
      </c>
      <c r="G294" s="2"/>
      <c r="H294" s="2">
        <v>10904.09</v>
      </c>
      <c r="I294" s="2">
        <f t="shared" si="99"/>
        <v>19738</v>
      </c>
      <c r="J294" s="2">
        <v>17636.900000000001</v>
      </c>
      <c r="K294" s="71">
        <f t="shared" si="100"/>
        <v>0.11913091302893353</v>
      </c>
      <c r="L294" s="2">
        <v>17636.900000000001</v>
      </c>
      <c r="M294" s="2">
        <v>39174.04</v>
      </c>
    </row>
    <row r="295" spans="1:19" ht="15.75" thickBot="1" x14ac:dyDescent="0.3">
      <c r="A295" s="46" t="s">
        <v>320</v>
      </c>
      <c r="B295" s="46" t="s">
        <v>321</v>
      </c>
      <c r="C295" s="47"/>
      <c r="D295" s="47"/>
      <c r="E295" s="3">
        <v>415.62</v>
      </c>
      <c r="F295" s="5"/>
      <c r="G295" s="2"/>
      <c r="H295" s="2">
        <v>475</v>
      </c>
      <c r="I295" s="2">
        <f t="shared" si="99"/>
        <v>890.62</v>
      </c>
      <c r="J295" s="2">
        <v>1045.81</v>
      </c>
      <c r="K295" s="71">
        <f t="shared" si="100"/>
        <v>-0.14839215536282879</v>
      </c>
      <c r="L295" s="2">
        <v>1045.81</v>
      </c>
      <c r="M295" s="2">
        <v>1856.75</v>
      </c>
    </row>
    <row r="296" spans="1:19" ht="15.75" thickBot="1" x14ac:dyDescent="0.3">
      <c r="A296" s="46" t="s">
        <v>369</v>
      </c>
      <c r="B296" s="46" t="s">
        <v>370</v>
      </c>
      <c r="C296" s="47"/>
      <c r="D296" s="47"/>
      <c r="E296" s="3">
        <v>5412.93</v>
      </c>
      <c r="F296" s="5">
        <v>4384.6000000000004</v>
      </c>
      <c r="G296" s="2"/>
      <c r="H296" s="2">
        <v>2982.37</v>
      </c>
      <c r="I296" s="2">
        <f t="shared" si="99"/>
        <v>12779.900000000001</v>
      </c>
      <c r="J296" s="2">
        <v>13700.17</v>
      </c>
      <c r="K296" s="71">
        <f t="shared" si="100"/>
        <v>-6.7172159177586788E-2</v>
      </c>
      <c r="L296" s="2">
        <v>13700.17</v>
      </c>
      <c r="M296" s="2">
        <v>12960.57</v>
      </c>
    </row>
    <row r="297" spans="1:19" ht="15.75" thickBot="1" x14ac:dyDescent="0.3">
      <c r="A297" s="46" t="s">
        <v>237</v>
      </c>
      <c r="B297" s="46" t="s">
        <v>238</v>
      </c>
      <c r="C297" s="47"/>
      <c r="D297" s="47"/>
      <c r="E297" s="5">
        <v>3094.79</v>
      </c>
      <c r="F297" s="3">
        <v>14306.17</v>
      </c>
      <c r="G297" s="2">
        <v>281.10000000000002</v>
      </c>
      <c r="H297" s="2">
        <v>9038.75</v>
      </c>
      <c r="I297" s="2">
        <f t="shared" si="99"/>
        <v>26720.809999999998</v>
      </c>
      <c r="J297" s="2">
        <v>30231.63</v>
      </c>
      <c r="K297" s="71">
        <f t="shared" si="100"/>
        <v>-0.11613068828905371</v>
      </c>
      <c r="L297" s="2">
        <v>30231.63</v>
      </c>
      <c r="M297" s="2">
        <v>21163.08</v>
      </c>
    </row>
    <row r="298" spans="1:19" ht="15.75" thickBot="1" x14ac:dyDescent="0.3">
      <c r="A298" s="9" t="s">
        <v>356</v>
      </c>
      <c r="B298" s="58"/>
      <c r="C298" s="10"/>
      <c r="D298" s="10"/>
      <c r="E298" s="4">
        <f t="shared" ref="E298:M298" si="101">SUM(E290:E297)</f>
        <v>28605.95</v>
      </c>
      <c r="F298" s="4">
        <f t="shared" si="101"/>
        <v>28303.170000000002</v>
      </c>
      <c r="G298" s="4">
        <f t="shared" si="101"/>
        <v>281.10000000000002</v>
      </c>
      <c r="H298" s="4">
        <f t="shared" si="101"/>
        <v>44286.71</v>
      </c>
      <c r="I298" s="4">
        <f t="shared" si="101"/>
        <v>101476.93</v>
      </c>
      <c r="J298" s="77">
        <f t="shared" si="101"/>
        <v>138671.60999999999</v>
      </c>
      <c r="K298" s="78">
        <f t="shared" si="100"/>
        <v>-0.26822130355304874</v>
      </c>
      <c r="L298" s="4">
        <f t="shared" ref="L298" si="102">SUM(L290:L297)</f>
        <v>138671.60999999999</v>
      </c>
      <c r="M298" s="4">
        <f t="shared" si="101"/>
        <v>145940.74</v>
      </c>
    </row>
    <row r="299" spans="1:19" ht="15.75" thickBot="1" x14ac:dyDescent="0.3">
      <c r="A299" s="22" t="s">
        <v>45</v>
      </c>
      <c r="B299" s="59"/>
      <c r="C299" s="7"/>
      <c r="D299" s="7"/>
      <c r="E299" s="30"/>
      <c r="F299" s="30"/>
      <c r="G299" s="31"/>
      <c r="H299" s="31"/>
      <c r="I299" s="30"/>
      <c r="J299" s="30"/>
      <c r="K299" s="30"/>
      <c r="L299" s="31"/>
      <c r="M299" s="31"/>
    </row>
    <row r="300" spans="1:19" x14ac:dyDescent="0.25">
      <c r="A300" s="20"/>
      <c r="B300" s="57" t="s">
        <v>59</v>
      </c>
      <c r="C300" s="11"/>
      <c r="D300" s="11"/>
      <c r="E300" s="25" t="s">
        <v>2</v>
      </c>
      <c r="F300" s="26" t="s">
        <v>3</v>
      </c>
      <c r="G300" s="27" t="s">
        <v>4</v>
      </c>
      <c r="H300" s="54" t="s">
        <v>419</v>
      </c>
      <c r="I300" s="65" t="s">
        <v>473</v>
      </c>
      <c r="J300" s="25" t="s">
        <v>470</v>
      </c>
      <c r="K300" s="72" t="s">
        <v>453</v>
      </c>
      <c r="L300" s="25" t="s">
        <v>470</v>
      </c>
      <c r="M300" s="25" t="s">
        <v>447</v>
      </c>
    </row>
    <row r="301" spans="1:19" ht="15.75" thickBot="1" x14ac:dyDescent="0.3">
      <c r="A301" s="21" t="s">
        <v>59</v>
      </c>
      <c r="B301" s="50" t="s">
        <v>60</v>
      </c>
      <c r="C301" s="12"/>
      <c r="D301" s="12"/>
      <c r="E301" s="28" t="s">
        <v>5</v>
      </c>
      <c r="F301" s="28" t="s">
        <v>5</v>
      </c>
      <c r="G301" s="28" t="s">
        <v>5</v>
      </c>
      <c r="H301" s="55" t="s">
        <v>420</v>
      </c>
      <c r="I301" s="28" t="s">
        <v>448</v>
      </c>
      <c r="J301" s="28" t="s">
        <v>448</v>
      </c>
      <c r="K301" s="73" t="s">
        <v>471</v>
      </c>
      <c r="L301" s="28" t="s">
        <v>449</v>
      </c>
      <c r="M301" s="28" t="s">
        <v>449</v>
      </c>
    </row>
    <row r="302" spans="1:19" ht="15.75" thickBot="1" x14ac:dyDescent="0.3">
      <c r="A302" s="46" t="s">
        <v>239</v>
      </c>
      <c r="B302" s="46" t="s">
        <v>240</v>
      </c>
      <c r="C302" s="47"/>
      <c r="D302" s="47"/>
      <c r="E302" s="5">
        <v>20857.95</v>
      </c>
      <c r="F302" s="3">
        <v>49256.35</v>
      </c>
      <c r="G302" s="2">
        <v>63503.53</v>
      </c>
      <c r="H302" s="2">
        <v>20682.14</v>
      </c>
      <c r="I302" s="2">
        <f>SUM(E302:H302)</f>
        <v>154299.97000000003</v>
      </c>
      <c r="J302" s="2">
        <v>119863.9</v>
      </c>
      <c r="K302" s="71">
        <f>SUM(I302/J302)-1</f>
        <v>0.28729308824425059</v>
      </c>
      <c r="L302" s="2">
        <v>119863.9</v>
      </c>
      <c r="M302" s="2">
        <v>197470.68</v>
      </c>
    </row>
    <row r="303" spans="1:19" s="82" customFormat="1" ht="15.75" thickBot="1" x14ac:dyDescent="0.3">
      <c r="A303" s="79" t="s">
        <v>460</v>
      </c>
      <c r="B303" s="79" t="s">
        <v>461</v>
      </c>
      <c r="C303" s="80"/>
      <c r="D303" s="80"/>
      <c r="E303" s="69">
        <v>10847.58</v>
      </c>
      <c r="F303" s="69">
        <v>9901.68</v>
      </c>
      <c r="G303" s="81"/>
      <c r="H303" s="81">
        <v>15845.46</v>
      </c>
      <c r="I303" s="81">
        <f>SUM(E303:H303)</f>
        <v>36594.720000000001</v>
      </c>
      <c r="J303" s="81">
        <v>12002.72</v>
      </c>
      <c r="K303" s="71">
        <f>SUM(I303/J303)-1</f>
        <v>2.0488689230441102</v>
      </c>
      <c r="L303" s="81">
        <v>12002.72</v>
      </c>
      <c r="M303" s="81">
        <v>0</v>
      </c>
      <c r="S303" s="83"/>
    </row>
    <row r="304" spans="1:19" ht="15.75" thickBot="1" x14ac:dyDescent="0.3">
      <c r="A304" s="9" t="s">
        <v>46</v>
      </c>
      <c r="B304" s="58"/>
      <c r="C304" s="10"/>
      <c r="D304" s="10"/>
      <c r="E304" s="4">
        <f>SUM(E302:E303)</f>
        <v>31705.53</v>
      </c>
      <c r="F304" s="4">
        <f t="shared" ref="F304:I304" si="103">SUM(F302:F303)</f>
        <v>59158.03</v>
      </c>
      <c r="G304" s="4">
        <f t="shared" si="103"/>
        <v>63503.53</v>
      </c>
      <c r="H304" s="4">
        <f t="shared" si="103"/>
        <v>36527.599999999999</v>
      </c>
      <c r="I304" s="4">
        <f t="shared" si="103"/>
        <v>190894.69000000003</v>
      </c>
      <c r="J304" s="4">
        <f>SUM(J302:J303)</f>
        <v>131866.62</v>
      </c>
      <c r="K304" s="78">
        <f t="shared" ref="K304" si="104">SUM(I304/J304)-1</f>
        <v>0.44763466296474452</v>
      </c>
      <c r="L304" s="4">
        <f>SUM(L302:L303)</f>
        <v>131866.62</v>
      </c>
      <c r="M304" s="4">
        <f>SUM(M302:M303)</f>
        <v>197470.68</v>
      </c>
    </row>
    <row r="305" spans="1:13" ht="15.75" thickBot="1" x14ac:dyDescent="0.3">
      <c r="A305" s="19" t="s">
        <v>47</v>
      </c>
      <c r="B305" s="18"/>
      <c r="C305" s="6"/>
      <c r="D305" s="6"/>
      <c r="E305" s="23"/>
      <c r="F305" s="23"/>
      <c r="G305" s="23"/>
      <c r="H305" s="23"/>
      <c r="I305" s="23"/>
      <c r="J305" s="23"/>
      <c r="K305" s="23"/>
      <c r="L305" s="23"/>
      <c r="M305" s="23"/>
    </row>
    <row r="306" spans="1:13" x14ac:dyDescent="0.25">
      <c r="A306" s="20"/>
      <c r="B306" s="57" t="s">
        <v>59</v>
      </c>
      <c r="C306" s="11"/>
      <c r="D306" s="11"/>
      <c r="E306" s="25" t="s">
        <v>2</v>
      </c>
      <c r="F306" s="26" t="s">
        <v>3</v>
      </c>
      <c r="G306" s="27" t="s">
        <v>4</v>
      </c>
      <c r="H306" s="54" t="s">
        <v>419</v>
      </c>
      <c r="I306" s="65" t="s">
        <v>473</v>
      </c>
      <c r="J306" s="25" t="s">
        <v>470</v>
      </c>
      <c r="K306" s="72" t="s">
        <v>453</v>
      </c>
      <c r="L306" s="25" t="s">
        <v>470</v>
      </c>
      <c r="M306" s="25" t="s">
        <v>447</v>
      </c>
    </row>
    <row r="307" spans="1:13" ht="15.75" thickBot="1" x14ac:dyDescent="0.3">
      <c r="A307" s="21" t="s">
        <v>59</v>
      </c>
      <c r="B307" s="50" t="s">
        <v>60</v>
      </c>
      <c r="C307" s="12"/>
      <c r="D307" s="12"/>
      <c r="E307" s="28" t="s">
        <v>5</v>
      </c>
      <c r="F307" s="28" t="s">
        <v>5</v>
      </c>
      <c r="G307" s="28" t="s">
        <v>5</v>
      </c>
      <c r="H307" s="55" t="s">
        <v>420</v>
      </c>
      <c r="I307" s="28" t="s">
        <v>448</v>
      </c>
      <c r="J307" s="28" t="s">
        <v>448</v>
      </c>
      <c r="K307" s="73" t="s">
        <v>471</v>
      </c>
      <c r="L307" s="28" t="s">
        <v>449</v>
      </c>
      <c r="M307" s="28" t="s">
        <v>449</v>
      </c>
    </row>
    <row r="308" spans="1:13" ht="15.75" thickBot="1" x14ac:dyDescent="0.3">
      <c r="A308" s="13" t="s">
        <v>241</v>
      </c>
      <c r="B308" s="46" t="s">
        <v>242</v>
      </c>
      <c r="C308" s="14"/>
      <c r="D308" s="14"/>
      <c r="E308" s="3">
        <v>4576.5600000000004</v>
      </c>
      <c r="F308" s="3">
        <v>25418.14</v>
      </c>
      <c r="G308" s="2"/>
      <c r="H308" s="2">
        <v>9294</v>
      </c>
      <c r="I308" s="2">
        <f>SUM(E308:H308)</f>
        <v>39288.699999999997</v>
      </c>
      <c r="J308" s="2">
        <v>43826.35</v>
      </c>
      <c r="K308" s="71">
        <f>SUM(I308/J308)-1</f>
        <v>-0.10353702738192894</v>
      </c>
      <c r="L308" s="2">
        <v>43826.35</v>
      </c>
      <c r="M308" s="2">
        <v>43217.26</v>
      </c>
    </row>
    <row r="309" spans="1:13" ht="15.75" thickBot="1" x14ac:dyDescent="0.3">
      <c r="A309" s="9" t="s">
        <v>48</v>
      </c>
      <c r="B309" s="58"/>
      <c r="C309" s="10"/>
      <c r="D309" s="10"/>
      <c r="E309" s="4">
        <f>SUM(E308)</f>
        <v>4576.5600000000004</v>
      </c>
      <c r="F309" s="4">
        <f t="shared" ref="F309:I309" si="105">SUM(F308)</f>
        <v>25418.14</v>
      </c>
      <c r="G309" s="4">
        <f t="shared" si="105"/>
        <v>0</v>
      </c>
      <c r="H309" s="4">
        <f>SUM(H308)</f>
        <v>9294</v>
      </c>
      <c r="I309" s="4">
        <f t="shared" si="105"/>
        <v>39288.699999999997</v>
      </c>
      <c r="J309" s="4">
        <f>SUM(J308)</f>
        <v>43826.35</v>
      </c>
      <c r="K309" s="78">
        <f>SUM(I309/J309)-1</f>
        <v>-0.10353702738192894</v>
      </c>
      <c r="L309" s="4">
        <f>SUM(L308)</f>
        <v>43826.35</v>
      </c>
      <c r="M309" s="4">
        <f>SUM(M308)</f>
        <v>43217.26</v>
      </c>
    </row>
    <row r="310" spans="1:13" ht="15.75" thickBot="1" x14ac:dyDescent="0.3">
      <c r="A310" s="19" t="s">
        <v>49</v>
      </c>
      <c r="B310" s="18"/>
      <c r="C310" s="6"/>
      <c r="D310" s="6"/>
      <c r="E310" s="23"/>
      <c r="F310" s="23"/>
      <c r="G310" s="23"/>
      <c r="H310" s="23"/>
      <c r="I310" s="23"/>
      <c r="J310" s="23"/>
      <c r="K310" s="23"/>
      <c r="L310" s="23"/>
      <c r="M310" s="23"/>
    </row>
    <row r="311" spans="1:13" x14ac:dyDescent="0.25">
      <c r="A311" s="20"/>
      <c r="B311" s="57" t="s">
        <v>59</v>
      </c>
      <c r="C311" s="11"/>
      <c r="D311" s="11"/>
      <c r="E311" s="25" t="s">
        <v>2</v>
      </c>
      <c r="F311" s="26" t="s">
        <v>3</v>
      </c>
      <c r="G311" s="27" t="s">
        <v>4</v>
      </c>
      <c r="H311" s="54" t="s">
        <v>419</v>
      </c>
      <c r="I311" s="65" t="s">
        <v>473</v>
      </c>
      <c r="J311" s="25" t="s">
        <v>470</v>
      </c>
      <c r="K311" s="72" t="s">
        <v>453</v>
      </c>
      <c r="L311" s="25" t="s">
        <v>470</v>
      </c>
      <c r="M311" s="25" t="s">
        <v>447</v>
      </c>
    </row>
    <row r="312" spans="1:13" ht="15.75" thickBot="1" x14ac:dyDescent="0.3">
      <c r="A312" s="21" t="s">
        <v>59</v>
      </c>
      <c r="B312" s="50" t="s">
        <v>60</v>
      </c>
      <c r="C312" s="12"/>
      <c r="D312" s="12"/>
      <c r="E312" s="28" t="s">
        <v>5</v>
      </c>
      <c r="F312" s="28" t="s">
        <v>5</v>
      </c>
      <c r="G312" s="28" t="s">
        <v>5</v>
      </c>
      <c r="H312" s="55" t="s">
        <v>420</v>
      </c>
      <c r="I312" s="28" t="s">
        <v>448</v>
      </c>
      <c r="J312" s="28" t="s">
        <v>448</v>
      </c>
      <c r="K312" s="73" t="s">
        <v>471</v>
      </c>
      <c r="L312" s="28" t="s">
        <v>449</v>
      </c>
      <c r="M312" s="28" t="s">
        <v>449</v>
      </c>
    </row>
    <row r="313" spans="1:13" ht="15.75" thickBot="1" x14ac:dyDescent="0.3">
      <c r="A313" s="46" t="s">
        <v>243</v>
      </c>
      <c r="B313" s="46" t="s">
        <v>244</v>
      </c>
      <c r="C313" s="47"/>
      <c r="D313" s="47"/>
      <c r="E313" s="3">
        <v>62644.32</v>
      </c>
      <c r="F313" s="3">
        <v>22789.45</v>
      </c>
      <c r="G313" s="2">
        <v>-257.7</v>
      </c>
      <c r="H313" s="2">
        <v>27811</v>
      </c>
      <c r="I313" s="2">
        <f t="shared" ref="I313:I314" si="106">SUM(E313:H313)</f>
        <v>112987.07</v>
      </c>
      <c r="J313" s="2">
        <v>163905.97</v>
      </c>
      <c r="K313" s="71">
        <f t="shared" ref="K313:K315" si="107">SUM(I313/J313)-1</f>
        <v>-0.31065921515854478</v>
      </c>
      <c r="L313" s="2">
        <v>163905.97</v>
      </c>
      <c r="M313" s="2">
        <v>174083.36</v>
      </c>
    </row>
    <row r="314" spans="1:13" ht="15.75" thickBot="1" x14ac:dyDescent="0.3">
      <c r="A314" s="13" t="s">
        <v>278</v>
      </c>
      <c r="B314" s="46" t="s">
        <v>279</v>
      </c>
      <c r="C314" s="14"/>
      <c r="D314" s="14"/>
      <c r="E314" s="3">
        <v>199.23</v>
      </c>
      <c r="F314" s="3">
        <v>4291.2</v>
      </c>
      <c r="G314" s="2">
        <v>1321.5</v>
      </c>
      <c r="H314" s="2">
        <v>874</v>
      </c>
      <c r="I314" s="2">
        <f t="shared" si="106"/>
        <v>6685.9299999999994</v>
      </c>
      <c r="J314" s="2">
        <v>17584.84</v>
      </c>
      <c r="K314" s="71">
        <f t="shared" si="107"/>
        <v>-0.61979011466695177</v>
      </c>
      <c r="L314" s="2">
        <v>17584.84</v>
      </c>
      <c r="M314" s="2">
        <v>11687.99</v>
      </c>
    </row>
    <row r="315" spans="1:13" ht="15.75" thickBot="1" x14ac:dyDescent="0.3">
      <c r="A315" s="9" t="s">
        <v>50</v>
      </c>
      <c r="B315" s="58"/>
      <c r="C315" s="10"/>
      <c r="D315" s="10"/>
      <c r="E315" s="4">
        <f>SUM(E313:E314)</f>
        <v>62843.55</v>
      </c>
      <c r="F315" s="4">
        <f t="shared" ref="F315:I315" si="108">SUM(F313:F314)</f>
        <v>27080.65</v>
      </c>
      <c r="G315" s="4">
        <f t="shared" si="108"/>
        <v>1063.8</v>
      </c>
      <c r="H315" s="4">
        <f>SUM(H313:H314)</f>
        <v>28685</v>
      </c>
      <c r="I315" s="4">
        <f t="shared" si="108"/>
        <v>119673</v>
      </c>
      <c r="J315" s="4">
        <f>SUM(J313:J314)</f>
        <v>181490.81</v>
      </c>
      <c r="K315" s="78">
        <f t="shared" si="107"/>
        <v>-0.34061124086668626</v>
      </c>
      <c r="L315" s="4">
        <f>SUM(L313:L314)</f>
        <v>181490.81</v>
      </c>
      <c r="M315" s="4">
        <f>SUM(M313:M314)</f>
        <v>185771.34999999998</v>
      </c>
    </row>
    <row r="316" spans="1:13" ht="15.75" thickBot="1" x14ac:dyDescent="0.3">
      <c r="A316" s="19" t="s">
        <v>51</v>
      </c>
      <c r="B316" s="18"/>
      <c r="C316" s="6"/>
      <c r="D316" s="6"/>
      <c r="E316" s="23"/>
      <c r="F316" s="23"/>
      <c r="G316" s="23"/>
      <c r="H316" s="23"/>
      <c r="I316" s="23"/>
      <c r="J316" s="23"/>
      <c r="K316" s="23"/>
      <c r="L316" s="23"/>
      <c r="M316" s="23"/>
    </row>
    <row r="317" spans="1:13" x14ac:dyDescent="0.25">
      <c r="A317" s="20"/>
      <c r="B317" s="57" t="s">
        <v>59</v>
      </c>
      <c r="C317" s="11"/>
      <c r="D317" s="11"/>
      <c r="E317" s="25" t="s">
        <v>2</v>
      </c>
      <c r="F317" s="26" t="s">
        <v>3</v>
      </c>
      <c r="G317" s="27" t="s">
        <v>4</v>
      </c>
      <c r="H317" s="54" t="s">
        <v>419</v>
      </c>
      <c r="I317" s="65" t="s">
        <v>473</v>
      </c>
      <c r="J317" s="25" t="s">
        <v>470</v>
      </c>
      <c r="K317" s="72" t="s">
        <v>453</v>
      </c>
      <c r="L317" s="25" t="s">
        <v>470</v>
      </c>
      <c r="M317" s="25" t="s">
        <v>447</v>
      </c>
    </row>
    <row r="318" spans="1:13" ht="15.75" thickBot="1" x14ac:dyDescent="0.3">
      <c r="A318" s="21" t="s">
        <v>59</v>
      </c>
      <c r="B318" s="50" t="s">
        <v>60</v>
      </c>
      <c r="C318" s="12"/>
      <c r="D318" s="12"/>
      <c r="E318" s="28" t="s">
        <v>5</v>
      </c>
      <c r="F318" s="28" t="s">
        <v>5</v>
      </c>
      <c r="G318" s="28" t="s">
        <v>5</v>
      </c>
      <c r="H318" s="55" t="s">
        <v>420</v>
      </c>
      <c r="I318" s="28" t="s">
        <v>448</v>
      </c>
      <c r="J318" s="28" t="s">
        <v>448</v>
      </c>
      <c r="K318" s="73" t="s">
        <v>471</v>
      </c>
      <c r="L318" s="28" t="s">
        <v>449</v>
      </c>
      <c r="M318" s="28" t="s">
        <v>449</v>
      </c>
    </row>
    <row r="319" spans="1:13" ht="15.75" thickBot="1" x14ac:dyDescent="0.3">
      <c r="A319" s="46" t="s">
        <v>245</v>
      </c>
      <c r="B319" s="46" t="s">
        <v>246</v>
      </c>
      <c r="C319" s="47"/>
      <c r="D319" s="47"/>
      <c r="E319" s="3">
        <v>7373.18</v>
      </c>
      <c r="F319" s="3">
        <v>3745.72</v>
      </c>
      <c r="G319" s="2"/>
      <c r="H319" s="2">
        <v>4818.46</v>
      </c>
      <c r="I319" s="2">
        <f t="shared" ref="I319:I321" si="109">SUM(E319:H319)</f>
        <v>15937.36</v>
      </c>
      <c r="J319" s="2">
        <v>22529.5</v>
      </c>
      <c r="K319" s="71">
        <f t="shared" ref="K319:K322" si="110">SUM(I319/J319)-1</f>
        <v>-0.29260036840586778</v>
      </c>
      <c r="L319" s="2">
        <v>22529.5</v>
      </c>
      <c r="M319" s="2">
        <v>29292.720000000001</v>
      </c>
    </row>
    <row r="320" spans="1:13" ht="15.75" thickBot="1" x14ac:dyDescent="0.3">
      <c r="A320" s="46" t="s">
        <v>388</v>
      </c>
      <c r="B320" s="46" t="s">
        <v>389</v>
      </c>
      <c r="C320" s="47"/>
      <c r="D320" s="47"/>
      <c r="E320" s="3">
        <v>4789.7700000000004</v>
      </c>
      <c r="F320" s="3"/>
      <c r="G320" s="2"/>
      <c r="H320" s="2">
        <v>4804</v>
      </c>
      <c r="I320" s="2">
        <f t="shared" si="109"/>
        <v>9593.77</v>
      </c>
      <c r="J320" s="2">
        <v>13764.51</v>
      </c>
      <c r="K320" s="71">
        <f t="shared" si="110"/>
        <v>-0.30300679065219172</v>
      </c>
      <c r="L320" s="2">
        <v>13764.51</v>
      </c>
      <c r="M320" s="2">
        <v>16237.31</v>
      </c>
    </row>
    <row r="321" spans="1:13" ht="15.75" thickBot="1" x14ac:dyDescent="0.3">
      <c r="A321" s="13" t="s">
        <v>247</v>
      </c>
      <c r="B321" s="46" t="s">
        <v>248</v>
      </c>
      <c r="C321" s="14"/>
      <c r="D321" s="14"/>
      <c r="E321" s="3">
        <v>6493.94</v>
      </c>
      <c r="F321" s="3">
        <v>11999</v>
      </c>
      <c r="G321" s="2"/>
      <c r="H321" s="2">
        <v>10847.05</v>
      </c>
      <c r="I321" s="2">
        <f t="shared" si="109"/>
        <v>29339.989999999998</v>
      </c>
      <c r="J321" s="2">
        <v>37379.81</v>
      </c>
      <c r="K321" s="71">
        <f t="shared" si="110"/>
        <v>-0.21508456035490819</v>
      </c>
      <c r="L321" s="2">
        <v>37379.81</v>
      </c>
      <c r="M321" s="2">
        <v>39054.97</v>
      </c>
    </row>
    <row r="322" spans="1:13" ht="15.75" thickBot="1" x14ac:dyDescent="0.3">
      <c r="A322" s="9" t="s">
        <v>52</v>
      </c>
      <c r="B322" s="58"/>
      <c r="C322" s="10"/>
      <c r="D322" s="10"/>
      <c r="E322" s="4">
        <f>SUM(E319:E321)</f>
        <v>18656.89</v>
      </c>
      <c r="F322" s="4">
        <f t="shared" ref="F322:I322" si="111">SUM(F319:F321)</f>
        <v>15744.72</v>
      </c>
      <c r="G322" s="4">
        <f t="shared" si="111"/>
        <v>0</v>
      </c>
      <c r="H322" s="4">
        <f>SUM(H319:H321)</f>
        <v>20469.509999999998</v>
      </c>
      <c r="I322" s="4">
        <f t="shared" si="111"/>
        <v>54871.119999999995</v>
      </c>
      <c r="J322" s="4">
        <f>SUM(J319:J321)</f>
        <v>73673.820000000007</v>
      </c>
      <c r="K322" s="78">
        <f t="shared" si="110"/>
        <v>-0.25521548902988889</v>
      </c>
      <c r="L322" s="4">
        <f>SUM(L319:L321)</f>
        <v>73673.820000000007</v>
      </c>
      <c r="M322" s="4">
        <f>SUM(M319:M321)</f>
        <v>84585</v>
      </c>
    </row>
    <row r="323" spans="1:13" ht="15.75" thickBot="1" x14ac:dyDescent="0.3">
      <c r="A323" s="48" t="s">
        <v>357</v>
      </c>
      <c r="B323" s="18"/>
      <c r="C323" s="40"/>
      <c r="D323" s="40"/>
      <c r="E323" s="23"/>
      <c r="F323" s="23"/>
      <c r="G323" s="23"/>
      <c r="H323" s="23"/>
      <c r="I323" s="23"/>
      <c r="J323" s="23"/>
      <c r="K323" s="23"/>
      <c r="L323" s="23"/>
      <c r="M323" s="23"/>
    </row>
    <row r="324" spans="1:13" x14ac:dyDescent="0.25">
      <c r="A324" s="49"/>
      <c r="B324" s="57" t="s">
        <v>59</v>
      </c>
      <c r="C324" s="44"/>
      <c r="D324" s="44"/>
      <c r="E324" s="25" t="s">
        <v>2</v>
      </c>
      <c r="F324" s="26" t="s">
        <v>3</v>
      </c>
      <c r="G324" s="27" t="s">
        <v>4</v>
      </c>
      <c r="H324" s="54" t="s">
        <v>419</v>
      </c>
      <c r="I324" s="65" t="s">
        <v>473</v>
      </c>
      <c r="J324" s="25" t="s">
        <v>470</v>
      </c>
      <c r="K324" s="72" t="s">
        <v>453</v>
      </c>
      <c r="L324" s="25" t="s">
        <v>470</v>
      </c>
      <c r="M324" s="25" t="s">
        <v>447</v>
      </c>
    </row>
    <row r="325" spans="1:13" ht="15.75" thickBot="1" x14ac:dyDescent="0.3">
      <c r="A325" s="50" t="s">
        <v>59</v>
      </c>
      <c r="B325" s="50" t="s">
        <v>60</v>
      </c>
      <c r="C325" s="45"/>
      <c r="D325" s="45"/>
      <c r="E325" s="28" t="s">
        <v>5</v>
      </c>
      <c r="F325" s="28" t="s">
        <v>5</v>
      </c>
      <c r="G325" s="28" t="s">
        <v>5</v>
      </c>
      <c r="H325" s="55" t="s">
        <v>420</v>
      </c>
      <c r="I325" s="28" t="s">
        <v>448</v>
      </c>
      <c r="J325" s="28" t="s">
        <v>448</v>
      </c>
      <c r="K325" s="73" t="s">
        <v>471</v>
      </c>
      <c r="L325" s="28" t="s">
        <v>449</v>
      </c>
      <c r="M325" s="28" t="s">
        <v>449</v>
      </c>
    </row>
    <row r="326" spans="1:13" ht="15.75" thickBot="1" x14ac:dyDescent="0.3">
      <c r="A326" s="46" t="s">
        <v>337</v>
      </c>
      <c r="B326" s="46" t="s">
        <v>338</v>
      </c>
      <c r="C326" s="47"/>
      <c r="D326" s="47"/>
      <c r="E326" s="3">
        <v>117.54</v>
      </c>
      <c r="F326" s="3">
        <v>1830.82</v>
      </c>
      <c r="G326" s="2">
        <v>1159.82</v>
      </c>
      <c r="H326" s="2">
        <v>1349</v>
      </c>
      <c r="I326" s="2">
        <f t="shared" ref="I326:I331" si="112">SUM(E326:H326)</f>
        <v>4457.18</v>
      </c>
      <c r="J326" s="2">
        <v>9054.09</v>
      </c>
      <c r="K326" s="71">
        <f t="shared" ref="K326:K332" si="113">SUM(I326/J326)-1</f>
        <v>-0.50771640220055247</v>
      </c>
      <c r="L326" s="2">
        <v>9054.09</v>
      </c>
      <c r="M326" s="2">
        <v>38393.39</v>
      </c>
    </row>
    <row r="327" spans="1:13" ht="15.75" thickBot="1" x14ac:dyDescent="0.3">
      <c r="A327" s="46" t="s">
        <v>249</v>
      </c>
      <c r="B327" s="46" t="s">
        <v>250</v>
      </c>
      <c r="C327" s="47"/>
      <c r="D327" s="47"/>
      <c r="E327" s="3">
        <v>10280.870000000001</v>
      </c>
      <c r="F327" s="3">
        <v>19399.72</v>
      </c>
      <c r="G327" s="2">
        <v>18190.419999999998</v>
      </c>
      <c r="H327" s="2">
        <v>47317.45</v>
      </c>
      <c r="I327" s="2">
        <f t="shared" si="112"/>
        <v>95188.459999999992</v>
      </c>
      <c r="J327" s="2">
        <v>150776.17000000001</v>
      </c>
      <c r="K327" s="71">
        <f t="shared" si="113"/>
        <v>-0.36867702634972099</v>
      </c>
      <c r="L327" s="2">
        <v>150776.17000000001</v>
      </c>
      <c r="M327" s="2">
        <v>81006.25</v>
      </c>
    </row>
    <row r="328" spans="1:13" ht="15.75" thickBot="1" x14ac:dyDescent="0.3">
      <c r="A328" s="46" t="s">
        <v>433</v>
      </c>
      <c r="B328" s="46" t="s">
        <v>434</v>
      </c>
      <c r="C328" s="47"/>
      <c r="D328" s="47"/>
      <c r="E328" s="3"/>
      <c r="F328" s="3"/>
      <c r="G328" s="2"/>
      <c r="H328" s="2"/>
      <c r="I328" s="2">
        <f t="shared" si="112"/>
        <v>0</v>
      </c>
      <c r="J328" s="2">
        <v>162</v>
      </c>
      <c r="K328" s="71">
        <f t="shared" si="113"/>
        <v>-1</v>
      </c>
      <c r="L328" s="2">
        <v>162</v>
      </c>
      <c r="M328" s="2">
        <v>1741.01</v>
      </c>
    </row>
    <row r="329" spans="1:13" ht="15.75" thickBot="1" x14ac:dyDescent="0.3">
      <c r="A329" s="46" t="s">
        <v>380</v>
      </c>
      <c r="B329" s="46" t="s">
        <v>381</v>
      </c>
      <c r="C329" s="47"/>
      <c r="D329" s="47"/>
      <c r="E329" s="3"/>
      <c r="F329" s="3">
        <v>3141.41</v>
      </c>
      <c r="G329" s="2"/>
      <c r="H329" s="2">
        <v>-19.37</v>
      </c>
      <c r="I329" s="2">
        <f t="shared" si="112"/>
        <v>3122.04</v>
      </c>
      <c r="J329" s="2">
        <v>3211.69</v>
      </c>
      <c r="K329" s="71">
        <f t="shared" si="113"/>
        <v>-2.7913652936615962E-2</v>
      </c>
      <c r="L329" s="2">
        <v>3211.69</v>
      </c>
      <c r="M329" s="2">
        <v>4839.43</v>
      </c>
    </row>
    <row r="330" spans="1:13" ht="15.75" thickBot="1" x14ac:dyDescent="0.3">
      <c r="A330" s="46" t="s">
        <v>394</v>
      </c>
      <c r="B330" s="46" t="s">
        <v>395</v>
      </c>
      <c r="C330" s="47"/>
      <c r="D330" s="47"/>
      <c r="E330" s="3">
        <v>864.96</v>
      </c>
      <c r="F330" s="3">
        <v>9077.5499999999993</v>
      </c>
      <c r="G330" s="2">
        <v>8653.4</v>
      </c>
      <c r="H330" s="2">
        <v>2184.3200000000002</v>
      </c>
      <c r="I330" s="2">
        <f t="shared" si="112"/>
        <v>20780.229999999996</v>
      </c>
      <c r="J330" s="2">
        <v>60486.239999999998</v>
      </c>
      <c r="K330" s="71">
        <f t="shared" si="113"/>
        <v>-0.65644698695108183</v>
      </c>
      <c r="L330" s="2">
        <v>60486.239999999998</v>
      </c>
      <c r="M330" s="2">
        <v>41701.24</v>
      </c>
    </row>
    <row r="331" spans="1:13" ht="15.75" thickBot="1" x14ac:dyDescent="0.3">
      <c r="A331" s="46" t="s">
        <v>445</v>
      </c>
      <c r="B331" s="46" t="s">
        <v>446</v>
      </c>
      <c r="C331" s="47"/>
      <c r="D331" s="47"/>
      <c r="E331" s="3">
        <v>9863.31</v>
      </c>
      <c r="F331" s="3">
        <v>3614.31</v>
      </c>
      <c r="G331" s="2">
        <v>5282.73</v>
      </c>
      <c r="H331" s="2">
        <v>1165</v>
      </c>
      <c r="I331" s="2">
        <f t="shared" si="112"/>
        <v>19925.349999999999</v>
      </c>
      <c r="J331" s="2">
        <v>13482.61</v>
      </c>
      <c r="K331" s="71">
        <f t="shared" si="113"/>
        <v>0.47785554874019187</v>
      </c>
      <c r="L331" s="2">
        <v>13482.61</v>
      </c>
      <c r="M331" s="2">
        <v>0</v>
      </c>
    </row>
    <row r="332" spans="1:13" ht="15.75" thickBot="1" x14ac:dyDescent="0.3">
      <c r="A332" s="42" t="s">
        <v>358</v>
      </c>
      <c r="B332" s="58"/>
      <c r="C332" s="43"/>
      <c r="D332" s="43"/>
      <c r="E332" s="4">
        <f>SUM(E326:E331)</f>
        <v>21126.68</v>
      </c>
      <c r="F332" s="4">
        <f t="shared" ref="F332:I332" si="114">SUM(F326:F331)</f>
        <v>37063.81</v>
      </c>
      <c r="G332" s="4">
        <f t="shared" si="114"/>
        <v>33286.369999999995</v>
      </c>
      <c r="H332" s="4">
        <f>SUM(H326:H331)</f>
        <v>51996.399999999994</v>
      </c>
      <c r="I332" s="4">
        <f t="shared" si="114"/>
        <v>143473.25999999998</v>
      </c>
      <c r="J332" s="4">
        <f>SUM(J326:J331)</f>
        <v>237172.8</v>
      </c>
      <c r="K332" s="78">
        <f t="shared" si="113"/>
        <v>-0.39506865880067199</v>
      </c>
      <c r="L332" s="4">
        <f>SUM(L326:L331)</f>
        <v>237172.8</v>
      </c>
      <c r="M332" s="4">
        <f>SUM(M326:M331)</f>
        <v>167681.31999999998</v>
      </c>
    </row>
    <row r="333" spans="1:13" ht="15.75" thickBot="1" x14ac:dyDescent="0.3">
      <c r="A333" s="48" t="s">
        <v>53</v>
      </c>
      <c r="B333" s="18"/>
      <c r="C333" s="40"/>
      <c r="D333" s="40"/>
      <c r="E333" s="23"/>
      <c r="F333" s="23"/>
      <c r="G333" s="23"/>
      <c r="H333" s="23"/>
      <c r="I333" s="23"/>
      <c r="J333" s="23"/>
      <c r="K333" s="23"/>
      <c r="L333" s="23"/>
      <c r="M333" s="23"/>
    </row>
    <row r="334" spans="1:13" x14ac:dyDescent="0.25">
      <c r="A334" s="49"/>
      <c r="B334" s="57" t="s">
        <v>59</v>
      </c>
      <c r="C334" s="44"/>
      <c r="D334" s="44"/>
      <c r="E334" s="25" t="s">
        <v>2</v>
      </c>
      <c r="F334" s="26" t="s">
        <v>3</v>
      </c>
      <c r="G334" s="27" t="s">
        <v>4</v>
      </c>
      <c r="H334" s="54" t="s">
        <v>419</v>
      </c>
      <c r="I334" s="65" t="s">
        <v>473</v>
      </c>
      <c r="J334" s="25" t="s">
        <v>470</v>
      </c>
      <c r="K334" s="72" t="s">
        <v>453</v>
      </c>
      <c r="L334" s="25" t="s">
        <v>470</v>
      </c>
      <c r="M334" s="25" t="s">
        <v>447</v>
      </c>
    </row>
    <row r="335" spans="1:13" ht="15.75" thickBot="1" x14ac:dyDescent="0.3">
      <c r="A335" s="50" t="s">
        <v>59</v>
      </c>
      <c r="B335" s="50" t="s">
        <v>60</v>
      </c>
      <c r="C335" s="45"/>
      <c r="D335" s="45"/>
      <c r="E335" s="28" t="s">
        <v>5</v>
      </c>
      <c r="F335" s="28" t="s">
        <v>5</v>
      </c>
      <c r="G335" s="28" t="s">
        <v>5</v>
      </c>
      <c r="H335" s="55" t="s">
        <v>420</v>
      </c>
      <c r="I335" s="28" t="s">
        <v>448</v>
      </c>
      <c r="J335" s="28" t="s">
        <v>448</v>
      </c>
      <c r="K335" s="73" t="s">
        <v>471</v>
      </c>
      <c r="L335" s="28" t="s">
        <v>449</v>
      </c>
      <c r="M335" s="28" t="s">
        <v>449</v>
      </c>
    </row>
    <row r="336" spans="1:13" ht="15.75" thickBot="1" x14ac:dyDescent="0.3">
      <c r="A336" s="46" t="s">
        <v>251</v>
      </c>
      <c r="B336" s="46" t="s">
        <v>252</v>
      </c>
      <c r="C336" s="47"/>
      <c r="D336" s="47"/>
      <c r="E336" s="3">
        <v>19192.509999999998</v>
      </c>
      <c r="F336" s="3">
        <v>37173.120000000003</v>
      </c>
      <c r="G336" s="2"/>
      <c r="H336" s="2">
        <v>26423.45</v>
      </c>
      <c r="I336" s="2">
        <f>SUM(E336:H336)</f>
        <v>82789.08</v>
      </c>
      <c r="J336" s="2">
        <v>69197.53</v>
      </c>
      <c r="K336" s="71">
        <f>SUM(I336/J336)-1</f>
        <v>0.19641669290796937</v>
      </c>
      <c r="L336" s="2">
        <v>69197.53</v>
      </c>
      <c r="M336" s="2">
        <v>79287.8</v>
      </c>
    </row>
    <row r="337" spans="1:13" ht="15.75" thickBot="1" x14ac:dyDescent="0.3">
      <c r="A337" s="42" t="s">
        <v>54</v>
      </c>
      <c r="B337" s="58"/>
      <c r="C337" s="43"/>
      <c r="D337" s="43"/>
      <c r="E337" s="4">
        <f>SUM(E336:E336)</f>
        <v>19192.509999999998</v>
      </c>
      <c r="F337" s="4">
        <f>SUM(F336:F336)</f>
        <v>37173.120000000003</v>
      </c>
      <c r="G337" s="4">
        <f>SUM(G336:G336)</f>
        <v>0</v>
      </c>
      <c r="H337" s="4">
        <f>SUM(H336)</f>
        <v>26423.45</v>
      </c>
      <c r="I337" s="4">
        <f>SUM(I336:I336)</f>
        <v>82789.08</v>
      </c>
      <c r="J337" s="4">
        <f>SUM(J336)</f>
        <v>69197.53</v>
      </c>
      <c r="K337" s="78">
        <f>SUM(I337/J337)-1</f>
        <v>0.19641669290796937</v>
      </c>
      <c r="L337" s="4">
        <f>SUM(L336)</f>
        <v>69197.53</v>
      </c>
      <c r="M337" s="4">
        <f>SUM(M336)</f>
        <v>79287.8</v>
      </c>
    </row>
    <row r="338" spans="1:13" ht="15.75" thickBot="1" x14ac:dyDescent="0.3">
      <c r="A338" s="19" t="s">
        <v>55</v>
      </c>
      <c r="B338" s="18"/>
      <c r="C338" s="6"/>
      <c r="D338" s="6"/>
      <c r="E338" s="23"/>
      <c r="F338" s="23"/>
      <c r="G338" s="23"/>
      <c r="H338" s="23"/>
      <c r="I338" s="23"/>
      <c r="J338" s="23"/>
      <c r="K338" s="23"/>
      <c r="L338" s="23"/>
      <c r="M338" s="23"/>
    </row>
    <row r="339" spans="1:13" x14ac:dyDescent="0.25">
      <c r="A339" s="20"/>
      <c r="B339" s="57" t="s">
        <v>59</v>
      </c>
      <c r="C339" s="11"/>
      <c r="D339" s="11"/>
      <c r="E339" s="25" t="s">
        <v>2</v>
      </c>
      <c r="F339" s="26" t="s">
        <v>3</v>
      </c>
      <c r="G339" s="27" t="s">
        <v>4</v>
      </c>
      <c r="H339" s="54" t="s">
        <v>419</v>
      </c>
      <c r="I339" s="65" t="s">
        <v>473</v>
      </c>
      <c r="J339" s="25" t="s">
        <v>470</v>
      </c>
      <c r="K339" s="72" t="s">
        <v>453</v>
      </c>
      <c r="L339" s="25" t="s">
        <v>470</v>
      </c>
      <c r="M339" s="25" t="s">
        <v>447</v>
      </c>
    </row>
    <row r="340" spans="1:13" ht="15.75" thickBot="1" x14ac:dyDescent="0.3">
      <c r="A340" s="21" t="s">
        <v>59</v>
      </c>
      <c r="B340" s="50" t="s">
        <v>60</v>
      </c>
      <c r="C340" s="12"/>
      <c r="D340" s="12"/>
      <c r="E340" s="28" t="s">
        <v>5</v>
      </c>
      <c r="F340" s="28" t="s">
        <v>5</v>
      </c>
      <c r="G340" s="28" t="s">
        <v>5</v>
      </c>
      <c r="H340" s="55" t="s">
        <v>420</v>
      </c>
      <c r="I340" s="28" t="s">
        <v>448</v>
      </c>
      <c r="J340" s="28" t="s">
        <v>448</v>
      </c>
      <c r="K340" s="73" t="s">
        <v>471</v>
      </c>
      <c r="L340" s="28" t="s">
        <v>449</v>
      </c>
      <c r="M340" s="28" t="s">
        <v>449</v>
      </c>
    </row>
    <row r="341" spans="1:13" ht="15.75" thickBot="1" x14ac:dyDescent="0.3">
      <c r="A341" s="13" t="s">
        <v>383</v>
      </c>
      <c r="B341" s="46" t="s">
        <v>382</v>
      </c>
      <c r="C341" s="14"/>
      <c r="D341" s="14"/>
      <c r="E341" s="3">
        <v>7551.91</v>
      </c>
      <c r="F341" s="3">
        <v>13449.66</v>
      </c>
      <c r="G341" s="2"/>
      <c r="H341" s="2">
        <v>99467.59</v>
      </c>
      <c r="I341" s="2">
        <f t="shared" ref="I341:I344" si="115">SUM(E341:H341)</f>
        <v>120469.16</v>
      </c>
      <c r="J341" s="2">
        <v>39699.050000000003</v>
      </c>
      <c r="K341" s="71">
        <f t="shared" ref="K341:K345" si="116">SUM(I341/J341)-1</f>
        <v>2.0345602728528767</v>
      </c>
      <c r="L341" s="2">
        <v>39699.050000000003</v>
      </c>
      <c r="M341" s="2">
        <v>6501.99</v>
      </c>
    </row>
    <row r="342" spans="1:13" ht="15.75" thickBot="1" x14ac:dyDescent="0.3">
      <c r="A342" s="46" t="s">
        <v>253</v>
      </c>
      <c r="B342" s="46" t="s">
        <v>254</v>
      </c>
      <c r="C342" s="47"/>
      <c r="D342" s="47"/>
      <c r="E342" s="3">
        <v>171165.11</v>
      </c>
      <c r="F342" s="3">
        <v>154894.37</v>
      </c>
      <c r="G342" s="2">
        <v>5810.14</v>
      </c>
      <c r="H342" s="2">
        <v>909304.09</v>
      </c>
      <c r="I342" s="2">
        <f t="shared" si="115"/>
        <v>1241173.71</v>
      </c>
      <c r="J342" s="2">
        <v>634146.44999999995</v>
      </c>
      <c r="K342" s="71">
        <f t="shared" si="116"/>
        <v>0.95723513078091038</v>
      </c>
      <c r="L342" s="2">
        <v>634146.44999999995</v>
      </c>
      <c r="M342" s="2">
        <v>853308.17</v>
      </c>
    </row>
    <row r="343" spans="1:13" ht="15.75" thickBot="1" x14ac:dyDescent="0.3">
      <c r="A343" s="13" t="s">
        <v>255</v>
      </c>
      <c r="B343" s="46" t="s">
        <v>256</v>
      </c>
      <c r="C343" s="14"/>
      <c r="D343" s="14"/>
      <c r="E343" s="3">
        <v>630090.29</v>
      </c>
      <c r="F343" s="3">
        <v>447140.2</v>
      </c>
      <c r="G343" s="2">
        <v>43103.94</v>
      </c>
      <c r="H343" s="2">
        <v>4150490.53</v>
      </c>
      <c r="I343" s="2">
        <f t="shared" si="115"/>
        <v>5270824.96</v>
      </c>
      <c r="J343" s="2">
        <v>4289023.13</v>
      </c>
      <c r="K343" s="71">
        <f t="shared" si="116"/>
        <v>0.22891036029455969</v>
      </c>
      <c r="L343" s="2">
        <v>4289023.13</v>
      </c>
      <c r="M343" s="2">
        <v>4089063.8</v>
      </c>
    </row>
    <row r="344" spans="1:13" ht="15.75" thickBot="1" x14ac:dyDescent="0.3">
      <c r="A344" s="13" t="s">
        <v>257</v>
      </c>
      <c r="B344" s="46" t="s">
        <v>258</v>
      </c>
      <c r="C344" s="14"/>
      <c r="D344" s="14"/>
      <c r="E344" s="5">
        <v>243508.02</v>
      </c>
      <c r="F344" s="3">
        <v>214521.74</v>
      </c>
      <c r="G344" s="2">
        <v>32309.63</v>
      </c>
      <c r="H344" s="2">
        <v>1913276.82</v>
      </c>
      <c r="I344" s="2">
        <f t="shared" si="115"/>
        <v>2403616.21</v>
      </c>
      <c r="J344" s="2">
        <v>2601942.7200000002</v>
      </c>
      <c r="K344" s="71">
        <f t="shared" si="116"/>
        <v>-7.6222473490884624E-2</v>
      </c>
      <c r="L344" s="2">
        <v>2601942.7200000002</v>
      </c>
      <c r="M344" s="2">
        <v>2217221.48</v>
      </c>
    </row>
    <row r="345" spans="1:13" ht="15.75" thickBot="1" x14ac:dyDescent="0.3">
      <c r="A345" s="9" t="s">
        <v>56</v>
      </c>
      <c r="B345" s="58"/>
      <c r="C345" s="10"/>
      <c r="D345" s="10"/>
      <c r="E345" s="4">
        <f t="shared" ref="E345:M345" si="117">SUM(E341:E344)</f>
        <v>1052315.33</v>
      </c>
      <c r="F345" s="4">
        <f t="shared" si="117"/>
        <v>830005.97</v>
      </c>
      <c r="G345" s="4">
        <f t="shared" si="117"/>
        <v>81223.710000000006</v>
      </c>
      <c r="H345" s="4">
        <f t="shared" si="117"/>
        <v>7072539.0300000003</v>
      </c>
      <c r="I345" s="4">
        <f t="shared" si="117"/>
        <v>9036084.0399999991</v>
      </c>
      <c r="J345" s="4">
        <f t="shared" si="117"/>
        <v>7564811.3499999996</v>
      </c>
      <c r="K345" s="78">
        <f t="shared" si="116"/>
        <v>0.19448901260439233</v>
      </c>
      <c r="L345" s="4">
        <f t="shared" ref="L345" si="118">SUM(L341:L344)</f>
        <v>7564811.3499999996</v>
      </c>
      <c r="M345" s="4">
        <f t="shared" si="117"/>
        <v>7166095.4399999995</v>
      </c>
    </row>
    <row r="346" spans="1:13" ht="15.75" thickBot="1" x14ac:dyDescent="0.3">
      <c r="A346" s="48" t="s">
        <v>359</v>
      </c>
      <c r="B346" s="18"/>
      <c r="C346" s="40"/>
      <c r="D346" s="40"/>
      <c r="E346" s="23"/>
      <c r="F346" s="23"/>
      <c r="G346" s="23"/>
      <c r="H346" s="23"/>
      <c r="I346" s="23"/>
      <c r="J346" s="23"/>
      <c r="K346" s="23"/>
      <c r="L346" s="23"/>
      <c r="M346" s="23"/>
    </row>
    <row r="347" spans="1:13" x14ac:dyDescent="0.25">
      <c r="A347" s="49"/>
      <c r="B347" s="57" t="s">
        <v>59</v>
      </c>
      <c r="C347" s="44"/>
      <c r="D347" s="44"/>
      <c r="E347" s="25" t="s">
        <v>2</v>
      </c>
      <c r="F347" s="26" t="s">
        <v>3</v>
      </c>
      <c r="G347" s="27" t="s">
        <v>4</v>
      </c>
      <c r="H347" s="54" t="s">
        <v>419</v>
      </c>
      <c r="I347" s="65" t="s">
        <v>473</v>
      </c>
      <c r="J347" s="25" t="s">
        <v>470</v>
      </c>
      <c r="K347" s="72" t="s">
        <v>453</v>
      </c>
      <c r="L347" s="25" t="s">
        <v>470</v>
      </c>
      <c r="M347" s="25" t="s">
        <v>447</v>
      </c>
    </row>
    <row r="348" spans="1:13" ht="15.75" thickBot="1" x14ac:dyDescent="0.3">
      <c r="A348" s="50" t="s">
        <v>59</v>
      </c>
      <c r="B348" s="50" t="s">
        <v>60</v>
      </c>
      <c r="C348" s="45"/>
      <c r="D348" s="45"/>
      <c r="E348" s="28" t="s">
        <v>5</v>
      </c>
      <c r="F348" s="28" t="s">
        <v>5</v>
      </c>
      <c r="G348" s="28" t="s">
        <v>5</v>
      </c>
      <c r="H348" s="55" t="s">
        <v>420</v>
      </c>
      <c r="I348" s="28" t="s">
        <v>448</v>
      </c>
      <c r="J348" s="28" t="s">
        <v>448</v>
      </c>
      <c r="K348" s="73" t="s">
        <v>471</v>
      </c>
      <c r="L348" s="28" t="s">
        <v>449</v>
      </c>
      <c r="M348" s="28" t="s">
        <v>449</v>
      </c>
    </row>
    <row r="349" spans="1:13" ht="15.75" thickBot="1" x14ac:dyDescent="0.3">
      <c r="A349" s="46" t="s">
        <v>259</v>
      </c>
      <c r="B349" s="46" t="s">
        <v>260</v>
      </c>
      <c r="C349" s="47"/>
      <c r="D349" s="47"/>
      <c r="E349" s="3">
        <v>37084.31</v>
      </c>
      <c r="F349" s="3">
        <v>41673.33</v>
      </c>
      <c r="G349" s="2"/>
      <c r="H349" s="2">
        <v>121439.34</v>
      </c>
      <c r="I349" s="2">
        <f t="shared" ref="I349:I352" si="119">SUM(E349:H349)</f>
        <v>200196.97999999998</v>
      </c>
      <c r="J349" s="2">
        <v>328575.42</v>
      </c>
      <c r="K349" s="71">
        <f t="shared" ref="K349:K353" si="120">SUM(I349/J349)-1</f>
        <v>-0.3907122449999455</v>
      </c>
      <c r="L349" s="2">
        <v>328575.42</v>
      </c>
      <c r="M349" s="2">
        <v>356062.36</v>
      </c>
    </row>
    <row r="350" spans="1:13" ht="15.75" thickBot="1" x14ac:dyDescent="0.3">
      <c r="A350" s="46" t="s">
        <v>451</v>
      </c>
      <c r="B350" s="46" t="s">
        <v>452</v>
      </c>
      <c r="C350" s="47"/>
      <c r="D350" s="47"/>
      <c r="E350" s="3"/>
      <c r="F350" s="3"/>
      <c r="G350" s="2"/>
      <c r="H350" s="2">
        <v>281.95999999999998</v>
      </c>
      <c r="I350" s="2">
        <f>SUM(E350:H350)</f>
        <v>281.95999999999998</v>
      </c>
      <c r="J350" s="2">
        <v>642.63</v>
      </c>
      <c r="K350" s="71">
        <f t="shared" si="120"/>
        <v>-0.56124052720850259</v>
      </c>
      <c r="L350" s="2">
        <v>642.63</v>
      </c>
      <c r="M350" s="2">
        <v>0</v>
      </c>
    </row>
    <row r="351" spans="1:13" ht="15.75" thickBot="1" x14ac:dyDescent="0.3">
      <c r="A351" s="46" t="s">
        <v>435</v>
      </c>
      <c r="B351" s="46" t="s">
        <v>436</v>
      </c>
      <c r="C351" s="47"/>
      <c r="D351" s="47"/>
      <c r="E351" s="3"/>
      <c r="F351" s="3"/>
      <c r="G351" s="2"/>
      <c r="H351" s="2"/>
      <c r="I351" s="2">
        <f t="shared" si="119"/>
        <v>0</v>
      </c>
      <c r="J351" s="2">
        <v>9432.7199999999993</v>
      </c>
      <c r="K351" s="71">
        <f t="shared" si="120"/>
        <v>-1</v>
      </c>
      <c r="L351" s="2">
        <v>9432.7199999999993</v>
      </c>
      <c r="M351" s="2">
        <v>1706.06</v>
      </c>
    </row>
    <row r="352" spans="1:13" ht="15.75" thickBot="1" x14ac:dyDescent="0.3">
      <c r="A352" s="46" t="s">
        <v>261</v>
      </c>
      <c r="B352" s="46" t="s">
        <v>262</v>
      </c>
      <c r="C352" s="47"/>
      <c r="D352" s="47"/>
      <c r="E352" s="3"/>
      <c r="F352" s="3"/>
      <c r="G352" s="2"/>
      <c r="H352" s="2"/>
      <c r="I352" s="2">
        <f t="shared" si="119"/>
        <v>0</v>
      </c>
      <c r="J352" s="2">
        <v>15644.06</v>
      </c>
      <c r="K352" s="71">
        <f t="shared" si="120"/>
        <v>-1</v>
      </c>
      <c r="L352" s="2">
        <v>15644.06</v>
      </c>
      <c r="M352" s="2">
        <v>29903.35</v>
      </c>
    </row>
    <row r="353" spans="1:13" ht="15.75" thickBot="1" x14ac:dyDescent="0.3">
      <c r="A353" s="42" t="s">
        <v>57</v>
      </c>
      <c r="B353" s="58"/>
      <c r="C353" s="43"/>
      <c r="D353" s="43"/>
      <c r="E353" s="4">
        <f>SUM(E349:E352)</f>
        <v>37084.31</v>
      </c>
      <c r="F353" s="4">
        <f t="shared" ref="F353:I353" si="121">SUM(F349:F352)</f>
        <v>41673.33</v>
      </c>
      <c r="G353" s="4">
        <f t="shared" si="121"/>
        <v>0</v>
      </c>
      <c r="H353" s="4">
        <f>SUM(H349:H352)</f>
        <v>121721.3</v>
      </c>
      <c r="I353" s="4">
        <f t="shared" si="121"/>
        <v>200478.93999999997</v>
      </c>
      <c r="J353" s="4">
        <f>SUM(J349:J352)</f>
        <v>354294.82999999996</v>
      </c>
      <c r="K353" s="78">
        <f t="shared" si="120"/>
        <v>-0.43414658351068802</v>
      </c>
      <c r="L353" s="4">
        <f>SUM(L349:L352)</f>
        <v>354294.82999999996</v>
      </c>
      <c r="M353" s="4">
        <f>SUM(M349:M352)</f>
        <v>387671.76999999996</v>
      </c>
    </row>
    <row r="354" spans="1:13" ht="15.75" thickBot="1" x14ac:dyDescent="0.3">
      <c r="A354" s="19" t="s">
        <v>360</v>
      </c>
      <c r="B354" s="18"/>
      <c r="C354" s="6"/>
      <c r="D354" s="6"/>
      <c r="E354" s="23"/>
      <c r="F354" s="23"/>
      <c r="G354" s="23"/>
      <c r="H354" s="23"/>
      <c r="I354" s="23"/>
      <c r="J354" s="23"/>
      <c r="K354" s="23"/>
      <c r="L354" s="23"/>
      <c r="M354" s="23"/>
    </row>
    <row r="355" spans="1:13" x14ac:dyDescent="0.25">
      <c r="A355" s="20"/>
      <c r="B355" s="57" t="s">
        <v>59</v>
      </c>
      <c r="C355" s="11"/>
      <c r="D355" s="11"/>
      <c r="E355" s="25" t="s">
        <v>2</v>
      </c>
      <c r="F355" s="26" t="s">
        <v>3</v>
      </c>
      <c r="G355" s="27" t="s">
        <v>4</v>
      </c>
      <c r="H355" s="54" t="s">
        <v>419</v>
      </c>
      <c r="I355" s="65" t="s">
        <v>473</v>
      </c>
      <c r="J355" s="25" t="s">
        <v>470</v>
      </c>
      <c r="K355" s="72" t="s">
        <v>453</v>
      </c>
      <c r="L355" s="25" t="s">
        <v>470</v>
      </c>
      <c r="M355" s="25" t="s">
        <v>447</v>
      </c>
    </row>
    <row r="356" spans="1:13" ht="15.75" thickBot="1" x14ac:dyDescent="0.3">
      <c r="A356" s="21" t="s">
        <v>59</v>
      </c>
      <c r="B356" s="50" t="s">
        <v>60</v>
      </c>
      <c r="C356" s="12"/>
      <c r="D356" s="12"/>
      <c r="E356" s="28" t="s">
        <v>5</v>
      </c>
      <c r="F356" s="28" t="s">
        <v>5</v>
      </c>
      <c r="G356" s="28" t="s">
        <v>5</v>
      </c>
      <c r="H356" s="55" t="s">
        <v>420</v>
      </c>
      <c r="I356" s="28" t="s">
        <v>448</v>
      </c>
      <c r="J356" s="28" t="s">
        <v>448</v>
      </c>
      <c r="K356" s="73" t="s">
        <v>471</v>
      </c>
      <c r="L356" s="28" t="s">
        <v>449</v>
      </c>
      <c r="M356" s="28" t="s">
        <v>449</v>
      </c>
    </row>
    <row r="357" spans="1:13" ht="15.75" thickBot="1" x14ac:dyDescent="0.3">
      <c r="A357" s="13" t="s">
        <v>313</v>
      </c>
      <c r="B357" s="46" t="s">
        <v>314</v>
      </c>
      <c r="C357" s="14"/>
      <c r="D357" s="14"/>
      <c r="E357" s="3">
        <v>3812.84</v>
      </c>
      <c r="F357" s="3">
        <v>17556.36</v>
      </c>
      <c r="G357" s="2"/>
      <c r="H357" s="2">
        <v>16624.95</v>
      </c>
      <c r="I357" s="2">
        <f t="shared" ref="I357:I358" si="122">SUM(E357:H357)</f>
        <v>37994.15</v>
      </c>
      <c r="J357" s="2">
        <v>37069.65</v>
      </c>
      <c r="K357" s="71">
        <f t="shared" ref="K357:K359" si="123">SUM(I357/J357)-1</f>
        <v>2.493953948850347E-2</v>
      </c>
      <c r="L357" s="2">
        <v>37069.65</v>
      </c>
      <c r="M357" s="2">
        <v>49997.88</v>
      </c>
    </row>
    <row r="358" spans="1:13" ht="15.75" thickBot="1" x14ac:dyDescent="0.3">
      <c r="A358" s="13" t="s">
        <v>322</v>
      </c>
      <c r="B358" s="46" t="s">
        <v>323</v>
      </c>
      <c r="C358" s="14"/>
      <c r="D358" s="14"/>
      <c r="E358" s="3"/>
      <c r="F358" s="3"/>
      <c r="G358" s="2"/>
      <c r="H358" s="2"/>
      <c r="I358" s="2">
        <f t="shared" si="122"/>
        <v>0</v>
      </c>
      <c r="J358" s="2">
        <v>0</v>
      </c>
      <c r="K358" s="71"/>
      <c r="L358" s="2">
        <v>0</v>
      </c>
      <c r="M358" s="2">
        <v>6587.38</v>
      </c>
    </row>
    <row r="359" spans="1:13" ht="15.75" thickBot="1" x14ac:dyDescent="0.3">
      <c r="A359" s="9" t="s">
        <v>362</v>
      </c>
      <c r="B359" s="58"/>
      <c r="C359" s="10"/>
      <c r="D359" s="10"/>
      <c r="E359" s="4">
        <f>SUM(E357:E358)</f>
        <v>3812.84</v>
      </c>
      <c r="F359" s="4">
        <f t="shared" ref="F359:I359" si="124">SUM(F357:F358)</f>
        <v>17556.36</v>
      </c>
      <c r="G359" s="4">
        <f t="shared" si="124"/>
        <v>0</v>
      </c>
      <c r="H359" s="4">
        <f>SUM(H357:H358)</f>
        <v>16624.95</v>
      </c>
      <c r="I359" s="4">
        <f t="shared" si="124"/>
        <v>37994.15</v>
      </c>
      <c r="J359" s="4">
        <f>SUM(J357:J358)</f>
        <v>37069.65</v>
      </c>
      <c r="K359" s="78">
        <f t="shared" si="123"/>
        <v>2.493953948850347E-2</v>
      </c>
      <c r="L359" s="4">
        <f>SUM(L357:L358)</f>
        <v>37069.65</v>
      </c>
      <c r="M359" s="4">
        <f>SUM(M357:M358)</f>
        <v>56585.259999999995</v>
      </c>
    </row>
    <row r="360" spans="1:13" ht="15.75" thickBot="1" x14ac:dyDescent="0.3">
      <c r="A360" s="33" t="s">
        <v>363</v>
      </c>
      <c r="B360" s="61"/>
      <c r="C360" s="40"/>
      <c r="D360" s="40"/>
      <c r="E360" s="23"/>
      <c r="F360" s="23"/>
      <c r="G360" s="32"/>
      <c r="H360" s="32"/>
      <c r="I360" s="23"/>
      <c r="J360" s="23"/>
      <c r="K360" s="23"/>
      <c r="L360" s="32"/>
      <c r="M360" s="32"/>
    </row>
    <row r="361" spans="1:13" x14ac:dyDescent="0.25">
      <c r="A361" s="49"/>
      <c r="B361" s="57" t="s">
        <v>59</v>
      </c>
      <c r="C361" s="44"/>
      <c r="D361" s="44"/>
      <c r="E361" s="25" t="s">
        <v>2</v>
      </c>
      <c r="F361" s="26" t="s">
        <v>3</v>
      </c>
      <c r="G361" s="27" t="s">
        <v>4</v>
      </c>
      <c r="H361" s="54" t="s">
        <v>419</v>
      </c>
      <c r="I361" s="65" t="s">
        <v>473</v>
      </c>
      <c r="J361" s="25" t="s">
        <v>470</v>
      </c>
      <c r="K361" s="72" t="s">
        <v>453</v>
      </c>
      <c r="L361" s="25" t="s">
        <v>470</v>
      </c>
      <c r="M361" s="25" t="s">
        <v>447</v>
      </c>
    </row>
    <row r="362" spans="1:13" ht="15.75" thickBot="1" x14ac:dyDescent="0.3">
      <c r="A362" s="50" t="s">
        <v>59</v>
      </c>
      <c r="B362" s="50" t="s">
        <v>60</v>
      </c>
      <c r="C362" s="45"/>
      <c r="D362" s="45"/>
      <c r="E362" s="28" t="s">
        <v>5</v>
      </c>
      <c r="F362" s="28" t="s">
        <v>5</v>
      </c>
      <c r="G362" s="28" t="s">
        <v>5</v>
      </c>
      <c r="H362" s="55" t="s">
        <v>420</v>
      </c>
      <c r="I362" s="28" t="s">
        <v>448</v>
      </c>
      <c r="J362" s="28" t="s">
        <v>448</v>
      </c>
      <c r="K362" s="73" t="s">
        <v>471</v>
      </c>
      <c r="L362" s="28" t="s">
        <v>449</v>
      </c>
      <c r="M362" s="28" t="s">
        <v>449</v>
      </c>
    </row>
    <row r="363" spans="1:13" ht="15.75" thickBot="1" x14ac:dyDescent="0.3">
      <c r="A363" s="46" t="s">
        <v>315</v>
      </c>
      <c r="B363" s="46" t="s">
        <v>316</v>
      </c>
      <c r="C363" s="47"/>
      <c r="D363" s="47"/>
      <c r="E363" s="3">
        <v>2700.28</v>
      </c>
      <c r="F363" s="3"/>
      <c r="G363" s="2"/>
      <c r="H363" s="2">
        <v>355.57</v>
      </c>
      <c r="I363" s="2">
        <f t="shared" ref="I363:I364" si="125">SUM(E363:H363)</f>
        <v>3055.8500000000004</v>
      </c>
      <c r="J363" s="2">
        <v>5215.78</v>
      </c>
      <c r="K363" s="71">
        <f t="shared" ref="K363:K365" si="126">SUM(I363/J363)-1</f>
        <v>-0.41411447568724136</v>
      </c>
      <c r="L363" s="2">
        <v>5215.78</v>
      </c>
      <c r="M363" s="2">
        <v>6164.73</v>
      </c>
    </row>
    <row r="364" spans="1:13" ht="15.75" thickBot="1" x14ac:dyDescent="0.3">
      <c r="A364" s="46" t="s">
        <v>263</v>
      </c>
      <c r="B364" s="46" t="s">
        <v>264</v>
      </c>
      <c r="C364" s="47"/>
      <c r="D364" s="47"/>
      <c r="E364" s="3">
        <v>37081.379999999997</v>
      </c>
      <c r="F364" s="3">
        <v>13239.39</v>
      </c>
      <c r="G364" s="2"/>
      <c r="H364" s="2">
        <v>6388.58</v>
      </c>
      <c r="I364" s="2">
        <f t="shared" si="125"/>
        <v>56709.35</v>
      </c>
      <c r="J364" s="2">
        <v>45277.95</v>
      </c>
      <c r="K364" s="71">
        <f t="shared" si="126"/>
        <v>0.25247167771509105</v>
      </c>
      <c r="L364" s="2">
        <v>45277.95</v>
      </c>
      <c r="M364" s="2">
        <v>61759.92</v>
      </c>
    </row>
    <row r="365" spans="1:13" ht="15.75" thickBot="1" x14ac:dyDescent="0.3">
      <c r="A365" s="42" t="s">
        <v>364</v>
      </c>
      <c r="B365" s="58"/>
      <c r="C365" s="43"/>
      <c r="D365" s="43"/>
      <c r="E365" s="4">
        <f>SUM(E363:E364)</f>
        <v>39781.659999999996</v>
      </c>
      <c r="F365" s="4">
        <f t="shared" ref="F365:G365" si="127">SUM(F363:F364)</f>
        <v>13239.39</v>
      </c>
      <c r="G365" s="4">
        <f t="shared" si="127"/>
        <v>0</v>
      </c>
      <c r="H365" s="4">
        <f>SUM(H363:H364)</f>
        <v>6744.15</v>
      </c>
      <c r="I365" s="4">
        <f>SUM(I363:I364)</f>
        <v>59765.2</v>
      </c>
      <c r="J365" s="4">
        <f>SUM(J363:J364)</f>
        <v>50493.729999999996</v>
      </c>
      <c r="K365" s="78">
        <f t="shared" si="126"/>
        <v>0.18361626285085308</v>
      </c>
      <c r="L365" s="4">
        <f>SUM(L363:L364)</f>
        <v>50493.729999999996</v>
      </c>
      <c r="M365" s="4">
        <f>SUM(M363:M364)</f>
        <v>67924.649999999994</v>
      </c>
    </row>
    <row r="366" spans="1:13" ht="15.75" thickBot="1" x14ac:dyDescent="0.3">
      <c r="A366" s="33" t="s">
        <v>414</v>
      </c>
      <c r="B366" s="61"/>
      <c r="C366" s="40"/>
      <c r="D366" s="40"/>
      <c r="E366" s="23"/>
      <c r="F366" s="23"/>
      <c r="G366" s="32"/>
      <c r="H366" s="32"/>
      <c r="I366" s="23"/>
      <c r="J366" s="23"/>
      <c r="K366" s="23"/>
      <c r="L366" s="32"/>
      <c r="M366" s="32"/>
    </row>
    <row r="367" spans="1:13" x14ac:dyDescent="0.25">
      <c r="A367" s="49"/>
      <c r="B367" s="57" t="s">
        <v>59</v>
      </c>
      <c r="C367" s="44"/>
      <c r="D367" s="44"/>
      <c r="E367" s="25" t="s">
        <v>2</v>
      </c>
      <c r="F367" s="26" t="s">
        <v>3</v>
      </c>
      <c r="G367" s="27" t="s">
        <v>4</v>
      </c>
      <c r="H367" s="54" t="s">
        <v>419</v>
      </c>
      <c r="I367" s="65" t="s">
        <v>473</v>
      </c>
      <c r="J367" s="25" t="s">
        <v>470</v>
      </c>
      <c r="K367" s="72" t="s">
        <v>453</v>
      </c>
      <c r="L367" s="25" t="s">
        <v>470</v>
      </c>
      <c r="M367" s="25" t="s">
        <v>447</v>
      </c>
    </row>
    <row r="368" spans="1:13" ht="15.75" thickBot="1" x14ac:dyDescent="0.3">
      <c r="A368" s="50" t="s">
        <v>59</v>
      </c>
      <c r="B368" s="50" t="s">
        <v>60</v>
      </c>
      <c r="C368" s="45"/>
      <c r="D368" s="45"/>
      <c r="E368" s="28" t="s">
        <v>5</v>
      </c>
      <c r="F368" s="28" t="s">
        <v>5</v>
      </c>
      <c r="G368" s="28" t="s">
        <v>5</v>
      </c>
      <c r="H368" s="55" t="s">
        <v>420</v>
      </c>
      <c r="I368" s="28" t="s">
        <v>448</v>
      </c>
      <c r="J368" s="28" t="s">
        <v>448</v>
      </c>
      <c r="K368" s="73" t="s">
        <v>471</v>
      </c>
      <c r="L368" s="28" t="s">
        <v>449</v>
      </c>
      <c r="M368" s="28" t="s">
        <v>449</v>
      </c>
    </row>
    <row r="369" spans="1:13" ht="15.75" thickBot="1" x14ac:dyDescent="0.3">
      <c r="A369" s="46" t="s">
        <v>415</v>
      </c>
      <c r="B369" s="46" t="s">
        <v>416</v>
      </c>
      <c r="C369" s="47"/>
      <c r="D369" s="47"/>
      <c r="E369" s="3">
        <v>0</v>
      </c>
      <c r="F369" s="3">
        <v>0</v>
      </c>
      <c r="G369" s="2">
        <v>0</v>
      </c>
      <c r="H369" s="2">
        <v>0</v>
      </c>
      <c r="I369" s="2">
        <f>SUM(E369:H369)</f>
        <v>0</v>
      </c>
      <c r="J369" s="2">
        <v>0</v>
      </c>
      <c r="K369" s="71"/>
      <c r="L369" s="2">
        <v>0</v>
      </c>
      <c r="M369" s="2">
        <v>25558.1</v>
      </c>
    </row>
    <row r="370" spans="1:13" ht="15.75" thickBot="1" x14ac:dyDescent="0.3">
      <c r="A370" s="42" t="s">
        <v>417</v>
      </c>
      <c r="B370" s="58"/>
      <c r="C370" s="43"/>
      <c r="D370" s="43"/>
      <c r="E370" s="4">
        <f>SUM(E369)</f>
        <v>0</v>
      </c>
      <c r="F370" s="4">
        <f t="shared" ref="F370:I370" si="128">SUM(F369)</f>
        <v>0</v>
      </c>
      <c r="G370" s="4">
        <f t="shared" si="128"/>
        <v>0</v>
      </c>
      <c r="H370" s="4">
        <f>SUM(H369)</f>
        <v>0</v>
      </c>
      <c r="I370" s="4">
        <f t="shared" si="128"/>
        <v>0</v>
      </c>
      <c r="J370" s="4">
        <f>SUM(J369)</f>
        <v>0</v>
      </c>
      <c r="K370" s="4"/>
      <c r="L370" s="4">
        <f>SUM(L369)</f>
        <v>0</v>
      </c>
      <c r="M370" s="4">
        <f>SUM(M369)</f>
        <v>25558.1</v>
      </c>
    </row>
    <row r="371" spans="1:13" ht="15.75" thickBot="1" x14ac:dyDescent="0.3">
      <c r="A371" s="33" t="s">
        <v>361</v>
      </c>
      <c r="B371" s="61"/>
      <c r="C371" s="40"/>
      <c r="D371" s="40"/>
      <c r="E371" s="23"/>
      <c r="F371" s="23"/>
      <c r="G371" s="32"/>
      <c r="H371" s="32"/>
      <c r="I371" s="23"/>
      <c r="J371" s="23"/>
      <c r="K371" s="23"/>
      <c r="L371" s="32"/>
      <c r="M371" s="32"/>
    </row>
    <row r="372" spans="1:13" x14ac:dyDescent="0.25">
      <c r="A372" s="49"/>
      <c r="B372" s="57" t="s">
        <v>59</v>
      </c>
      <c r="C372" s="44"/>
      <c r="D372" s="44"/>
      <c r="E372" s="25" t="s">
        <v>2</v>
      </c>
      <c r="F372" s="26" t="s">
        <v>3</v>
      </c>
      <c r="G372" s="27" t="s">
        <v>4</v>
      </c>
      <c r="H372" s="54" t="s">
        <v>419</v>
      </c>
      <c r="I372" s="65" t="s">
        <v>473</v>
      </c>
      <c r="J372" s="25" t="s">
        <v>470</v>
      </c>
      <c r="K372" s="72" t="s">
        <v>453</v>
      </c>
      <c r="L372" s="25" t="s">
        <v>470</v>
      </c>
      <c r="M372" s="25" t="s">
        <v>447</v>
      </c>
    </row>
    <row r="373" spans="1:13" ht="15.75" thickBot="1" x14ac:dyDescent="0.3">
      <c r="A373" s="50" t="s">
        <v>59</v>
      </c>
      <c r="B373" s="50" t="s">
        <v>60</v>
      </c>
      <c r="C373" s="45"/>
      <c r="D373" s="45"/>
      <c r="E373" s="28" t="s">
        <v>5</v>
      </c>
      <c r="F373" s="28" t="s">
        <v>5</v>
      </c>
      <c r="G373" s="28" t="s">
        <v>5</v>
      </c>
      <c r="H373" s="55" t="s">
        <v>420</v>
      </c>
      <c r="I373" s="28" t="s">
        <v>448</v>
      </c>
      <c r="J373" s="28" t="s">
        <v>448</v>
      </c>
      <c r="K373" s="73" t="s">
        <v>471</v>
      </c>
      <c r="L373" s="28" t="s">
        <v>449</v>
      </c>
      <c r="M373" s="28" t="s">
        <v>449</v>
      </c>
    </row>
    <row r="374" spans="1:13" ht="15.75" thickBot="1" x14ac:dyDescent="0.3">
      <c r="A374" s="46" t="s">
        <v>265</v>
      </c>
      <c r="B374" s="46" t="s">
        <v>266</v>
      </c>
      <c r="C374" s="47"/>
      <c r="D374" s="47"/>
      <c r="E374" s="3">
        <v>59218.66</v>
      </c>
      <c r="F374" s="3">
        <v>111393.09</v>
      </c>
      <c r="G374" s="2"/>
      <c r="H374" s="2">
        <v>56762.46</v>
      </c>
      <c r="I374" s="2">
        <f>SUM(E374:H374)</f>
        <v>227374.21</v>
      </c>
      <c r="J374" s="2">
        <v>226883.8</v>
      </c>
      <c r="K374" s="71">
        <f>SUM(I374/J374)-1</f>
        <v>2.1615029367456629E-3</v>
      </c>
      <c r="L374" s="2">
        <v>226883.8</v>
      </c>
      <c r="M374" s="2">
        <v>210499.09</v>
      </c>
    </row>
    <row r="375" spans="1:13" ht="15.75" thickBot="1" x14ac:dyDescent="0.3">
      <c r="A375" s="42" t="s">
        <v>58</v>
      </c>
      <c r="B375" s="58"/>
      <c r="C375" s="43"/>
      <c r="D375" s="43"/>
      <c r="E375" s="4">
        <f>SUM(E374)</f>
        <v>59218.66</v>
      </c>
      <c r="F375" s="4">
        <f t="shared" ref="F375:I375" si="129">SUM(F374)</f>
        <v>111393.09</v>
      </c>
      <c r="G375" s="4">
        <f t="shared" si="129"/>
        <v>0</v>
      </c>
      <c r="H375" s="4">
        <f>SUM(H374)</f>
        <v>56762.46</v>
      </c>
      <c r="I375" s="4">
        <f t="shared" si="129"/>
        <v>227374.21</v>
      </c>
      <c r="J375" s="4">
        <f>SUM(J374)</f>
        <v>226883.8</v>
      </c>
      <c r="K375" s="78">
        <f>SUM(I375/J375)-1</f>
        <v>2.1615029367456629E-3</v>
      </c>
      <c r="L375" s="4">
        <f>SUM(L374)</f>
        <v>226883.8</v>
      </c>
      <c r="M375" s="4">
        <f>SUM(M374)</f>
        <v>210499.09</v>
      </c>
    </row>
    <row r="376" spans="1:13" ht="15.75" thickBot="1" x14ac:dyDescent="0.3">
      <c r="A376" s="33" t="s">
        <v>403</v>
      </c>
      <c r="B376" s="61"/>
      <c r="C376" s="6"/>
      <c r="D376" s="6"/>
      <c r="E376" s="23"/>
      <c r="F376" s="23"/>
      <c r="G376" s="32"/>
      <c r="H376" s="32"/>
      <c r="I376" s="23"/>
      <c r="J376" s="23"/>
      <c r="K376" s="23"/>
      <c r="L376" s="32"/>
      <c r="M376" s="32"/>
    </row>
    <row r="377" spans="1:13" x14ac:dyDescent="0.25">
      <c r="A377" s="20"/>
      <c r="B377" s="57" t="s">
        <v>59</v>
      </c>
      <c r="C377" s="11"/>
      <c r="D377" s="11"/>
      <c r="E377" s="25" t="s">
        <v>2</v>
      </c>
      <c r="F377" s="26" t="s">
        <v>3</v>
      </c>
      <c r="G377" s="27" t="s">
        <v>4</v>
      </c>
      <c r="H377" s="54" t="s">
        <v>419</v>
      </c>
      <c r="I377" s="65" t="s">
        <v>473</v>
      </c>
      <c r="J377" s="25" t="s">
        <v>470</v>
      </c>
      <c r="K377" s="72" t="s">
        <v>453</v>
      </c>
      <c r="L377" s="25" t="s">
        <v>470</v>
      </c>
      <c r="M377" s="25" t="s">
        <v>447</v>
      </c>
    </row>
    <row r="378" spans="1:13" ht="15.75" thickBot="1" x14ac:dyDescent="0.3">
      <c r="A378" s="21" t="s">
        <v>59</v>
      </c>
      <c r="B378" s="50" t="s">
        <v>60</v>
      </c>
      <c r="C378" s="12"/>
      <c r="D378" s="12"/>
      <c r="E378" s="28" t="s">
        <v>5</v>
      </c>
      <c r="F378" s="28" t="s">
        <v>5</v>
      </c>
      <c r="G378" s="28" t="s">
        <v>5</v>
      </c>
      <c r="H378" s="55" t="s">
        <v>420</v>
      </c>
      <c r="I378" s="28" t="s">
        <v>448</v>
      </c>
      <c r="J378" s="28" t="s">
        <v>448</v>
      </c>
      <c r="K378" s="73" t="s">
        <v>471</v>
      </c>
      <c r="L378" s="28" t="s">
        <v>449</v>
      </c>
      <c r="M378" s="28" t="s">
        <v>449</v>
      </c>
    </row>
    <row r="379" spans="1:13" ht="15.75" thickBot="1" x14ac:dyDescent="0.3">
      <c r="A379" s="13" t="s">
        <v>404</v>
      </c>
      <c r="B379" s="46" t="s">
        <v>405</v>
      </c>
      <c r="C379" s="14"/>
      <c r="D379" s="14"/>
      <c r="E379" s="3">
        <v>0</v>
      </c>
      <c r="F379" s="3">
        <v>0</v>
      </c>
      <c r="G379" s="2">
        <v>0</v>
      </c>
      <c r="H379" s="2">
        <v>2420.73</v>
      </c>
      <c r="I379" s="2">
        <f>SUM(E379:H379)</f>
        <v>2420.73</v>
      </c>
      <c r="J379" s="2">
        <v>0</v>
      </c>
      <c r="K379" s="71"/>
      <c r="L379" s="2">
        <v>0</v>
      </c>
      <c r="M379" s="2">
        <v>7449.64</v>
      </c>
    </row>
    <row r="380" spans="1:13" ht="15.75" thickBot="1" x14ac:dyDescent="0.3">
      <c r="A380" s="9" t="s">
        <v>406</v>
      </c>
      <c r="B380" s="58"/>
      <c r="C380" s="10"/>
      <c r="D380" s="10"/>
      <c r="E380" s="4">
        <f>SUM(E379)</f>
        <v>0</v>
      </c>
      <c r="F380" s="4">
        <f t="shared" ref="F380:G380" si="130">SUM(F379)</f>
        <v>0</v>
      </c>
      <c r="G380" s="4">
        <f t="shared" si="130"/>
        <v>0</v>
      </c>
      <c r="H380" s="4">
        <f>SUM(H379)</f>
        <v>2420.73</v>
      </c>
      <c r="I380" s="4">
        <f t="shared" ref="I380" si="131">SUM(I379)</f>
        <v>2420.73</v>
      </c>
      <c r="J380" s="4">
        <f>SUM(J379)</f>
        <v>0</v>
      </c>
      <c r="K380" s="78"/>
      <c r="L380" s="4">
        <f>SUM(L379)</f>
        <v>0</v>
      </c>
      <c r="M380" s="4">
        <f>SUM(M379)</f>
        <v>7449.64</v>
      </c>
    </row>
    <row r="381" spans="1:13" ht="15.75" thickBot="1" x14ac:dyDescent="0.3">
      <c r="A381" s="33" t="s">
        <v>408</v>
      </c>
      <c r="B381" s="61"/>
      <c r="C381" s="40"/>
      <c r="D381" s="40"/>
      <c r="E381" s="23"/>
      <c r="F381" s="23"/>
      <c r="G381" s="32"/>
      <c r="H381" s="32"/>
      <c r="I381" s="23"/>
      <c r="J381" s="23"/>
      <c r="K381" s="23"/>
      <c r="L381" s="32"/>
      <c r="M381" s="32"/>
    </row>
    <row r="382" spans="1:13" x14ac:dyDescent="0.25">
      <c r="A382" s="49"/>
      <c r="B382" s="57" t="s">
        <v>59</v>
      </c>
      <c r="C382" s="44"/>
      <c r="D382" s="44"/>
      <c r="E382" s="25" t="s">
        <v>2</v>
      </c>
      <c r="F382" s="26" t="s">
        <v>3</v>
      </c>
      <c r="G382" s="27" t="s">
        <v>4</v>
      </c>
      <c r="H382" s="54" t="s">
        <v>419</v>
      </c>
      <c r="I382" s="65" t="s">
        <v>473</v>
      </c>
      <c r="J382" s="25" t="s">
        <v>470</v>
      </c>
      <c r="K382" s="72" t="s">
        <v>453</v>
      </c>
      <c r="L382" s="25" t="s">
        <v>470</v>
      </c>
      <c r="M382" s="25" t="s">
        <v>447</v>
      </c>
    </row>
    <row r="383" spans="1:13" ht="15.75" thickBot="1" x14ac:dyDescent="0.3">
      <c r="A383" s="50" t="s">
        <v>59</v>
      </c>
      <c r="B383" s="50" t="s">
        <v>60</v>
      </c>
      <c r="C383" s="45"/>
      <c r="D383" s="45"/>
      <c r="E383" s="28" t="s">
        <v>5</v>
      </c>
      <c r="F383" s="28" t="s">
        <v>5</v>
      </c>
      <c r="G383" s="28" t="s">
        <v>5</v>
      </c>
      <c r="H383" s="55" t="s">
        <v>420</v>
      </c>
      <c r="I383" s="28" t="s">
        <v>448</v>
      </c>
      <c r="J383" s="28" t="s">
        <v>448</v>
      </c>
      <c r="K383" s="73" t="s">
        <v>471</v>
      </c>
      <c r="L383" s="28" t="s">
        <v>449</v>
      </c>
      <c r="M383" s="28" t="s">
        <v>449</v>
      </c>
    </row>
    <row r="384" spans="1:13" ht="15.75" thickBot="1" x14ac:dyDescent="0.3">
      <c r="A384" s="46" t="s">
        <v>409</v>
      </c>
      <c r="B384" s="46" t="s">
        <v>410</v>
      </c>
      <c r="C384" s="47"/>
      <c r="D384" s="47"/>
      <c r="E384" s="3">
        <v>280.56</v>
      </c>
      <c r="F384" s="3">
        <v>1385.75</v>
      </c>
      <c r="G384" s="2"/>
      <c r="H384" s="2">
        <v>2304.5100000000002</v>
      </c>
      <c r="I384" s="2">
        <f>SUM(E384:H384)</f>
        <v>3970.82</v>
      </c>
      <c r="J384" s="2">
        <v>10551.88</v>
      </c>
      <c r="K384" s="71">
        <f t="shared" ref="K384" si="132">SUM(I384/J384)-1</f>
        <v>-0.62368601614119945</v>
      </c>
      <c r="L384" s="2">
        <v>10551.88</v>
      </c>
      <c r="M384" s="2">
        <v>9106.5300000000007</v>
      </c>
    </row>
    <row r="385" spans="1:13" ht="15.75" thickBot="1" x14ac:dyDescent="0.3">
      <c r="A385" s="42" t="s">
        <v>408</v>
      </c>
      <c r="B385" s="58"/>
      <c r="C385" s="43"/>
      <c r="D385" s="43"/>
      <c r="E385" s="4">
        <f>SUM(E384)</f>
        <v>280.56</v>
      </c>
      <c r="F385" s="4">
        <f t="shared" ref="F385:G385" si="133">SUM(F384)</f>
        <v>1385.75</v>
      </c>
      <c r="G385" s="4">
        <f t="shared" si="133"/>
        <v>0</v>
      </c>
      <c r="H385" s="4">
        <f>SUM(H384)</f>
        <v>2304.5100000000002</v>
      </c>
      <c r="I385" s="4">
        <f t="shared" ref="I385" si="134">SUM(I384)</f>
        <v>3970.82</v>
      </c>
      <c r="J385" s="4">
        <f>SUM(J384)</f>
        <v>10551.88</v>
      </c>
      <c r="K385" s="78">
        <f>SUM(I385/J385)-1</f>
        <v>-0.62368601614119945</v>
      </c>
      <c r="L385" s="4">
        <f>SUM(L384)</f>
        <v>10551.88</v>
      </c>
      <c r="M385" s="4">
        <f>SUM(M384)</f>
        <v>9106.5300000000007</v>
      </c>
    </row>
    <row r="386" spans="1:13" ht="15.75" thickBot="1" x14ac:dyDescent="0.3">
      <c r="A386" s="33" t="s">
        <v>437</v>
      </c>
      <c r="B386" s="61"/>
      <c r="C386" s="40"/>
      <c r="D386" s="40"/>
      <c r="E386" s="23"/>
      <c r="F386" s="23"/>
      <c r="G386" s="32"/>
      <c r="H386" s="32"/>
      <c r="I386" s="23"/>
      <c r="J386" s="23"/>
      <c r="K386" s="23"/>
      <c r="L386" s="32"/>
      <c r="M386" s="32"/>
    </row>
    <row r="387" spans="1:13" x14ac:dyDescent="0.25">
      <c r="A387" s="49"/>
      <c r="B387" s="57" t="s">
        <v>59</v>
      </c>
      <c r="C387" s="44"/>
      <c r="D387" s="44"/>
      <c r="E387" s="25" t="s">
        <v>2</v>
      </c>
      <c r="F387" s="26" t="s">
        <v>3</v>
      </c>
      <c r="G387" s="27" t="s">
        <v>4</v>
      </c>
      <c r="H387" s="54" t="s">
        <v>419</v>
      </c>
      <c r="I387" s="65" t="s">
        <v>473</v>
      </c>
      <c r="J387" s="25" t="s">
        <v>470</v>
      </c>
      <c r="K387" s="72" t="s">
        <v>453</v>
      </c>
      <c r="L387" s="25" t="s">
        <v>470</v>
      </c>
      <c r="M387" s="25" t="s">
        <v>447</v>
      </c>
    </row>
    <row r="388" spans="1:13" ht="15.75" thickBot="1" x14ac:dyDescent="0.3">
      <c r="A388" s="50" t="s">
        <v>59</v>
      </c>
      <c r="B388" s="50" t="s">
        <v>60</v>
      </c>
      <c r="C388" s="45"/>
      <c r="D388" s="45"/>
      <c r="E388" s="28" t="s">
        <v>5</v>
      </c>
      <c r="F388" s="28" t="s">
        <v>5</v>
      </c>
      <c r="G388" s="28" t="s">
        <v>5</v>
      </c>
      <c r="H388" s="55" t="s">
        <v>420</v>
      </c>
      <c r="I388" s="28" t="s">
        <v>448</v>
      </c>
      <c r="J388" s="28" t="s">
        <v>448</v>
      </c>
      <c r="K388" s="73" t="s">
        <v>471</v>
      </c>
      <c r="L388" s="28" t="s">
        <v>449</v>
      </c>
      <c r="M388" s="28" t="s">
        <v>449</v>
      </c>
    </row>
    <row r="389" spans="1:13" ht="15.75" thickBot="1" x14ac:dyDescent="0.3">
      <c r="A389" s="46" t="s">
        <v>438</v>
      </c>
      <c r="B389" s="46" t="s">
        <v>439</v>
      </c>
      <c r="C389" s="47"/>
      <c r="D389" s="47"/>
      <c r="E389" s="3"/>
      <c r="F389" s="3"/>
      <c r="G389" s="2"/>
      <c r="H389" s="2">
        <v>2476.3000000000002</v>
      </c>
      <c r="I389" s="2">
        <f>SUM(E389:H389)</f>
        <v>2476.3000000000002</v>
      </c>
      <c r="J389" s="2">
        <v>11443.29</v>
      </c>
      <c r="K389" s="71">
        <f t="shared" ref="K389" si="135">SUM(I389/J389)-1</f>
        <v>-0.78360244300371662</v>
      </c>
      <c r="L389" s="2">
        <v>11443.29</v>
      </c>
      <c r="M389" s="2">
        <v>2536.7800000000002</v>
      </c>
    </row>
    <row r="390" spans="1:13" ht="15.75" thickBot="1" x14ac:dyDescent="0.3">
      <c r="A390" s="42" t="s">
        <v>437</v>
      </c>
      <c r="B390" s="58"/>
      <c r="C390" s="43"/>
      <c r="D390" s="43"/>
      <c r="E390" s="4">
        <f>SUM(E389)</f>
        <v>0</v>
      </c>
      <c r="F390" s="4">
        <f t="shared" ref="F390:I390" si="136">SUM(F389)</f>
        <v>0</v>
      </c>
      <c r="G390" s="4">
        <f t="shared" si="136"/>
        <v>0</v>
      </c>
      <c r="H390" s="4">
        <f>SUM(H389)</f>
        <v>2476.3000000000002</v>
      </c>
      <c r="I390" s="4">
        <f t="shared" si="136"/>
        <v>2476.3000000000002</v>
      </c>
      <c r="J390" s="4">
        <f>SUM(J389)</f>
        <v>11443.29</v>
      </c>
      <c r="K390" s="78">
        <f>SUM(I390/J390)-1</f>
        <v>-0.78360244300371662</v>
      </c>
      <c r="L390" s="4">
        <f>SUM(L389)</f>
        <v>11443.29</v>
      </c>
      <c r="M390" s="4">
        <f>SUM(M389)</f>
        <v>2536.7800000000002</v>
      </c>
    </row>
    <row r="391" spans="1:13" x14ac:dyDescent="0.25">
      <c r="A391" s="18"/>
      <c r="B391" s="18"/>
      <c r="C391" s="6"/>
      <c r="D391" s="6"/>
      <c r="E391" s="23"/>
      <c r="F391" s="23"/>
      <c r="G391" s="32"/>
      <c r="H391" s="32"/>
      <c r="I391" s="23"/>
      <c r="J391" s="23"/>
      <c r="K391" s="23"/>
      <c r="L391" s="29"/>
      <c r="M391" s="29"/>
    </row>
    <row r="392" spans="1:13" ht="15.75" thickBot="1" x14ac:dyDescent="0.3">
      <c r="A392" s="18"/>
      <c r="B392" s="18"/>
      <c r="C392" s="6"/>
      <c r="D392" s="6"/>
      <c r="E392" s="23"/>
      <c r="F392" s="23"/>
      <c r="G392" s="32"/>
      <c r="H392" s="32"/>
      <c r="I392" s="23"/>
      <c r="J392" s="23"/>
      <c r="K392" s="23"/>
      <c r="L392" s="29"/>
      <c r="M392" s="29"/>
    </row>
    <row r="393" spans="1:13" ht="15.75" thickBot="1" x14ac:dyDescent="0.3">
      <c r="A393" s="15"/>
      <c r="B393" s="62" t="s">
        <v>450</v>
      </c>
      <c r="C393" s="16"/>
      <c r="D393" s="16"/>
      <c r="E393" s="4">
        <f t="shared" ref="E393:L393" si="137">SUM(E390,E12,E20,E26,E34,E43,E50,E61,E67,E81,E86,E111,E124,E132,E146,E151,E156,E168,E174,E187,E195,E212,E229,E238,E243,E248,E253,E258,E264,E275,E286,E298,E304,E309,E315,E322,E332,E337,E345,E353,E359,E365,E370,E375,E380,E385)</f>
        <v>4090115.3700000006</v>
      </c>
      <c r="F393" s="4">
        <f t="shared" si="137"/>
        <v>6207941.8699999982</v>
      </c>
      <c r="G393" s="4">
        <f t="shared" si="137"/>
        <v>2404653.4699999997</v>
      </c>
      <c r="H393" s="4">
        <f t="shared" si="137"/>
        <v>15917226.580000002</v>
      </c>
      <c r="I393" s="4">
        <f t="shared" si="137"/>
        <v>28619937.290000003</v>
      </c>
      <c r="J393" s="4">
        <f t="shared" si="137"/>
        <v>27006830.16</v>
      </c>
      <c r="K393" s="76">
        <f>SUM(I393/J393)-1</f>
        <v>5.9729598788279326E-2</v>
      </c>
      <c r="L393" s="4">
        <f t="shared" si="137"/>
        <v>27006830.16</v>
      </c>
      <c r="M393" s="39">
        <f>SUM(M390,M12,M20,M26,M34,M43,M50,M61,M67,M81,M86,M111,M124,M132,M146,M151,M156,M168,M174,M187,M195,M212,M229,M238,M243,M248,M253,M258,M264,M275,M286,M298,M304,M309,M315,M322,M332,M337,M345,M353,M359,M365,M370,M375,M380,M385)</f>
        <v>26586921.210000005</v>
      </c>
    </row>
    <row r="394" spans="1:13" x14ac:dyDescent="0.25">
      <c r="E394" s="70" t="s">
        <v>472</v>
      </c>
      <c r="F394" s="70" t="s">
        <v>472</v>
      </c>
      <c r="G394" s="70" t="s">
        <v>472</v>
      </c>
      <c r="H394" s="70" t="s">
        <v>472</v>
      </c>
      <c r="I394" s="70" t="s">
        <v>472</v>
      </c>
      <c r="J394" s="70" t="s">
        <v>421</v>
      </c>
      <c r="K394" s="70"/>
      <c r="L394" s="70" t="s">
        <v>421</v>
      </c>
      <c r="M394" s="70" t="s">
        <v>280</v>
      </c>
    </row>
    <row r="395" spans="1:13" x14ac:dyDescent="0.25">
      <c r="E395" s="70"/>
      <c r="F395" s="70"/>
      <c r="G395" s="70"/>
      <c r="H395" s="70"/>
      <c r="I395" s="70"/>
      <c r="J395" s="70"/>
      <c r="K395" s="70"/>
      <c r="L395" s="70"/>
      <c r="M395" s="70"/>
    </row>
    <row r="396" spans="1:13" x14ac:dyDescent="0.25">
      <c r="E396" s="70"/>
      <c r="F396" s="70"/>
      <c r="G396" s="70"/>
      <c r="H396" s="70"/>
      <c r="I396" s="85"/>
      <c r="J396" s="70"/>
      <c r="K396" s="70"/>
      <c r="L396" s="70"/>
      <c r="M396" s="70"/>
    </row>
    <row r="397" spans="1:13" x14ac:dyDescent="0.25">
      <c r="E397" s="70"/>
      <c r="F397" s="70"/>
      <c r="G397" s="70"/>
      <c r="H397" s="70"/>
      <c r="I397" s="23"/>
      <c r="J397" s="70"/>
      <c r="K397" s="70"/>
      <c r="L397" s="70"/>
      <c r="M397" s="70"/>
    </row>
    <row r="398" spans="1:13" x14ac:dyDescent="0.25">
      <c r="E398" s="70"/>
      <c r="F398" s="70"/>
      <c r="G398" s="70"/>
      <c r="H398" s="70"/>
      <c r="I398" s="23"/>
      <c r="J398" s="70"/>
      <c r="K398" s="70"/>
      <c r="L398" s="70"/>
      <c r="M398" s="70"/>
    </row>
    <row r="399" spans="1:13" x14ac:dyDescent="0.25">
      <c r="M399" s="67"/>
    </row>
    <row r="400" spans="1:13" customFormat="1" x14ac:dyDescent="0.25">
      <c r="A400" s="87" t="s">
        <v>516</v>
      </c>
    </row>
    <row r="401" spans="1:13" customFormat="1" x14ac:dyDescent="0.25"/>
    <row r="402" spans="1:13" customFormat="1" x14ac:dyDescent="0.25">
      <c r="B402" s="91" t="s">
        <v>472</v>
      </c>
      <c r="C402" s="91" t="s">
        <v>421</v>
      </c>
      <c r="D402" s="91" t="s">
        <v>496</v>
      </c>
      <c r="E402" s="24"/>
    </row>
    <row r="403" spans="1:13" customFormat="1" ht="30" x14ac:dyDescent="0.25">
      <c r="A403" s="90" t="s">
        <v>497</v>
      </c>
      <c r="B403" s="88">
        <v>203443.72</v>
      </c>
      <c r="C403" s="88">
        <v>165270.09</v>
      </c>
      <c r="D403" s="88">
        <f>SUM(B403-C403)</f>
        <v>38173.630000000005</v>
      </c>
      <c r="E403" s="24"/>
    </row>
    <row r="404" spans="1:13" customFormat="1" ht="30" x14ac:dyDescent="0.25">
      <c r="A404" s="90" t="s">
        <v>498</v>
      </c>
      <c r="B404" s="88">
        <v>149480.35999999999</v>
      </c>
      <c r="C404" s="88">
        <v>140031.14000000001</v>
      </c>
      <c r="D404" s="88">
        <f>SUM(B404-C404)</f>
        <v>9449.2199999999721</v>
      </c>
      <c r="E404" s="24"/>
    </row>
    <row r="405" spans="1:13" customFormat="1" ht="30" x14ac:dyDescent="0.25">
      <c r="A405" s="90" t="s">
        <v>499</v>
      </c>
      <c r="B405" s="88">
        <v>148249.75</v>
      </c>
      <c r="C405" s="88">
        <v>302531.63</v>
      </c>
      <c r="D405" s="88">
        <f>SUM(B405-C405)</f>
        <v>-154281.88</v>
      </c>
      <c r="E405" s="24"/>
    </row>
    <row r="406" spans="1:13" customFormat="1" ht="30.75" thickBot="1" x14ac:dyDescent="0.3">
      <c r="A406" s="90" t="s">
        <v>500</v>
      </c>
      <c r="B406" s="89">
        <v>48351.1</v>
      </c>
      <c r="C406" s="89">
        <v>84116.86</v>
      </c>
      <c r="D406" s="89">
        <f>SUM(B406-C406)</f>
        <v>-35765.760000000002</v>
      </c>
      <c r="E406" s="24"/>
    </row>
    <row r="407" spans="1:13" customFormat="1" x14ac:dyDescent="0.25">
      <c r="B407" s="88">
        <f>SUM(B403:B406)</f>
        <v>549524.92999999993</v>
      </c>
      <c r="C407" s="88">
        <f>SUM(C403:C406)</f>
        <v>691949.72</v>
      </c>
      <c r="D407" s="88">
        <f>SUM(B407-C407)</f>
        <v>-142424.79000000004</v>
      </c>
      <c r="E407" s="24"/>
    </row>
    <row r="408" spans="1:13" x14ac:dyDescent="0.25">
      <c r="M408" s="67"/>
    </row>
    <row r="409" spans="1:13" x14ac:dyDescent="0.25">
      <c r="M409" s="67"/>
    </row>
    <row r="410" spans="1:13" x14ac:dyDescent="0.25">
      <c r="M410" s="67"/>
    </row>
    <row r="411" spans="1:13" x14ac:dyDescent="0.25">
      <c r="M411" s="67"/>
    </row>
    <row r="412" spans="1:13" x14ac:dyDescent="0.25">
      <c r="M412" s="67"/>
    </row>
    <row r="413" spans="1:13" x14ac:dyDescent="0.25">
      <c r="M413" s="67"/>
    </row>
    <row r="414" spans="1:13" x14ac:dyDescent="0.25">
      <c r="M414" s="68"/>
    </row>
    <row r="415" spans="1:13" x14ac:dyDescent="0.25">
      <c r="M415" s="66"/>
    </row>
    <row r="416" spans="1:13" x14ac:dyDescent="0.25">
      <c r="M416" s="29"/>
    </row>
    <row r="417" spans="13:13" x14ac:dyDescent="0.25">
      <c r="M417" s="29"/>
    </row>
    <row r="418" spans="13:13" x14ac:dyDescent="0.25">
      <c r="M418" s="67"/>
    </row>
    <row r="419" spans="13:13" x14ac:dyDescent="0.25">
      <c r="M419" s="68"/>
    </row>
    <row r="420" spans="13:13" x14ac:dyDescent="0.25">
      <c r="M420" s="66"/>
    </row>
    <row r="421" spans="13:13" x14ac:dyDescent="0.25">
      <c r="M421" s="29"/>
    </row>
    <row r="422" spans="13:13" x14ac:dyDescent="0.25">
      <c r="M422" s="29"/>
    </row>
    <row r="423" spans="13:13" x14ac:dyDescent="0.25">
      <c r="M423" s="67"/>
    </row>
    <row r="424" spans="13:13" x14ac:dyDescent="0.25">
      <c r="M424" s="68"/>
    </row>
    <row r="425" spans="13:13" x14ac:dyDescent="0.25">
      <c r="M425" s="66"/>
    </row>
    <row r="426" spans="13:13" x14ac:dyDescent="0.25">
      <c r="M426" s="29"/>
    </row>
    <row r="427" spans="13:13" x14ac:dyDescent="0.25">
      <c r="M427" s="29"/>
    </row>
    <row r="428" spans="13:13" x14ac:dyDescent="0.25">
      <c r="M428" s="67"/>
    </row>
    <row r="429" spans="13:13" x14ac:dyDescent="0.25">
      <c r="M429" s="68"/>
    </row>
    <row r="430" spans="13:13" x14ac:dyDescent="0.25">
      <c r="M430" s="66"/>
    </row>
    <row r="431" spans="13:13" x14ac:dyDescent="0.25">
      <c r="M431" s="29"/>
    </row>
    <row r="432" spans="13:13" x14ac:dyDescent="0.25">
      <c r="M432" s="29"/>
    </row>
    <row r="433" spans="13:13" x14ac:dyDescent="0.25">
      <c r="M433" s="67"/>
    </row>
    <row r="434" spans="13:13" x14ac:dyDescent="0.25">
      <c r="M434" s="67"/>
    </row>
    <row r="435" spans="13:13" x14ac:dyDescent="0.25">
      <c r="M435" s="67"/>
    </row>
    <row r="436" spans="13:13" x14ac:dyDescent="0.25">
      <c r="M436" s="67"/>
    </row>
    <row r="437" spans="13:13" x14ac:dyDescent="0.25">
      <c r="M437" s="68"/>
    </row>
    <row r="438" spans="13:13" x14ac:dyDescent="0.25">
      <c r="M438" s="66"/>
    </row>
    <row r="439" spans="13:13" x14ac:dyDescent="0.25">
      <c r="M439" s="29"/>
    </row>
    <row r="440" spans="13:13" x14ac:dyDescent="0.25">
      <c r="M440" s="29"/>
    </row>
    <row r="441" spans="13:13" x14ac:dyDescent="0.25">
      <c r="M441" s="29"/>
    </row>
    <row r="442" spans="13:13" x14ac:dyDescent="0.25">
      <c r="M442" s="67"/>
    </row>
    <row r="443" spans="13:13" x14ac:dyDescent="0.25">
      <c r="M443" s="67"/>
    </row>
    <row r="444" spans="13:13" x14ac:dyDescent="0.25">
      <c r="M444" s="68"/>
    </row>
    <row r="445" spans="13:13" x14ac:dyDescent="0.25">
      <c r="M445" s="66"/>
    </row>
    <row r="446" spans="13:13" x14ac:dyDescent="0.25">
      <c r="M446" s="29"/>
    </row>
    <row r="447" spans="13:13" x14ac:dyDescent="0.25">
      <c r="M447" s="29"/>
    </row>
    <row r="448" spans="13:13" x14ac:dyDescent="0.25">
      <c r="M448" s="67"/>
    </row>
    <row r="449" spans="13:13" x14ac:dyDescent="0.25">
      <c r="M449" s="68"/>
    </row>
    <row r="450" spans="13:13" x14ac:dyDescent="0.25">
      <c r="M450" s="66"/>
    </row>
    <row r="451" spans="13:13" x14ac:dyDescent="0.25">
      <c r="M451" s="29"/>
    </row>
    <row r="452" spans="13:13" x14ac:dyDescent="0.25">
      <c r="M452" s="29"/>
    </row>
    <row r="453" spans="13:13" x14ac:dyDescent="0.25">
      <c r="M453" s="67"/>
    </row>
    <row r="454" spans="13:13" x14ac:dyDescent="0.25">
      <c r="M454" s="67"/>
    </row>
    <row r="455" spans="13:13" x14ac:dyDescent="0.25">
      <c r="M455" s="67"/>
    </row>
    <row r="456" spans="13:13" x14ac:dyDescent="0.25">
      <c r="M456" s="67"/>
    </row>
    <row r="457" spans="13:13" x14ac:dyDescent="0.25">
      <c r="M457" s="68"/>
    </row>
    <row r="458" spans="13:13" x14ac:dyDescent="0.25">
      <c r="M458" s="66"/>
    </row>
    <row r="459" spans="13:13" x14ac:dyDescent="0.25">
      <c r="M459" s="29"/>
    </row>
    <row r="460" spans="13:13" x14ac:dyDescent="0.25">
      <c r="M460" s="29"/>
    </row>
    <row r="461" spans="13:13" x14ac:dyDescent="0.25">
      <c r="M461" s="67"/>
    </row>
    <row r="462" spans="13:13" x14ac:dyDescent="0.25">
      <c r="M462" s="67"/>
    </row>
    <row r="463" spans="13:13" x14ac:dyDescent="0.25">
      <c r="M463" s="68"/>
    </row>
    <row r="464" spans="13:13" x14ac:dyDescent="0.25">
      <c r="M464" s="66"/>
    </row>
    <row r="465" spans="13:13" x14ac:dyDescent="0.25">
      <c r="M465" s="29"/>
    </row>
    <row r="466" spans="13:13" x14ac:dyDescent="0.25">
      <c r="M466" s="29"/>
    </row>
    <row r="467" spans="13:13" x14ac:dyDescent="0.25">
      <c r="M467" s="67"/>
    </row>
    <row r="468" spans="13:13" x14ac:dyDescent="0.25">
      <c r="M468" s="67"/>
    </row>
    <row r="469" spans="13:13" x14ac:dyDescent="0.25">
      <c r="M469" s="68"/>
    </row>
    <row r="470" spans="13:13" x14ac:dyDescent="0.25">
      <c r="M470" s="66"/>
    </row>
    <row r="471" spans="13:13" x14ac:dyDescent="0.25">
      <c r="M471" s="29"/>
    </row>
    <row r="472" spans="13:13" x14ac:dyDescent="0.25">
      <c r="M472" s="29"/>
    </row>
    <row r="473" spans="13:13" x14ac:dyDescent="0.25">
      <c r="M473" s="67"/>
    </row>
    <row r="474" spans="13:13" x14ac:dyDescent="0.25">
      <c r="M474" s="67"/>
    </row>
    <row r="475" spans="13:13" x14ac:dyDescent="0.25">
      <c r="M475" s="68"/>
    </row>
    <row r="476" spans="13:13" x14ac:dyDescent="0.25">
      <c r="M476" s="66"/>
    </row>
    <row r="477" spans="13:13" x14ac:dyDescent="0.25">
      <c r="M477" s="29"/>
    </row>
    <row r="478" spans="13:13" x14ac:dyDescent="0.25">
      <c r="M478" s="29"/>
    </row>
    <row r="479" spans="13:13" x14ac:dyDescent="0.25">
      <c r="M479" s="67"/>
    </row>
    <row r="480" spans="13:13" x14ac:dyDescent="0.25">
      <c r="M480" s="68"/>
    </row>
    <row r="481" spans="13:13" x14ac:dyDescent="0.25">
      <c r="M481" s="66"/>
    </row>
    <row r="482" spans="13:13" x14ac:dyDescent="0.25">
      <c r="M482" s="29"/>
    </row>
    <row r="483" spans="13:13" x14ac:dyDescent="0.25">
      <c r="M483" s="29"/>
    </row>
    <row r="484" spans="13:13" x14ac:dyDescent="0.25">
      <c r="M484" s="67"/>
    </row>
    <row r="485" spans="13:13" x14ac:dyDescent="0.25">
      <c r="M485" s="68"/>
    </row>
    <row r="486" spans="13:13" x14ac:dyDescent="0.25">
      <c r="M486" s="66"/>
    </row>
    <row r="487" spans="13:13" x14ac:dyDescent="0.25">
      <c r="M487" s="29"/>
    </row>
    <row r="488" spans="13:13" x14ac:dyDescent="0.25">
      <c r="M488" s="29"/>
    </row>
    <row r="489" spans="13:13" x14ac:dyDescent="0.25">
      <c r="M489" s="67"/>
    </row>
    <row r="490" spans="13:13" x14ac:dyDescent="0.25">
      <c r="M490" s="68"/>
    </row>
    <row r="491" spans="13:13" x14ac:dyDescent="0.25">
      <c r="M491" s="66"/>
    </row>
    <row r="492" spans="13:13" x14ac:dyDescent="0.25">
      <c r="M492" s="29"/>
    </row>
    <row r="493" spans="13:13" x14ac:dyDescent="0.25">
      <c r="M493" s="29"/>
    </row>
    <row r="494" spans="13:13" x14ac:dyDescent="0.25">
      <c r="M494" s="67"/>
    </row>
    <row r="495" spans="13:13" x14ac:dyDescent="0.25">
      <c r="M495" s="68"/>
    </row>
    <row r="496" spans="13:13" x14ac:dyDescent="0.25">
      <c r="M496" s="66"/>
    </row>
    <row r="497" spans="13:13" x14ac:dyDescent="0.25">
      <c r="M497" s="66"/>
    </row>
    <row r="498" spans="13:13" x14ac:dyDescent="0.25">
      <c r="M498" s="66"/>
    </row>
    <row r="499" spans="13:13" x14ac:dyDescent="0.25">
      <c r="M499" s="68"/>
    </row>
    <row r="501" spans="13:13" x14ac:dyDescent="0.25">
      <c r="M501" s="66"/>
    </row>
  </sheetData>
  <mergeCells count="13">
    <mergeCell ref="B33:D33"/>
    <mergeCell ref="B32:D32"/>
    <mergeCell ref="B31:D31"/>
    <mergeCell ref="B129:D129"/>
    <mergeCell ref="B130:D130"/>
    <mergeCell ref="B128:D128"/>
    <mergeCell ref="A1:M1"/>
    <mergeCell ref="A2:M2"/>
    <mergeCell ref="A3:M3"/>
    <mergeCell ref="A4:M4"/>
    <mergeCell ref="B19:D19"/>
    <mergeCell ref="B9:D9"/>
    <mergeCell ref="B11:D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2018-01-18T14:32:23Z</cp:lastPrinted>
  <dcterms:created xsi:type="dcterms:W3CDTF">2015-05-01T20:35:26Z</dcterms:created>
  <dcterms:modified xsi:type="dcterms:W3CDTF">2018-09-24T20:13:38Z</dcterms:modified>
</cp:coreProperties>
</file>