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wall\Documents\Monthly Reports\FY19 TTU Travel Spend Reports\"/>
    </mc:Choice>
  </mc:AlternateContent>
  <bookViews>
    <workbookView xWindow="480" yWindow="60" windowWidth="18195" windowHeight="11565"/>
  </bookViews>
  <sheets>
    <sheet name="Travel Expenditures" sheetId="2" r:id="rId1"/>
  </sheets>
  <calcPr calcId="162913"/>
  <fileRecoveryPr repairLoad="1"/>
</workbook>
</file>

<file path=xl/calcChain.xml><?xml version="1.0" encoding="utf-8"?>
<calcChain xmlns="http://schemas.openxmlformats.org/spreadsheetml/2006/main">
  <c r="K208" i="2" l="1"/>
  <c r="K184" i="2"/>
  <c r="K44" i="2"/>
  <c r="K405" i="2" l="1"/>
  <c r="K404" i="2"/>
  <c r="K346" i="2"/>
  <c r="K310" i="2"/>
  <c r="K294" i="2"/>
  <c r="K290" i="2"/>
  <c r="K278" i="2"/>
  <c r="K240" i="2"/>
  <c r="K215" i="2"/>
  <c r="K213" i="2"/>
  <c r="K349" i="2" l="1"/>
  <c r="K279" i="2"/>
  <c r="K122" i="2"/>
  <c r="K71" i="2"/>
  <c r="K43" i="2"/>
  <c r="K46" i="2"/>
  <c r="I45" i="2" l="1"/>
  <c r="I37" i="2"/>
  <c r="N306" i="2" l="1"/>
  <c r="M306" i="2"/>
  <c r="L306" i="2"/>
  <c r="J306" i="2"/>
  <c r="H306" i="2"/>
  <c r="G306" i="2"/>
  <c r="F306" i="2"/>
  <c r="E306" i="2"/>
  <c r="I305" i="2"/>
  <c r="I306" i="2" s="1"/>
  <c r="N301" i="2"/>
  <c r="M301" i="2"/>
  <c r="L301" i="2"/>
  <c r="J301" i="2"/>
  <c r="H301" i="2"/>
  <c r="G301" i="2"/>
  <c r="F301" i="2"/>
  <c r="E301" i="2"/>
  <c r="I300" i="2"/>
  <c r="I301" i="2" l="1"/>
  <c r="N253" i="2" l="1"/>
  <c r="M253" i="2"/>
  <c r="L253" i="2"/>
  <c r="J253" i="2"/>
  <c r="H253" i="2"/>
  <c r="G253" i="2"/>
  <c r="F253" i="2"/>
  <c r="E253" i="2"/>
  <c r="I252" i="2"/>
  <c r="I149" i="2"/>
  <c r="K149" i="2" s="1"/>
  <c r="N31" i="2"/>
  <c r="M31" i="2"/>
  <c r="L31" i="2"/>
  <c r="J31" i="2"/>
  <c r="H31" i="2"/>
  <c r="G31" i="2"/>
  <c r="F31" i="2"/>
  <c r="E31" i="2"/>
  <c r="I30" i="2"/>
  <c r="I253" i="2" l="1"/>
  <c r="I31" i="2"/>
  <c r="M410" i="2" l="1"/>
  <c r="N410" i="2"/>
  <c r="M405" i="2"/>
  <c r="N405" i="2"/>
  <c r="M400" i="2"/>
  <c r="N400" i="2"/>
  <c r="M395" i="2"/>
  <c r="N395" i="2"/>
  <c r="M390" i="2"/>
  <c r="N390" i="2"/>
  <c r="M385" i="2"/>
  <c r="N385" i="2"/>
  <c r="M379" i="2"/>
  <c r="N379" i="2"/>
  <c r="M373" i="2"/>
  <c r="N373" i="2"/>
  <c r="M365" i="2"/>
  <c r="N365" i="2"/>
  <c r="M357" i="2"/>
  <c r="N357" i="2"/>
  <c r="M352" i="2"/>
  <c r="N352" i="2"/>
  <c r="M342" i="2"/>
  <c r="N342" i="2"/>
  <c r="M335" i="2"/>
  <c r="N335" i="2"/>
  <c r="M329" i="2"/>
  <c r="N329" i="2"/>
  <c r="M324" i="2"/>
  <c r="N324" i="2"/>
  <c r="M318" i="2"/>
  <c r="N318" i="2"/>
  <c r="M296" i="2"/>
  <c r="N296" i="2"/>
  <c r="M285" i="2"/>
  <c r="N285" i="2"/>
  <c r="M274" i="2"/>
  <c r="N274" i="2"/>
  <c r="M268" i="2"/>
  <c r="N268" i="2"/>
  <c r="M263" i="2"/>
  <c r="N263" i="2"/>
  <c r="M258" i="2"/>
  <c r="N258" i="2"/>
  <c r="M248" i="2"/>
  <c r="N248" i="2"/>
  <c r="M243" i="2"/>
  <c r="N243" i="2"/>
  <c r="M234" i="2"/>
  <c r="N234" i="2"/>
  <c r="M217" i="2"/>
  <c r="N217" i="2"/>
  <c r="M200" i="2"/>
  <c r="N200" i="2"/>
  <c r="M192" i="2"/>
  <c r="N192" i="2"/>
  <c r="M179" i="2"/>
  <c r="N179" i="2"/>
  <c r="M173" i="2"/>
  <c r="N173" i="2"/>
  <c r="M161" i="2"/>
  <c r="N161" i="2"/>
  <c r="M156" i="2"/>
  <c r="N156" i="2"/>
  <c r="M151" i="2"/>
  <c r="N151" i="2"/>
  <c r="M137" i="2"/>
  <c r="N137" i="2"/>
  <c r="M129" i="2"/>
  <c r="N129" i="2"/>
  <c r="M116" i="2"/>
  <c r="N116" i="2"/>
  <c r="M91" i="2"/>
  <c r="N91" i="2"/>
  <c r="M86" i="2"/>
  <c r="N86" i="2"/>
  <c r="M72" i="2"/>
  <c r="N72" i="2"/>
  <c r="M66" i="2"/>
  <c r="N66" i="2"/>
  <c r="M55" i="2"/>
  <c r="N55" i="2"/>
  <c r="M48" i="2"/>
  <c r="N48" i="2"/>
  <c r="M39" i="2"/>
  <c r="N39" i="2"/>
  <c r="M26" i="2"/>
  <c r="N26" i="2"/>
  <c r="M20" i="2"/>
  <c r="N20" i="2"/>
  <c r="N12" i="2"/>
  <c r="N413" i="2" l="1"/>
  <c r="I186" i="2"/>
  <c r="I113" i="2" l="1"/>
  <c r="I84" i="2" l="1"/>
  <c r="K84" i="2" s="1"/>
  <c r="I83" i="2"/>
  <c r="K83" i="2" s="1"/>
  <c r="L274" i="2" l="1"/>
  <c r="I190" i="2" l="1"/>
  <c r="I189" i="2"/>
  <c r="J274" i="2" l="1"/>
  <c r="I273" i="2"/>
  <c r="H274" i="2"/>
  <c r="G274" i="2"/>
  <c r="F274" i="2"/>
  <c r="E274" i="2"/>
  <c r="I272" i="2"/>
  <c r="K272" i="2" s="1"/>
  <c r="I274" i="2" l="1"/>
  <c r="K274" i="2" s="1"/>
  <c r="I38" i="2" l="1"/>
  <c r="I35" i="2"/>
  <c r="K35" i="2" s="1"/>
  <c r="I188" i="2" l="1"/>
  <c r="D426" i="2" l="1"/>
  <c r="D425" i="2"/>
  <c r="D424" i="2"/>
  <c r="C427" i="2"/>
  <c r="B427" i="2"/>
  <c r="D427" i="2" l="1"/>
  <c r="D423" i="2"/>
  <c r="I187" i="2" l="1"/>
  <c r="I185" i="2"/>
  <c r="K185" i="2" s="1"/>
  <c r="I184" i="2"/>
  <c r="I11" i="2" l="1"/>
  <c r="I44" i="2" l="1"/>
  <c r="I214" i="2" l="1"/>
  <c r="K214" i="2" s="1"/>
  <c r="I213" i="2"/>
  <c r="I212" i="2"/>
  <c r="J258" i="2" l="1"/>
  <c r="L410" i="2" l="1"/>
  <c r="L405" i="2"/>
  <c r="L400" i="2"/>
  <c r="L395" i="2"/>
  <c r="L390" i="2"/>
  <c r="L385" i="2"/>
  <c r="L379" i="2"/>
  <c r="L373" i="2"/>
  <c r="L365" i="2"/>
  <c r="L357" i="2"/>
  <c r="L352" i="2"/>
  <c r="L342" i="2"/>
  <c r="L335" i="2"/>
  <c r="L329" i="2"/>
  <c r="L324" i="2"/>
  <c r="L318" i="2"/>
  <c r="L296" i="2"/>
  <c r="L285" i="2"/>
  <c r="L268" i="2"/>
  <c r="L263" i="2"/>
  <c r="L258" i="2"/>
  <c r="L248" i="2"/>
  <c r="L243" i="2"/>
  <c r="L234" i="2"/>
  <c r="L217" i="2"/>
  <c r="L200" i="2"/>
  <c r="L192" i="2"/>
  <c r="L179" i="2"/>
  <c r="L173" i="2"/>
  <c r="L161" i="2"/>
  <c r="L156" i="2"/>
  <c r="L151" i="2"/>
  <c r="L137" i="2"/>
  <c r="L129" i="2"/>
  <c r="L116" i="2"/>
  <c r="L91" i="2"/>
  <c r="L86" i="2"/>
  <c r="L72" i="2"/>
  <c r="L66" i="2"/>
  <c r="L55" i="2"/>
  <c r="L48" i="2"/>
  <c r="L39" i="2"/>
  <c r="L26" i="2"/>
  <c r="L20" i="2"/>
  <c r="L12" i="2"/>
  <c r="L413" i="2" l="1"/>
  <c r="I211" i="2"/>
  <c r="K211" i="2" s="1"/>
  <c r="I46" i="2" l="1"/>
  <c r="K45" i="2"/>
  <c r="I241" i="2"/>
  <c r="I114" i="2" l="1"/>
  <c r="K114" i="2" s="1"/>
  <c r="J72" i="2" l="1"/>
  <c r="H72" i="2"/>
  <c r="G72" i="2"/>
  <c r="F72" i="2"/>
  <c r="E72" i="2"/>
  <c r="I70" i="2"/>
  <c r="K70" i="2" s="1"/>
  <c r="I136" i="2" l="1"/>
  <c r="I135" i="2"/>
  <c r="I134" i="2"/>
  <c r="I133" i="2"/>
  <c r="J324" i="2" l="1"/>
  <c r="H324" i="2"/>
  <c r="G324" i="2"/>
  <c r="F324" i="2"/>
  <c r="E324" i="2"/>
  <c r="I322" i="2"/>
  <c r="K322" i="2" s="1"/>
  <c r="I215" i="2"/>
  <c r="I210" i="2"/>
  <c r="K210" i="2" s="1"/>
  <c r="J410" i="2" l="1"/>
  <c r="J405" i="2"/>
  <c r="J400" i="2"/>
  <c r="J395" i="2"/>
  <c r="J390" i="2"/>
  <c r="J385" i="2"/>
  <c r="J379" i="2"/>
  <c r="J373" i="2"/>
  <c r="J365" i="2"/>
  <c r="J357" i="2"/>
  <c r="J352" i="2"/>
  <c r="J342" i="2"/>
  <c r="J335" i="2"/>
  <c r="J329" i="2"/>
  <c r="J318" i="2"/>
  <c r="J296" i="2"/>
  <c r="J285" i="2"/>
  <c r="J268" i="2"/>
  <c r="J263" i="2"/>
  <c r="J248" i="2"/>
  <c r="J243" i="2"/>
  <c r="J234" i="2"/>
  <c r="J217" i="2"/>
  <c r="J200" i="2"/>
  <c r="J192" i="2"/>
  <c r="J179" i="2"/>
  <c r="J173" i="2"/>
  <c r="J161" i="2"/>
  <c r="J156" i="2"/>
  <c r="J151" i="2"/>
  <c r="J137" i="2"/>
  <c r="J129" i="2"/>
  <c r="J116" i="2"/>
  <c r="J91" i="2"/>
  <c r="J86" i="2"/>
  <c r="J66" i="2"/>
  <c r="J55" i="2"/>
  <c r="J48" i="2"/>
  <c r="J39" i="2"/>
  <c r="J26" i="2"/>
  <c r="J20" i="2"/>
  <c r="J12" i="2"/>
  <c r="J413" i="2" l="1"/>
  <c r="H48" i="2"/>
  <c r="H410" i="2" l="1"/>
  <c r="H405" i="2"/>
  <c r="H400" i="2"/>
  <c r="H395" i="2"/>
  <c r="H390" i="2"/>
  <c r="H385" i="2"/>
  <c r="H379" i="2"/>
  <c r="H373" i="2"/>
  <c r="I370" i="2"/>
  <c r="H365" i="2"/>
  <c r="H357" i="2"/>
  <c r="H352" i="2"/>
  <c r="H342" i="2"/>
  <c r="H335" i="2"/>
  <c r="H329" i="2"/>
  <c r="H318" i="2"/>
  <c r="H296" i="2"/>
  <c r="H285" i="2"/>
  <c r="H268" i="2"/>
  <c r="H263" i="2"/>
  <c r="H248" i="2"/>
  <c r="H258" i="2"/>
  <c r="H243" i="2"/>
  <c r="H234" i="2"/>
  <c r="H217" i="2"/>
  <c r="I409" i="2"/>
  <c r="I404" i="2"/>
  <c r="I399" i="2"/>
  <c r="K399" i="2" s="1"/>
  <c r="I394" i="2"/>
  <c r="K394" i="2" s="1"/>
  <c r="I389" i="2"/>
  <c r="I384" i="2"/>
  <c r="K384" i="2" s="1"/>
  <c r="I383" i="2"/>
  <c r="K383" i="2" s="1"/>
  <c r="I378" i="2"/>
  <c r="I377" i="2"/>
  <c r="K377" i="2" s="1"/>
  <c r="I372" i="2"/>
  <c r="I371" i="2"/>
  <c r="I369" i="2"/>
  <c r="K369" i="2" s="1"/>
  <c r="I364" i="2"/>
  <c r="K364" i="2" s="1"/>
  <c r="I363" i="2"/>
  <c r="K363" i="2" s="1"/>
  <c r="I362" i="2"/>
  <c r="K362" i="2" s="1"/>
  <c r="I361" i="2"/>
  <c r="K361" i="2" s="1"/>
  <c r="I356" i="2"/>
  <c r="K356" i="2" s="1"/>
  <c r="I351" i="2"/>
  <c r="K351" i="2" s="1"/>
  <c r="I350" i="2"/>
  <c r="I349" i="2"/>
  <c r="I348" i="2"/>
  <c r="I347" i="2"/>
  <c r="K347" i="2" s="1"/>
  <c r="I346" i="2"/>
  <c r="I341" i="2"/>
  <c r="K341" i="2" s="1"/>
  <c r="I340" i="2"/>
  <c r="K340" i="2" s="1"/>
  <c r="I339" i="2"/>
  <c r="K339" i="2" s="1"/>
  <c r="I334" i="2"/>
  <c r="K334" i="2" s="1"/>
  <c r="I333" i="2"/>
  <c r="K333" i="2" s="1"/>
  <c r="I328" i="2"/>
  <c r="K328" i="2" s="1"/>
  <c r="I323" i="2"/>
  <c r="I317" i="2"/>
  <c r="K317" i="2" s="1"/>
  <c r="I316" i="2"/>
  <c r="K316" i="2" s="1"/>
  <c r="I315" i="2"/>
  <c r="I314" i="2"/>
  <c r="K314" i="2" s="1"/>
  <c r="I313" i="2"/>
  <c r="K313" i="2" s="1"/>
  <c r="I312" i="2"/>
  <c r="K312" i="2" s="1"/>
  <c r="I311" i="2"/>
  <c r="K311" i="2" s="1"/>
  <c r="I310" i="2"/>
  <c r="I295" i="2"/>
  <c r="K295" i="2" s="1"/>
  <c r="I294" i="2"/>
  <c r="I293" i="2"/>
  <c r="K293" i="2" s="1"/>
  <c r="I292" i="2"/>
  <c r="K292" i="2" s="1"/>
  <c r="I291" i="2"/>
  <c r="K291" i="2" s="1"/>
  <c r="I290" i="2"/>
  <c r="I289" i="2"/>
  <c r="K289" i="2" s="1"/>
  <c r="I284" i="2"/>
  <c r="I283" i="2"/>
  <c r="I282" i="2"/>
  <c r="K282" i="2" s="1"/>
  <c r="I281" i="2"/>
  <c r="I280" i="2"/>
  <c r="K280" i="2" s="1"/>
  <c r="I279" i="2"/>
  <c r="I278" i="2"/>
  <c r="I267" i="2"/>
  <c r="K267" i="2" s="1"/>
  <c r="I262" i="2"/>
  <c r="K262" i="2" s="1"/>
  <c r="I257" i="2"/>
  <c r="K257" i="2" s="1"/>
  <c r="I247" i="2"/>
  <c r="K247" i="2" s="1"/>
  <c r="I242" i="2"/>
  <c r="K242" i="2" s="1"/>
  <c r="I240" i="2"/>
  <c r="I239" i="2"/>
  <c r="K239" i="2" s="1"/>
  <c r="I238" i="2"/>
  <c r="K238" i="2" s="1"/>
  <c r="I233" i="2"/>
  <c r="K233" i="2" s="1"/>
  <c r="I232" i="2"/>
  <c r="K232" i="2" s="1"/>
  <c r="I231" i="2"/>
  <c r="K231" i="2" s="1"/>
  <c r="I230" i="2"/>
  <c r="K230" i="2" s="1"/>
  <c r="I229" i="2"/>
  <c r="K229" i="2" s="1"/>
  <c r="I228" i="2"/>
  <c r="K228" i="2" s="1"/>
  <c r="I227" i="2"/>
  <c r="K227" i="2" s="1"/>
  <c r="I226" i="2"/>
  <c r="K226" i="2" s="1"/>
  <c r="I225" i="2"/>
  <c r="K225" i="2" s="1"/>
  <c r="I224" i="2"/>
  <c r="K224" i="2" s="1"/>
  <c r="I223" i="2"/>
  <c r="K223" i="2" s="1"/>
  <c r="I222" i="2"/>
  <c r="K222" i="2" s="1"/>
  <c r="I221" i="2"/>
  <c r="K221" i="2" s="1"/>
  <c r="I216" i="2"/>
  <c r="K216" i="2" s="1"/>
  <c r="I209" i="2"/>
  <c r="I208" i="2"/>
  <c r="I207" i="2"/>
  <c r="K207" i="2" s="1"/>
  <c r="I206" i="2"/>
  <c r="I205" i="2"/>
  <c r="K205" i="2" s="1"/>
  <c r="I204" i="2"/>
  <c r="K204" i="2" s="1"/>
  <c r="H200" i="2"/>
  <c r="I199" i="2"/>
  <c r="K199" i="2" s="1"/>
  <c r="I198" i="2"/>
  <c r="K198" i="2" s="1"/>
  <c r="I197" i="2"/>
  <c r="K197" i="2" s="1"/>
  <c r="I196" i="2"/>
  <c r="K196" i="2" s="1"/>
  <c r="H192" i="2"/>
  <c r="I191" i="2"/>
  <c r="I183" i="2"/>
  <c r="K183" i="2" s="1"/>
  <c r="H179" i="2"/>
  <c r="I178" i="2"/>
  <c r="K178" i="2" s="1"/>
  <c r="I177" i="2"/>
  <c r="K177" i="2" s="1"/>
  <c r="H173" i="2"/>
  <c r="I172" i="2"/>
  <c r="K172" i="2" s="1"/>
  <c r="I171" i="2"/>
  <c r="K171" i="2" s="1"/>
  <c r="I170" i="2"/>
  <c r="K170" i="2" s="1"/>
  <c r="I168" i="2"/>
  <c r="K168" i="2" s="1"/>
  <c r="I167" i="2"/>
  <c r="K167" i="2" s="1"/>
  <c r="I166" i="2"/>
  <c r="K166" i="2" s="1"/>
  <c r="I165" i="2"/>
  <c r="K165" i="2" s="1"/>
  <c r="H161" i="2"/>
  <c r="I160" i="2"/>
  <c r="K160" i="2" s="1"/>
  <c r="H156" i="2"/>
  <c r="I155" i="2"/>
  <c r="K155" i="2" s="1"/>
  <c r="H151" i="2"/>
  <c r="I150" i="2"/>
  <c r="K150" i="2" s="1"/>
  <c r="I148" i="2"/>
  <c r="K148" i="2" s="1"/>
  <c r="I147" i="2"/>
  <c r="K147" i="2" s="1"/>
  <c r="I146" i="2"/>
  <c r="K146" i="2" s="1"/>
  <c r="I145" i="2"/>
  <c r="K145" i="2" s="1"/>
  <c r="I144" i="2"/>
  <c r="K144" i="2" s="1"/>
  <c r="I143" i="2"/>
  <c r="K143" i="2" s="1"/>
  <c r="I142" i="2"/>
  <c r="K142" i="2" s="1"/>
  <c r="I141" i="2"/>
  <c r="K141" i="2" s="1"/>
  <c r="H137" i="2"/>
  <c r="K136" i="2"/>
  <c r="K135" i="2"/>
  <c r="K134" i="2"/>
  <c r="K133" i="2"/>
  <c r="H129" i="2"/>
  <c r="I128" i="2"/>
  <c r="K128" i="2" s="1"/>
  <c r="I127" i="2"/>
  <c r="K127" i="2" s="1"/>
  <c r="I126" i="2"/>
  <c r="K126" i="2" s="1"/>
  <c r="I125" i="2"/>
  <c r="K125" i="2" s="1"/>
  <c r="I124" i="2"/>
  <c r="K124" i="2" s="1"/>
  <c r="I123" i="2"/>
  <c r="K123" i="2" s="1"/>
  <c r="I122" i="2"/>
  <c r="I121" i="2"/>
  <c r="K121" i="2" s="1"/>
  <c r="I120" i="2"/>
  <c r="K120" i="2" s="1"/>
  <c r="H116" i="2"/>
  <c r="I115" i="2"/>
  <c r="K115" i="2" s="1"/>
  <c r="I111" i="2"/>
  <c r="K111" i="2" s="1"/>
  <c r="I110" i="2"/>
  <c r="K110" i="2" s="1"/>
  <c r="I109" i="2"/>
  <c r="K109" i="2" s="1"/>
  <c r="I108" i="2"/>
  <c r="K108" i="2" s="1"/>
  <c r="I107" i="2"/>
  <c r="K107" i="2" s="1"/>
  <c r="I105" i="2"/>
  <c r="K105" i="2" s="1"/>
  <c r="I104" i="2"/>
  <c r="K104" i="2" s="1"/>
  <c r="I103" i="2"/>
  <c r="K103" i="2" s="1"/>
  <c r="I102" i="2"/>
  <c r="K102" i="2" s="1"/>
  <c r="I101" i="2"/>
  <c r="K101" i="2" s="1"/>
  <c r="I100" i="2"/>
  <c r="K100" i="2" s="1"/>
  <c r="I99" i="2"/>
  <c r="K99" i="2" s="1"/>
  <c r="I98" i="2"/>
  <c r="K98" i="2" s="1"/>
  <c r="I97" i="2"/>
  <c r="K97" i="2" s="1"/>
  <c r="I95" i="2"/>
  <c r="K95" i="2" s="1"/>
  <c r="I90" i="2"/>
  <c r="K90" i="2" s="1"/>
  <c r="H91" i="2"/>
  <c r="H86" i="2"/>
  <c r="I85" i="2"/>
  <c r="I82" i="2"/>
  <c r="K82" i="2" s="1"/>
  <c r="I81" i="2"/>
  <c r="K81" i="2" s="1"/>
  <c r="I80" i="2"/>
  <c r="K80" i="2" s="1"/>
  <c r="I79" i="2"/>
  <c r="K79" i="2" s="1"/>
  <c r="I78" i="2"/>
  <c r="K78" i="2" s="1"/>
  <c r="I77" i="2"/>
  <c r="K77" i="2" s="1"/>
  <c r="I76" i="2"/>
  <c r="K76" i="2" s="1"/>
  <c r="I71" i="2"/>
  <c r="I64" i="2"/>
  <c r="K64" i="2" s="1"/>
  <c r="I63" i="2"/>
  <c r="K63" i="2" s="1"/>
  <c r="I62" i="2"/>
  <c r="K62" i="2" s="1"/>
  <c r="I61" i="2"/>
  <c r="K61" i="2" s="1"/>
  <c r="I60" i="2"/>
  <c r="K60" i="2" s="1"/>
  <c r="I59" i="2"/>
  <c r="K59" i="2" s="1"/>
  <c r="H66" i="2"/>
  <c r="H55" i="2"/>
  <c r="I54" i="2"/>
  <c r="I53" i="2"/>
  <c r="K53" i="2" s="1"/>
  <c r="I52" i="2"/>
  <c r="K52" i="2" s="1"/>
  <c r="I47" i="2"/>
  <c r="K47" i="2" s="1"/>
  <c r="I43" i="2"/>
  <c r="I10" i="2"/>
  <c r="K10" i="2" s="1"/>
  <c r="I9" i="2"/>
  <c r="K9" i="2" s="1"/>
  <c r="I18" i="2"/>
  <c r="K18" i="2" s="1"/>
  <c r="I17" i="2"/>
  <c r="K17" i="2" s="1"/>
  <c r="I16" i="2"/>
  <c r="K16" i="2" s="1"/>
  <c r="I19" i="2"/>
  <c r="K19" i="2" s="1"/>
  <c r="I24" i="2"/>
  <c r="K24" i="2" s="1"/>
  <c r="I25" i="2"/>
  <c r="K25" i="2" s="1"/>
  <c r="I34" i="2"/>
  <c r="K34" i="2" s="1"/>
  <c r="H39" i="2"/>
  <c r="H26" i="2"/>
  <c r="G258" i="2"/>
  <c r="F258" i="2"/>
  <c r="E258" i="2"/>
  <c r="I72" i="2" l="1"/>
  <c r="K72" i="2" s="1"/>
  <c r="I324" i="2"/>
  <c r="K323" i="2"/>
  <c r="I258" i="2"/>
  <c r="K258" i="2" s="1"/>
  <c r="G405" i="2"/>
  <c r="F405" i="2"/>
  <c r="E405" i="2"/>
  <c r="I405" i="2"/>
  <c r="K324" i="2" l="1"/>
  <c r="M413" i="2"/>
  <c r="M12" i="2"/>
  <c r="H20" i="2" l="1"/>
  <c r="H12" i="2"/>
  <c r="H413" i="2" l="1"/>
  <c r="G390" i="2"/>
  <c r="F390" i="2"/>
  <c r="E390" i="2"/>
  <c r="I390" i="2"/>
  <c r="G410" i="2" l="1"/>
  <c r="F410" i="2"/>
  <c r="E410" i="2"/>
  <c r="I410" i="2"/>
  <c r="G395" i="2" l="1"/>
  <c r="F395" i="2"/>
  <c r="E395" i="2"/>
  <c r="I395" i="2"/>
  <c r="K395" i="2" s="1"/>
  <c r="G268" i="2"/>
  <c r="F268" i="2"/>
  <c r="E268" i="2"/>
  <c r="I268" i="2"/>
  <c r="K268" i="2" s="1"/>
  <c r="G352" i="2" l="1"/>
  <c r="F352" i="2"/>
  <c r="E352" i="2"/>
  <c r="G385" i="2" l="1"/>
  <c r="F385" i="2"/>
  <c r="G400" i="2"/>
  <c r="F400" i="2"/>
  <c r="E385" i="2"/>
  <c r="G179" i="2" l="1"/>
  <c r="F179" i="2"/>
  <c r="E179" i="2"/>
  <c r="G129" i="2" l="1"/>
  <c r="F129" i="2"/>
  <c r="E129" i="2"/>
  <c r="G48" i="2"/>
  <c r="F48" i="2"/>
  <c r="E48" i="2"/>
  <c r="I385" i="2"/>
  <c r="K385" i="2" s="1"/>
  <c r="G373" i="2"/>
  <c r="F373" i="2"/>
  <c r="E373" i="2"/>
  <c r="I352" i="2"/>
  <c r="K352" i="2" s="1"/>
  <c r="G318" i="2"/>
  <c r="F318" i="2"/>
  <c r="E318" i="2"/>
  <c r="G296" i="2"/>
  <c r="F296" i="2"/>
  <c r="E296" i="2"/>
  <c r="I373" i="2" l="1"/>
  <c r="K373" i="2" s="1"/>
  <c r="I296" i="2"/>
  <c r="K296" i="2" s="1"/>
  <c r="G248" i="2"/>
  <c r="F248" i="2"/>
  <c r="E248" i="2"/>
  <c r="I248" i="2"/>
  <c r="K248" i="2" s="1"/>
  <c r="G192" i="2"/>
  <c r="F192" i="2"/>
  <c r="E192" i="2"/>
  <c r="G66" i="2"/>
  <c r="F66" i="2"/>
  <c r="E66" i="2"/>
  <c r="I48" i="2"/>
  <c r="K48" i="2" s="1"/>
  <c r="G26" i="2"/>
  <c r="F26" i="2"/>
  <c r="E26" i="2"/>
  <c r="G12" i="2"/>
  <c r="F12" i="2"/>
  <c r="E12" i="2"/>
  <c r="G285" i="2" l="1"/>
  <c r="F285" i="2"/>
  <c r="E285" i="2"/>
  <c r="G357" i="2"/>
  <c r="F357" i="2"/>
  <c r="E357" i="2"/>
  <c r="I357" i="2"/>
  <c r="K357" i="2" s="1"/>
  <c r="G342" i="2"/>
  <c r="F342" i="2"/>
  <c r="E342" i="2"/>
  <c r="G335" i="2"/>
  <c r="F335" i="2"/>
  <c r="E335" i="2"/>
  <c r="G263" i="2"/>
  <c r="F263" i="2"/>
  <c r="E263" i="2"/>
  <c r="I263" i="2"/>
  <c r="K263" i="2" s="1"/>
  <c r="G243" i="2"/>
  <c r="F243" i="2"/>
  <c r="E243" i="2"/>
  <c r="G217" i="2"/>
  <c r="F217" i="2"/>
  <c r="E217" i="2"/>
  <c r="G161" i="2"/>
  <c r="F161" i="2"/>
  <c r="E161" i="2"/>
  <c r="I161" i="2"/>
  <c r="K161" i="2" s="1"/>
  <c r="E400" i="2"/>
  <c r="I400" i="2"/>
  <c r="K400" i="2" s="1"/>
  <c r="G379" i="2"/>
  <c r="F379" i="2"/>
  <c r="E379" i="2"/>
  <c r="G365" i="2"/>
  <c r="F365" i="2"/>
  <c r="E365" i="2"/>
  <c r="G329" i="2"/>
  <c r="F329" i="2"/>
  <c r="E329" i="2"/>
  <c r="I329" i="2"/>
  <c r="G234" i="2"/>
  <c r="F234" i="2"/>
  <c r="E234" i="2"/>
  <c r="G200" i="2"/>
  <c r="F200" i="2"/>
  <c r="E200" i="2"/>
  <c r="I192" i="2"/>
  <c r="K192" i="2" s="1"/>
  <c r="I179" i="2"/>
  <c r="K179" i="2" s="1"/>
  <c r="G173" i="2"/>
  <c r="F173" i="2"/>
  <c r="E173" i="2"/>
  <c r="G156" i="2"/>
  <c r="F156" i="2"/>
  <c r="E156" i="2"/>
  <c r="I156" i="2"/>
  <c r="K156" i="2" s="1"/>
  <c r="G151" i="2"/>
  <c r="F151" i="2"/>
  <c r="E151" i="2"/>
  <c r="G137" i="2"/>
  <c r="F137" i="2"/>
  <c r="E137" i="2"/>
  <c r="G116" i="2"/>
  <c r="F116" i="2"/>
  <c r="E116" i="2"/>
  <c r="G91" i="2"/>
  <c r="F91" i="2"/>
  <c r="E91" i="2"/>
  <c r="I91" i="2"/>
  <c r="K91" i="2" s="1"/>
  <c r="G86" i="2"/>
  <c r="F86" i="2"/>
  <c r="E86" i="2"/>
  <c r="G55" i="2"/>
  <c r="F55" i="2"/>
  <c r="E55" i="2"/>
  <c r="G39" i="2"/>
  <c r="F39" i="2"/>
  <c r="E39" i="2"/>
  <c r="I26" i="2"/>
  <c r="K26" i="2" s="1"/>
  <c r="G20" i="2"/>
  <c r="F20" i="2"/>
  <c r="E20" i="2"/>
  <c r="I12" i="2"/>
  <c r="K12" i="2" s="1"/>
  <c r="F413" i="2" l="1"/>
  <c r="E413" i="2"/>
  <c r="G413" i="2"/>
  <c r="K329" i="2"/>
  <c r="I129" i="2"/>
  <c r="K129" i="2" s="1"/>
  <c r="I318" i="2"/>
  <c r="K318" i="2" s="1"/>
  <c r="I66" i="2"/>
  <c r="K66" i="2" s="1"/>
  <c r="I379" i="2"/>
  <c r="K379" i="2" s="1"/>
  <c r="I243" i="2"/>
  <c r="K243" i="2" s="1"/>
  <c r="I335" i="2"/>
  <c r="K335" i="2" s="1"/>
  <c r="I285" i="2"/>
  <c r="K285" i="2" s="1"/>
  <c r="I217" i="2"/>
  <c r="K217" i="2" s="1"/>
  <c r="I365" i="2"/>
  <c r="K365" i="2" s="1"/>
  <c r="I342" i="2"/>
  <c r="K342" i="2" s="1"/>
  <c r="I151" i="2"/>
  <c r="K151" i="2" s="1"/>
  <c r="I137" i="2"/>
  <c r="K137" i="2" s="1"/>
  <c r="I234" i="2"/>
  <c r="K234" i="2" s="1"/>
  <c r="I20" i="2"/>
  <c r="K20" i="2" s="1"/>
  <c r="I86" i="2"/>
  <c r="K86" i="2" s="1"/>
  <c r="I116" i="2"/>
  <c r="K116" i="2" s="1"/>
  <c r="I173" i="2"/>
  <c r="K173" i="2" s="1"/>
  <c r="I200" i="2"/>
  <c r="K200" i="2" s="1"/>
  <c r="I55" i="2"/>
  <c r="K55" i="2" s="1"/>
  <c r="I39" i="2"/>
  <c r="I413" i="2" l="1"/>
  <c r="K413" i="2" s="1"/>
  <c r="K39" i="2"/>
</calcChain>
</file>

<file path=xl/sharedStrings.xml><?xml version="1.0" encoding="utf-8"?>
<sst xmlns="http://schemas.openxmlformats.org/spreadsheetml/2006/main" count="1683" uniqueCount="536">
  <si>
    <t>Texas Tech University</t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</si>
  <si>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A00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President's Office</t>
    </r>
  </si>
  <si>
    <t xml:space="preserve">In-State </t>
  </si>
  <si>
    <t>Out of State</t>
  </si>
  <si>
    <t>Foreign</t>
  </si>
  <si>
    <t>Expenditures</t>
  </si>
  <si>
    <r>
      <rPr>
        <b/>
        <sz val="10"/>
        <color theme="1"/>
        <rFont val="Arial"/>
        <family val="2"/>
      </rPr>
      <t>A00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President's Office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</si>
  <si>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A01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Senior Associate VP Enrollment Mgmt</t>
    </r>
  </si>
  <si>
    <r>
      <rPr>
        <b/>
        <sz val="10"/>
        <color theme="1"/>
        <rFont val="Arial"/>
        <family val="2"/>
      </rPr>
      <t>A01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Senior Associate VP Enrollment Mgmt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</si>
  <si>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A02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Texas Tech Public Broadcasting</t>
    </r>
  </si>
  <si>
    <r>
      <rPr>
        <b/>
        <sz val="10"/>
        <color theme="1"/>
        <rFont val="Arial"/>
        <family val="2"/>
      </rPr>
      <t>A02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Texas Tech Public Broadcasting</t>
    </r>
  </si>
  <si>
    <r>
      <rPr>
        <b/>
        <sz val="10"/>
        <color theme="1"/>
        <rFont val="Arial"/>
        <family val="2"/>
      </rPr>
      <t>B00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Provost and SVP Academic Affairs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</si>
  <si>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B13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International Affairs</t>
    </r>
  </si>
  <si>
    <r>
      <rPr>
        <b/>
        <sz val="10"/>
        <color theme="1"/>
        <rFont val="Arial"/>
        <family val="2"/>
      </rPr>
      <t>B13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International Affairs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</si>
  <si>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B14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Information Technology and CIO</t>
    </r>
  </si>
  <si>
    <r>
      <rPr>
        <b/>
        <sz val="10"/>
        <color theme="1"/>
        <rFont val="Arial"/>
        <family val="2"/>
      </rPr>
      <t>B14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Information Technology and CIO</t>
    </r>
  </si>
  <si>
    <r>
      <rPr>
        <b/>
        <sz val="10"/>
        <color theme="1"/>
        <rFont val="Arial"/>
        <family val="2"/>
      </rPr>
      <t>B51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Ag Sci and Natural Resource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</si>
  <si>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Architecture</t>
    </r>
  </si>
  <si>
    <r>
      <rPr>
        <b/>
        <sz val="10"/>
        <color theme="1"/>
        <rFont val="Arial"/>
        <family val="2"/>
      </rPr>
      <t>B52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Architecture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</si>
  <si>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Arts and Sciences</t>
    </r>
  </si>
  <si>
    <r>
      <rPr>
        <b/>
        <sz val="10"/>
        <color theme="1"/>
        <rFont val="Arial"/>
        <family val="2"/>
      </rPr>
      <t>B53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Arts and Sciences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</si>
  <si>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Rawls College of Business</t>
    </r>
  </si>
  <si>
    <r>
      <rPr>
        <b/>
        <sz val="10"/>
        <color theme="1"/>
        <rFont val="Arial"/>
        <family val="2"/>
      </rPr>
      <t>B54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Rawls College of Business</t>
    </r>
  </si>
  <si>
    <r>
      <t xml:space="preserve">Area  </t>
    </r>
    <r>
      <rPr>
        <b/>
        <u/>
        <sz val="10"/>
        <color rgb="FF0000FF"/>
        <rFont val="Arial"/>
        <family val="2"/>
      </rPr>
      <t>B55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Education</t>
    </r>
  </si>
  <si>
    <r>
      <rPr>
        <b/>
        <sz val="10"/>
        <color theme="1"/>
        <rFont val="Arial"/>
        <family val="2"/>
      </rPr>
      <t>B55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Education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</si>
  <si>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B56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Engineering</t>
    </r>
  </si>
  <si>
    <r>
      <rPr>
        <b/>
        <sz val="10"/>
        <color theme="1"/>
        <rFont val="Arial"/>
        <family val="2"/>
      </rPr>
      <t>B56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Engineering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</si>
  <si>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B57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Graduate School</t>
    </r>
  </si>
  <si>
    <r>
      <rPr>
        <b/>
        <sz val="10"/>
        <color theme="1"/>
        <rFont val="Arial"/>
        <family val="2"/>
      </rPr>
      <t>B57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Graduate School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</si>
  <si>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B59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Human Sciences</t>
    </r>
  </si>
  <si>
    <r>
      <rPr>
        <b/>
        <sz val="10"/>
        <color theme="1"/>
        <rFont val="Arial"/>
        <family val="2"/>
      </rPr>
      <t>B59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Human Sciences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</si>
  <si>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B60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School of Law</t>
    </r>
  </si>
  <si>
    <r>
      <rPr>
        <b/>
        <sz val="10"/>
        <color theme="1"/>
        <rFont val="Arial"/>
        <family val="2"/>
      </rPr>
      <t>B60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School of Law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</si>
  <si>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B61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Media and Communication</t>
    </r>
  </si>
  <si>
    <r>
      <rPr>
        <b/>
        <sz val="10"/>
        <color theme="1"/>
        <rFont val="Arial"/>
        <family val="2"/>
      </rPr>
      <t>B61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Media and Communication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</si>
  <si>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B62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Visual and Performing Arts</t>
    </r>
  </si>
  <si>
    <r>
      <rPr>
        <b/>
        <sz val="10"/>
        <color theme="1"/>
        <rFont val="Arial"/>
        <family val="2"/>
      </rPr>
      <t>B62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Visual and Performing Arts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</si>
  <si>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B64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Student Affairs</t>
    </r>
  </si>
  <si>
    <r>
      <rPr>
        <b/>
        <sz val="10"/>
        <color theme="1"/>
        <rFont val="Arial"/>
        <family val="2"/>
      </rPr>
      <t>B64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Student Affairs</t>
    </r>
  </si>
  <si>
    <r>
      <rPr>
        <b/>
        <sz val="10"/>
        <color theme="1"/>
        <rFont val="Arial"/>
        <family val="2"/>
      </rPr>
      <t>B65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TTUISD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</si>
  <si>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C14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Financial &amp; Managerial Reportng Svs</t>
    </r>
  </si>
  <si>
    <r>
      <rPr>
        <b/>
        <sz val="10"/>
        <color theme="1"/>
        <rFont val="Arial"/>
        <family val="2"/>
      </rPr>
      <t>C14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Financial &amp; Managerial Reportng Svs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</si>
  <si>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C17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Admin Finance Auxiliary Services</t>
    </r>
  </si>
  <si>
    <r>
      <rPr>
        <b/>
        <sz val="10"/>
        <color theme="1"/>
        <rFont val="Arial"/>
        <family val="2"/>
      </rPr>
      <t>C17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Admin Finance Auxiliary Services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</si>
  <si>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E00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Research</t>
    </r>
  </si>
  <si>
    <r>
      <rPr>
        <b/>
        <sz val="10"/>
        <color theme="1"/>
        <rFont val="Arial"/>
        <family val="2"/>
      </rPr>
      <t>E00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Research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</si>
  <si>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E01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Research Services</t>
    </r>
  </si>
  <si>
    <r>
      <rPr>
        <b/>
        <sz val="10"/>
        <color theme="1"/>
        <rFont val="Arial"/>
        <family val="2"/>
      </rPr>
      <t>E01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Research Services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</si>
  <si>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E02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Economic Development</t>
    </r>
  </si>
  <si>
    <r>
      <rPr>
        <b/>
        <sz val="10"/>
        <color theme="1"/>
        <rFont val="Arial"/>
        <family val="2"/>
      </rPr>
      <t>E02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Economic Development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</si>
  <si>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E03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Compliance</t>
    </r>
  </si>
  <si>
    <r>
      <rPr>
        <b/>
        <sz val="10"/>
        <color theme="1"/>
        <rFont val="Arial"/>
        <family val="2"/>
      </rPr>
      <t>E03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Compliance</t>
    </r>
  </si>
  <si>
    <r>
      <t xml:space="preserve">Area  </t>
    </r>
    <r>
      <rPr>
        <b/>
        <u/>
        <sz val="10"/>
        <color rgb="FF0000FF"/>
        <rFont val="Arial"/>
        <family val="2"/>
      </rPr>
      <t>E06</t>
    </r>
    <r>
      <rPr>
        <b/>
        <sz val="10"/>
        <color theme="1"/>
        <rFont val="Arial"/>
        <family val="2"/>
      </rPr>
      <t xml:space="preserve"> - Research Commercialization </t>
    </r>
  </si>
  <si>
    <t xml:space="preserve">E06 - Research Commercialization </t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</si>
  <si>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F00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Athletic Director</t>
    </r>
  </si>
  <si>
    <r>
      <rPr>
        <b/>
        <sz val="10"/>
        <color theme="1"/>
        <rFont val="Arial"/>
        <family val="2"/>
      </rPr>
      <t>F00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Athletic Director</t>
    </r>
  </si>
  <si>
    <r>
      <rPr>
        <b/>
        <sz val="10"/>
        <color theme="1"/>
        <rFont val="Arial"/>
        <family val="2"/>
      </rPr>
      <t>G00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Office of Institutional Diversity</t>
    </r>
  </si>
  <si>
    <t xml:space="preserve">Area Q02 - TTUS Information Technology </t>
  </si>
  <si>
    <t>Department</t>
  </si>
  <si>
    <t>Description</t>
  </si>
  <si>
    <t>A0000</t>
  </si>
  <si>
    <t>President's Office</t>
  </si>
  <si>
    <t>A0003</t>
  </si>
  <si>
    <t>Alumni Association</t>
  </si>
  <si>
    <t>A0100</t>
  </si>
  <si>
    <t>Senior Associate VP Enrollment Mgmt</t>
  </si>
  <si>
    <t>A0101</t>
  </si>
  <si>
    <t>Undergraduate Admissions</t>
  </si>
  <si>
    <t>A0102</t>
  </si>
  <si>
    <t>Student Fin Aid and Scholarships</t>
  </si>
  <si>
    <t>A0202</t>
  </si>
  <si>
    <t>KTTZ FM Radio Station</t>
  </si>
  <si>
    <t>B0000</t>
  </si>
  <si>
    <t>Provost and SVP Academic Affairs</t>
  </si>
  <si>
    <t>B0001</t>
  </si>
  <si>
    <t>Library</t>
  </si>
  <si>
    <t>Inst of Environ and Human Health</t>
  </si>
  <si>
    <t>B1207</t>
  </si>
  <si>
    <t>B1300</t>
  </si>
  <si>
    <t>International Affairs</t>
  </si>
  <si>
    <t>B1302</t>
  </si>
  <si>
    <t>The Vietnam Center</t>
  </si>
  <si>
    <t>B1400</t>
  </si>
  <si>
    <t>Information Technology and CIO</t>
  </si>
  <si>
    <t>B1404</t>
  </si>
  <si>
    <t>IT Help Central</t>
  </si>
  <si>
    <t>B1405</t>
  </si>
  <si>
    <t>Telecommunications</t>
  </si>
  <si>
    <t>B1406</t>
  </si>
  <si>
    <t>Technology Assessment</t>
  </si>
  <si>
    <t>B1502</t>
  </si>
  <si>
    <t>Museum</t>
  </si>
  <si>
    <t>B5100</t>
  </si>
  <si>
    <t>Ag Sciences and Natural Resources</t>
  </si>
  <si>
    <t>B5101</t>
  </si>
  <si>
    <t>Agricultural and Applied Economics</t>
  </si>
  <si>
    <t>B5102</t>
  </si>
  <si>
    <t>Ag Education and Communications</t>
  </si>
  <si>
    <t>B5103</t>
  </si>
  <si>
    <t>Animal and Food Sciences</t>
  </si>
  <si>
    <t>B5104</t>
  </si>
  <si>
    <t>Landscape Architecture</t>
  </si>
  <si>
    <t>B5105</t>
  </si>
  <si>
    <t>B5106</t>
  </si>
  <si>
    <t>Plant and Soil Science</t>
  </si>
  <si>
    <t>B5107</t>
  </si>
  <si>
    <t>B5108</t>
  </si>
  <si>
    <t>ICFIE</t>
  </si>
  <si>
    <t>B5200</t>
  </si>
  <si>
    <t>Architecture</t>
  </si>
  <si>
    <t>B5300</t>
  </si>
  <si>
    <t>Arts and Sciences</t>
  </si>
  <si>
    <t>B5302</t>
  </si>
  <si>
    <t>Biological Sciences</t>
  </si>
  <si>
    <t>B5303</t>
  </si>
  <si>
    <t>Chemistry</t>
  </si>
  <si>
    <t>B5304</t>
  </si>
  <si>
    <t>Classical and Modern Lang and Lit</t>
  </si>
  <si>
    <t>B5307</t>
  </si>
  <si>
    <t>English</t>
  </si>
  <si>
    <t>B5308</t>
  </si>
  <si>
    <t>Geosciences</t>
  </si>
  <si>
    <t>B5309</t>
  </si>
  <si>
    <t>History</t>
  </si>
  <si>
    <t>B5310</t>
  </si>
  <si>
    <t>B5311</t>
  </si>
  <si>
    <t>Mathematics and Statistics</t>
  </si>
  <si>
    <t>B5314</t>
  </si>
  <si>
    <t>Physics</t>
  </si>
  <si>
    <t>B5315</t>
  </si>
  <si>
    <t>Political Science</t>
  </si>
  <si>
    <t>B5316</t>
  </si>
  <si>
    <t>B5317</t>
  </si>
  <si>
    <t>Sociology, Anthro and Social Work</t>
  </si>
  <si>
    <t>B5321</t>
  </si>
  <si>
    <t>B5400</t>
  </si>
  <si>
    <t>Rawls College of Business</t>
  </si>
  <si>
    <t>B5401</t>
  </si>
  <si>
    <t>Accounting</t>
  </si>
  <si>
    <t>B5403</t>
  </si>
  <si>
    <t>Energy, Economics and Law</t>
  </si>
  <si>
    <t>B5404</t>
  </si>
  <si>
    <t>Finance</t>
  </si>
  <si>
    <t>B5500</t>
  </si>
  <si>
    <t>Education Admin</t>
  </si>
  <si>
    <t>B5501</t>
  </si>
  <si>
    <t>Education EPL</t>
  </si>
  <si>
    <t>B5502</t>
  </si>
  <si>
    <t>Education TEP</t>
  </si>
  <si>
    <t>B5503</t>
  </si>
  <si>
    <t>Education Curriculum Instruction</t>
  </si>
  <si>
    <t>B5600</t>
  </si>
  <si>
    <t>Engineering</t>
  </si>
  <si>
    <t>B5601</t>
  </si>
  <si>
    <t>Chemical Engineering</t>
  </si>
  <si>
    <t>B5602</t>
  </si>
  <si>
    <t>Civil Engineering</t>
  </si>
  <si>
    <t>B5603</t>
  </si>
  <si>
    <t>Computer Science</t>
  </si>
  <si>
    <t>B5604</t>
  </si>
  <si>
    <t>Electrical and Computer Engineering</t>
  </si>
  <si>
    <t>B5606</t>
  </si>
  <si>
    <t>Industrial Engineering</t>
  </si>
  <si>
    <t>B5607</t>
  </si>
  <si>
    <t>Mechanical Engineering</t>
  </si>
  <si>
    <t>B5608</t>
  </si>
  <si>
    <t>Petroleum Engineering</t>
  </si>
  <si>
    <t>B5609</t>
  </si>
  <si>
    <t>Construction Engineering and ET</t>
  </si>
  <si>
    <t>B5700</t>
  </si>
  <si>
    <t>Graduate School</t>
  </si>
  <si>
    <t>B5800</t>
  </si>
  <si>
    <t>Honors College</t>
  </si>
  <si>
    <t>B5900</t>
  </si>
  <si>
    <t>Human Sciences</t>
  </si>
  <si>
    <t>B5902</t>
  </si>
  <si>
    <t>Department of Design (DOD)</t>
  </si>
  <si>
    <t>B5903</t>
  </si>
  <si>
    <t>Human Develop and Family Studies</t>
  </si>
  <si>
    <t>B5907</t>
  </si>
  <si>
    <t>Comm Family and Addiction Svcs</t>
  </si>
  <si>
    <t>B5909</t>
  </si>
  <si>
    <t>Hospitality and Retail Management</t>
  </si>
  <si>
    <t>B6000</t>
  </si>
  <si>
    <t>School of Law</t>
  </si>
  <si>
    <t>B6001</t>
  </si>
  <si>
    <t>Law Library</t>
  </si>
  <si>
    <t>B6100</t>
  </si>
  <si>
    <t>Media and Communication</t>
  </si>
  <si>
    <t>B6200</t>
  </si>
  <si>
    <t>Visual and Performing Arts</t>
  </si>
  <si>
    <t>B6201</t>
  </si>
  <si>
    <t>School of Art</t>
  </si>
  <si>
    <t>B6202</t>
  </si>
  <si>
    <t>School of Music</t>
  </si>
  <si>
    <t>B6203</t>
  </si>
  <si>
    <t>Department of Theatre and Dance</t>
  </si>
  <si>
    <t>B6300</t>
  </si>
  <si>
    <t>B6304</t>
  </si>
  <si>
    <t>Off Campus Educational Sites</t>
  </si>
  <si>
    <t>B6307</t>
  </si>
  <si>
    <t>TTU at Fredericksburg</t>
  </si>
  <si>
    <t>B6308</t>
  </si>
  <si>
    <t>TTU at Highland Lakes</t>
  </si>
  <si>
    <t>B6309</t>
  </si>
  <si>
    <t>B6401</t>
  </si>
  <si>
    <t>B6408</t>
  </si>
  <si>
    <t>Student Judicial Programs</t>
  </si>
  <si>
    <t>B6409</t>
  </si>
  <si>
    <t>Student Legal Services</t>
  </si>
  <si>
    <t>B6410</t>
  </si>
  <si>
    <t>University Career Services</t>
  </si>
  <si>
    <t>B6411</t>
  </si>
  <si>
    <t>Student Counseling Center</t>
  </si>
  <si>
    <t>B6501</t>
  </si>
  <si>
    <t>B6505</t>
  </si>
  <si>
    <t>C0000</t>
  </si>
  <si>
    <t>SVP Administration and Finance</t>
  </si>
  <si>
    <t>C1400</t>
  </si>
  <si>
    <t>Financial &amp; Managerial Reportng Svs</t>
  </si>
  <si>
    <t>C1402</t>
  </si>
  <si>
    <t>Accounting Services</t>
  </si>
  <si>
    <t>C1403</t>
  </si>
  <si>
    <t>Office of Research Accounting</t>
  </si>
  <si>
    <t>C1703</t>
  </si>
  <si>
    <t>University Student Housing</t>
  </si>
  <si>
    <t>C1705</t>
  </si>
  <si>
    <t>Recreational Sports</t>
  </si>
  <si>
    <t>C1708</t>
  </si>
  <si>
    <t>United Spirit Arena</t>
  </si>
  <si>
    <t>C1709</t>
  </si>
  <si>
    <t>University Parking Services</t>
  </si>
  <si>
    <t>C2006</t>
  </si>
  <si>
    <t>Ops Div Planning and Admin</t>
  </si>
  <si>
    <t>C2007</t>
  </si>
  <si>
    <t>Ops Div Bldg Maint &amp; Const</t>
  </si>
  <si>
    <t>C2010</t>
  </si>
  <si>
    <t>Ops Div Dept of Utilities</t>
  </si>
  <si>
    <t>E0000</t>
  </si>
  <si>
    <t>VP Research</t>
  </si>
  <si>
    <t>E0100</t>
  </si>
  <si>
    <t>Research Services</t>
  </si>
  <si>
    <t>E0200</t>
  </si>
  <si>
    <t>Northwest Texas SBDC</t>
  </si>
  <si>
    <t>E0300</t>
  </si>
  <si>
    <t>Animal Care Services</t>
  </si>
  <si>
    <t>E0303</t>
  </si>
  <si>
    <t>Environmental Health and Safety</t>
  </si>
  <si>
    <t>E0401</t>
  </si>
  <si>
    <t>National Wind Institute</t>
  </si>
  <si>
    <t>E0600</t>
  </si>
  <si>
    <t>Research Commercialization</t>
  </si>
  <si>
    <t>F0020</t>
  </si>
  <si>
    <t>Deputy Athletic Director</t>
  </si>
  <si>
    <t>F0030</t>
  </si>
  <si>
    <t>Men Sports</t>
  </si>
  <si>
    <t>F0040</t>
  </si>
  <si>
    <t>Women Sports</t>
  </si>
  <si>
    <t>G0001</t>
  </si>
  <si>
    <t>Institutional Diversity</t>
  </si>
  <si>
    <t>G0004</t>
  </si>
  <si>
    <t>Comm College and Xfr Relations Ofc</t>
  </si>
  <si>
    <t>J0001</t>
  </si>
  <si>
    <t>Texas Tech Police Department</t>
  </si>
  <si>
    <t>Q0200</t>
  </si>
  <si>
    <t>TTUS Information Technology</t>
  </si>
  <si>
    <t xml:space="preserve">Natural Resources Management </t>
  </si>
  <si>
    <r>
      <t xml:space="preserve">Area  </t>
    </r>
    <r>
      <rPr>
        <b/>
        <u/>
        <sz val="10"/>
        <color rgb="FF0000FF"/>
        <rFont val="Arial"/>
        <family val="2"/>
      </rPr>
      <t>B15</t>
    </r>
    <r>
      <rPr>
        <b/>
        <sz val="10"/>
        <color theme="1"/>
        <rFont val="Arial"/>
        <family val="2"/>
      </rPr>
      <t xml:space="preserve"> - Museum and Heritage</t>
    </r>
  </si>
  <si>
    <t xml:space="preserve">B15 - Museum and Heritage </t>
  </si>
  <si>
    <r>
      <t xml:space="preserve">Area  </t>
    </r>
    <r>
      <rPr>
        <b/>
        <u/>
        <sz val="10"/>
        <color rgb="FF0000FF"/>
        <rFont val="Arial"/>
        <family val="2"/>
      </rPr>
      <t>B51</t>
    </r>
    <r>
      <rPr>
        <b/>
        <sz val="10"/>
        <color theme="1"/>
        <rFont val="Arial"/>
        <family val="2"/>
      </rPr>
      <t xml:space="preserve"> - College Ag Sci and Natural Resource</t>
    </r>
  </si>
  <si>
    <t>Fiber and Biopolymer Research</t>
  </si>
  <si>
    <t>Psychological Sciences</t>
  </si>
  <si>
    <r>
      <t xml:space="preserve">Area  </t>
    </r>
    <r>
      <rPr>
        <b/>
        <u/>
        <sz val="10"/>
        <color rgb="FF0000FF"/>
        <rFont val="Arial"/>
        <family val="2"/>
      </rPr>
      <t>B58</t>
    </r>
    <r>
      <rPr>
        <b/>
        <sz val="10"/>
        <color theme="1"/>
        <rFont val="Arial"/>
        <family val="2"/>
      </rPr>
      <t xml:space="preserve"> - Honors College </t>
    </r>
  </si>
  <si>
    <t xml:space="preserve">B58 - Honors College </t>
  </si>
  <si>
    <t xml:space="preserve">TTU Center at Junction </t>
  </si>
  <si>
    <r>
      <t xml:space="preserve">Area  </t>
    </r>
    <r>
      <rPr>
        <b/>
        <u/>
        <sz val="10"/>
        <color rgb="FF0000FF"/>
        <rFont val="Arial"/>
        <family val="2"/>
      </rPr>
      <t>C00</t>
    </r>
    <r>
      <rPr>
        <b/>
        <sz val="10"/>
        <color theme="1"/>
        <rFont val="Arial"/>
        <family val="2"/>
      </rPr>
      <t xml:space="preserve"> - SVP Administration and Finance </t>
    </r>
  </si>
  <si>
    <t xml:space="preserve">C00 - SVP Administration and Finance </t>
  </si>
  <si>
    <t>E0201</t>
  </si>
  <si>
    <t>Strategic Partnerships</t>
  </si>
  <si>
    <t>FY16</t>
  </si>
  <si>
    <t>A0201</t>
  </si>
  <si>
    <t>KTTZ Television Station</t>
  </si>
  <si>
    <t>B1401</t>
  </si>
  <si>
    <t>High Performance Computing</t>
  </si>
  <si>
    <t>B5320</t>
  </si>
  <si>
    <t>Center for Geospatial Technology</t>
  </si>
  <si>
    <t>B5407</t>
  </si>
  <si>
    <t>Marketing</t>
  </si>
  <si>
    <t>Personal Financial Planning</t>
  </si>
  <si>
    <t xml:space="preserve">B63 - Distance Education </t>
  </si>
  <si>
    <r>
      <t xml:space="preserve">Area  </t>
    </r>
    <r>
      <rPr>
        <b/>
        <u/>
        <sz val="10"/>
        <color rgb="FF0000FF"/>
        <rFont val="Arial"/>
        <family val="2"/>
      </rPr>
      <t>B63</t>
    </r>
    <r>
      <rPr>
        <b/>
        <sz val="10"/>
        <color theme="1"/>
        <rFont val="Arial"/>
        <family val="2"/>
      </rPr>
      <t xml:space="preserve"> - Distance Education </t>
    </r>
  </si>
  <si>
    <t>B6407</t>
  </si>
  <si>
    <t>B6406</t>
  </si>
  <si>
    <t>Campus Life</t>
  </si>
  <si>
    <t>Parent Relations</t>
  </si>
  <si>
    <t>B6412</t>
  </si>
  <si>
    <t>Student Disability Services</t>
  </si>
  <si>
    <t>B6414</t>
  </si>
  <si>
    <t>Transition and Engagement</t>
  </si>
  <si>
    <t>C1300</t>
  </si>
  <si>
    <t>Procurement Services</t>
  </si>
  <si>
    <t xml:space="preserve">C13 - Procurement Services </t>
  </si>
  <si>
    <t>C1404</t>
  </si>
  <si>
    <t>Student Business Services</t>
  </si>
  <si>
    <t>C1701</t>
  </si>
  <si>
    <t>Hospitality Services</t>
  </si>
  <si>
    <t>C2000</t>
  </si>
  <si>
    <t>C2002</t>
  </si>
  <si>
    <t>C2003</t>
  </si>
  <si>
    <t>Ops Div Admin</t>
  </si>
  <si>
    <t>Grounds Maintenance</t>
  </si>
  <si>
    <t>Ops Div Engineering Services</t>
  </si>
  <si>
    <t>H1500</t>
  </si>
  <si>
    <t>Human Resources Administration</t>
  </si>
  <si>
    <t>J0000</t>
  </si>
  <si>
    <t>Legal Council</t>
  </si>
  <si>
    <t>B5313</t>
  </si>
  <si>
    <t>Philosophy</t>
  </si>
  <si>
    <t>B6503</t>
  </si>
  <si>
    <t>C2008</t>
  </si>
  <si>
    <t>Ops Div Business Services</t>
  </si>
  <si>
    <t>H1501</t>
  </si>
  <si>
    <t>Payroll Services</t>
  </si>
  <si>
    <t>A0002</t>
  </si>
  <si>
    <t>A0104</t>
  </si>
  <si>
    <t>Registrar</t>
  </si>
  <si>
    <t>B5405</t>
  </si>
  <si>
    <t>ISQS</t>
  </si>
  <si>
    <t>B5408</t>
  </si>
  <si>
    <t>Rawls Funds</t>
  </si>
  <si>
    <t>B6402</t>
  </si>
  <si>
    <t>Student Resolution Center</t>
  </si>
  <si>
    <t>C1100</t>
  </si>
  <si>
    <t>AF Information Systems Mgmt</t>
  </si>
  <si>
    <t>C1702</t>
  </si>
  <si>
    <t>University Identification</t>
  </si>
  <si>
    <t>E0400</t>
  </si>
  <si>
    <t>Center for BioTechnology Genomics</t>
  </si>
  <si>
    <t>C1704</t>
  </si>
  <si>
    <t>Student Union and Activities</t>
  </si>
  <si>
    <t xml:space="preserve">Communications and Marketing </t>
  </si>
  <si>
    <r>
      <t xml:space="preserve">Area  </t>
    </r>
    <r>
      <rPr>
        <b/>
        <u/>
        <sz val="10"/>
        <color rgb="FF0000FF"/>
        <rFont val="Arial"/>
        <family val="2"/>
      </rPr>
      <t>B12</t>
    </r>
    <r>
      <rPr>
        <b/>
        <sz val="10"/>
        <color theme="1"/>
        <rFont val="Arial"/>
        <family val="2"/>
      </rPr>
      <t xml:space="preserve"> - Academic Affairs</t>
    </r>
  </si>
  <si>
    <t>Academic Operations and Services</t>
  </si>
  <si>
    <t xml:space="preserve">B12 - Academic Affairs </t>
  </si>
  <si>
    <t>B5610</t>
  </si>
  <si>
    <t>Civil Environ Construct Engineering</t>
  </si>
  <si>
    <t>B5901</t>
  </si>
  <si>
    <t>B5908</t>
  </si>
  <si>
    <t>Nutritional Sciences</t>
  </si>
  <si>
    <t>B6103</t>
  </si>
  <si>
    <t>B6404</t>
  </si>
  <si>
    <t>Dean of Students</t>
  </si>
  <si>
    <r>
      <t xml:space="preserve">Area  </t>
    </r>
    <r>
      <rPr>
        <b/>
        <u/>
        <sz val="10"/>
        <color rgb="FF0000FF"/>
        <rFont val="Arial"/>
        <family val="2"/>
      </rPr>
      <t>C11</t>
    </r>
    <r>
      <rPr>
        <b/>
        <sz val="10"/>
        <color theme="1"/>
        <rFont val="Arial"/>
        <family val="2"/>
      </rPr>
      <t xml:space="preserve"> - AF Information Systems Management  </t>
    </r>
  </si>
  <si>
    <r>
      <t xml:space="preserve">Area  </t>
    </r>
    <r>
      <rPr>
        <b/>
        <u/>
        <sz val="10"/>
        <color rgb="FF0000FF"/>
        <rFont val="Arial"/>
        <family val="2"/>
      </rPr>
      <t>C13</t>
    </r>
    <r>
      <rPr>
        <b/>
        <sz val="10"/>
        <color theme="1"/>
        <rFont val="Arial"/>
        <family val="2"/>
      </rPr>
      <t xml:space="preserve"> - Procurement Services </t>
    </r>
  </si>
  <si>
    <r>
      <t xml:space="preserve">Area  </t>
    </r>
    <r>
      <rPr>
        <b/>
        <u/>
        <sz val="10"/>
        <color rgb="FF0000FF"/>
        <rFont val="Arial"/>
        <family val="2"/>
      </rPr>
      <t>C20</t>
    </r>
    <r>
      <rPr>
        <b/>
        <sz val="10"/>
        <color theme="1"/>
        <rFont val="Arial"/>
        <family val="2"/>
      </rPr>
      <t xml:space="preserve"> - Operations</t>
    </r>
  </si>
  <si>
    <t>C20 - Operations</t>
  </si>
  <si>
    <r>
      <t xml:space="preserve">Area  </t>
    </r>
    <r>
      <rPr>
        <b/>
        <u/>
        <sz val="10"/>
        <color rgb="FF0000FF"/>
        <rFont val="Arial"/>
        <family val="2"/>
      </rPr>
      <t>E04</t>
    </r>
    <r>
      <rPr>
        <b/>
        <sz val="10"/>
        <color theme="1"/>
        <rFont val="Arial"/>
        <family val="2"/>
      </rPr>
      <t xml:space="preserve"> - Multidisciplinary Res Ctrs and Inst </t>
    </r>
  </si>
  <si>
    <t xml:space="preserve">E04 - Multidisciplinary Res Ctrs and Inst </t>
  </si>
  <si>
    <r>
      <t xml:space="preserve">Area  </t>
    </r>
    <r>
      <rPr>
        <b/>
        <u/>
        <sz val="10"/>
        <color rgb="FF0000FF"/>
        <rFont val="Arial"/>
        <family val="2"/>
      </rPr>
      <t>G00</t>
    </r>
    <r>
      <rPr>
        <b/>
        <sz val="10"/>
        <color theme="1"/>
        <rFont val="Arial"/>
        <family val="2"/>
      </rPr>
      <t xml:space="preserve"> - Office of Institutional Diversity</t>
    </r>
  </si>
  <si>
    <r>
      <t xml:space="preserve">Area </t>
    </r>
    <r>
      <rPr>
        <b/>
        <u/>
        <sz val="10"/>
        <color rgb="FF0000FF"/>
        <rFont val="Arial"/>
        <family val="2"/>
      </rPr>
      <t xml:space="preserve"> H15</t>
    </r>
    <r>
      <rPr>
        <b/>
        <sz val="10"/>
        <color theme="1"/>
        <rFont val="Arial"/>
        <family val="2"/>
      </rPr>
      <t xml:space="preserve"> - Human Resources </t>
    </r>
  </si>
  <si>
    <r>
      <t xml:space="preserve">Area </t>
    </r>
    <r>
      <rPr>
        <b/>
        <u/>
        <sz val="10"/>
        <color rgb="FF0000FF"/>
        <rFont val="Arial"/>
        <family val="2"/>
      </rPr>
      <t>Q02</t>
    </r>
    <r>
      <rPr>
        <b/>
        <sz val="10"/>
        <color theme="1"/>
        <rFont val="Arial"/>
        <family val="2"/>
      </rPr>
      <t xml:space="preserve"> - TTUS Information Technology </t>
    </r>
  </si>
  <si>
    <t>H15 - Human Resources</t>
  </si>
  <si>
    <r>
      <t xml:space="preserve">Area </t>
    </r>
    <r>
      <rPr>
        <b/>
        <u/>
        <sz val="10"/>
        <color rgb="FF0000FF"/>
        <rFont val="Arial"/>
        <family val="2"/>
      </rPr>
      <t>J00</t>
    </r>
    <r>
      <rPr>
        <b/>
        <sz val="10"/>
        <color theme="1"/>
        <rFont val="Arial"/>
        <family val="2"/>
      </rPr>
      <t xml:space="preserve"> - Legal Council </t>
    </r>
  </si>
  <si>
    <t xml:space="preserve">Area J00 - Legal Council </t>
  </si>
  <si>
    <t>B1200</t>
  </si>
  <si>
    <t>Academic Affairs</t>
  </si>
  <si>
    <t>B5406</t>
  </si>
  <si>
    <t>Management</t>
  </si>
  <si>
    <t>C2009</t>
  </si>
  <si>
    <t>Ops Div Dept of Services</t>
  </si>
  <si>
    <t>B1301</t>
  </si>
  <si>
    <t>ICASALS</t>
  </si>
  <si>
    <t>B1402</t>
  </si>
  <si>
    <t>Technology Support</t>
  </si>
  <si>
    <t>B5306</t>
  </si>
  <si>
    <t>Economics</t>
  </si>
  <si>
    <t>B6413</t>
  </si>
  <si>
    <t>Student Media</t>
  </si>
  <si>
    <t>B6502</t>
  </si>
  <si>
    <t>E0403</t>
  </si>
  <si>
    <t>STEM-CORE</t>
  </si>
  <si>
    <t>Athletic Director</t>
  </si>
  <si>
    <t>F0010</t>
  </si>
  <si>
    <t>B5402</t>
  </si>
  <si>
    <t>Health Organization Management</t>
  </si>
  <si>
    <t>C1406</t>
  </si>
  <si>
    <t>Tax Compliance and Reporting</t>
  </si>
  <si>
    <t>E0302</t>
  </si>
  <si>
    <t>Human Research Protection Program</t>
  </si>
  <si>
    <t>B1407</t>
  </si>
  <si>
    <t>Application Development and Support</t>
  </si>
  <si>
    <t>Inst for Studies in Pragmaticism</t>
  </si>
  <si>
    <t>B5319</t>
  </si>
  <si>
    <t>E0404</t>
  </si>
  <si>
    <t>Free Market Institute</t>
  </si>
  <si>
    <t>Kinesiology and Sport Management</t>
  </si>
  <si>
    <t>B6310</t>
  </si>
  <si>
    <t xml:space="preserve">TTU at El Paso </t>
  </si>
  <si>
    <r>
      <t xml:space="preserve">Area  </t>
    </r>
    <r>
      <rPr>
        <b/>
        <u/>
        <sz val="10"/>
        <color rgb="FF0000FF"/>
        <rFont val="Arial"/>
        <family val="2"/>
      </rPr>
      <t>C12</t>
    </r>
    <r>
      <rPr>
        <b/>
        <sz val="10"/>
        <color theme="1"/>
        <rFont val="Arial"/>
        <family val="2"/>
      </rPr>
      <t xml:space="preserve"> - Budget and Res Planning and Mgmt </t>
    </r>
  </si>
  <si>
    <t>C1200</t>
  </si>
  <si>
    <t>Budget and Res Planning Mgmt</t>
  </si>
  <si>
    <t xml:space="preserve">C12 -Budget and Res Planning and Mgmt </t>
  </si>
  <si>
    <t xml:space="preserve">Area T00 - TTUS Institutional Advancement  </t>
  </si>
  <si>
    <t>T0000</t>
  </si>
  <si>
    <t>TTUS Institutional Advancement</t>
  </si>
  <si>
    <t>Area T00 - TTUS Institutional Advancement</t>
  </si>
  <si>
    <t>C1401</t>
  </si>
  <si>
    <t>Area T02 - TTUS Annual Giving Programs</t>
  </si>
  <si>
    <t>T0200</t>
  </si>
  <si>
    <t>TTUS Annual Giving Programs</t>
  </si>
  <si>
    <t>University Financial Services</t>
  </si>
  <si>
    <t>B6403</t>
  </si>
  <si>
    <t>Student Government Association</t>
  </si>
  <si>
    <r>
      <t xml:space="preserve">Area </t>
    </r>
    <r>
      <rPr>
        <b/>
        <u/>
        <sz val="10"/>
        <color rgb="FF0000FF"/>
        <rFont val="Arial"/>
        <family val="2"/>
      </rPr>
      <t>Q00</t>
    </r>
    <r>
      <rPr>
        <b/>
        <sz val="10"/>
        <color theme="1"/>
        <rFont val="Arial"/>
        <family val="2"/>
      </rPr>
      <t xml:space="preserve"> - TTUS Chief Financial Officer </t>
    </r>
  </si>
  <si>
    <t>Q0000</t>
  </si>
  <si>
    <t>TTUS Chief Financial Officer</t>
  </si>
  <si>
    <t xml:space="preserve">Area Q00 - TTUS Chief Financial Officer </t>
  </si>
  <si>
    <t>Includes Employee, Student, Executive/PCard/Ghost Cards, Group &amp; Participant Travel and Registration Fees</t>
  </si>
  <si>
    <t>Other (Group &amp;</t>
  </si>
  <si>
    <t>Registrations)</t>
  </si>
  <si>
    <t>FY17</t>
  </si>
  <si>
    <t xml:space="preserve">            Travel Expenditures by Area and Department</t>
  </si>
  <si>
    <t>B6314</t>
  </si>
  <si>
    <t>Osher Lifelong Learning Institute</t>
  </si>
  <si>
    <t>Other Accounting and Reporting</t>
  </si>
  <si>
    <t>C1405</t>
  </si>
  <si>
    <t>B5301</t>
  </si>
  <si>
    <t>AFROTC</t>
  </si>
  <si>
    <t>B5312</t>
  </si>
  <si>
    <t>Military Science</t>
  </si>
  <si>
    <t>B6306</t>
  </si>
  <si>
    <t>TTU at Abilene</t>
  </si>
  <si>
    <t>E0402</t>
  </si>
  <si>
    <t>Neuroimaging Institute</t>
  </si>
  <si>
    <t>G0003</t>
  </si>
  <si>
    <t>Undergraduate Education</t>
  </si>
  <si>
    <t xml:space="preserve">Area U00 - TTUS Facilities Planning </t>
  </si>
  <si>
    <t>U0000</t>
  </si>
  <si>
    <t>TTUS Facilities Planning</t>
  </si>
  <si>
    <r>
      <t xml:space="preserve">Area  </t>
    </r>
    <r>
      <rPr>
        <b/>
        <u/>
        <sz val="10"/>
        <color rgb="FF0000FF"/>
        <rFont val="Arial"/>
        <family val="2"/>
      </rPr>
      <t>C10</t>
    </r>
    <r>
      <rPr>
        <b/>
        <sz val="10"/>
        <color theme="1"/>
        <rFont val="Arial"/>
        <family val="2"/>
      </rPr>
      <t xml:space="preserve"> - Payroll and Tax Services</t>
    </r>
  </si>
  <si>
    <t>C1000</t>
  </si>
  <si>
    <t>Payroll and Tax Services</t>
  </si>
  <si>
    <t>C10 - Payroll and Tax Services</t>
  </si>
  <si>
    <t xml:space="preserve">C11 - AF Information Systems Mgmt  </t>
  </si>
  <si>
    <t>E0405</t>
  </si>
  <si>
    <t>Inst Materials Mfg and Sustainment</t>
  </si>
  <si>
    <t>FY16 Total</t>
  </si>
  <si>
    <t>To Date</t>
  </si>
  <si>
    <t>Travel</t>
  </si>
  <si>
    <t>Totals</t>
  </si>
  <si>
    <t>G0002</t>
  </si>
  <si>
    <t>University Interscholastic League</t>
  </si>
  <si>
    <t xml:space="preserve">% Incr/Decr </t>
  </si>
  <si>
    <t>B1208</t>
  </si>
  <si>
    <t>Academic Engagement</t>
  </si>
  <si>
    <t>B5904</t>
  </si>
  <si>
    <t xml:space="preserve">Nutrition Hosp and Retailing </t>
  </si>
  <si>
    <t>B6316</t>
  </si>
  <si>
    <t>TTU at Hill College</t>
  </si>
  <si>
    <t>E0001</t>
  </si>
  <si>
    <t>Innovation</t>
  </si>
  <si>
    <t>B1504</t>
  </si>
  <si>
    <t>National Ranching Heritage Center</t>
  </si>
  <si>
    <t>B5322</t>
  </si>
  <si>
    <t>B0004</t>
  </si>
  <si>
    <t>B1209</t>
  </si>
  <si>
    <t>Undergraduate Programs</t>
  </si>
  <si>
    <t>B6315</t>
  </si>
  <si>
    <t>Distance Ed Continuing Education</t>
  </si>
  <si>
    <t>FY17 Total</t>
  </si>
  <si>
    <t>FY18</t>
  </si>
  <si>
    <r>
      <t xml:space="preserve">Area  </t>
    </r>
    <r>
      <rPr>
        <b/>
        <u/>
        <sz val="10"/>
        <color rgb="FF0000FF"/>
        <rFont val="Arial"/>
        <family val="2"/>
      </rPr>
      <t>B65</t>
    </r>
    <r>
      <rPr>
        <b/>
        <sz val="10"/>
        <color theme="1"/>
        <rFont val="Arial"/>
        <family val="2"/>
      </rPr>
      <t xml:space="preserve"> - TTU K12</t>
    </r>
  </si>
  <si>
    <t>TTU K12 Administration</t>
  </si>
  <si>
    <t>TTU K12 Academic</t>
  </si>
  <si>
    <t>TTU K12 Operations</t>
  </si>
  <si>
    <t>TTU K12 Instructors</t>
  </si>
  <si>
    <t xml:space="preserve">TTU K12 External </t>
  </si>
  <si>
    <t>B6101</t>
  </si>
  <si>
    <t>B6318</t>
  </si>
  <si>
    <t>B6320</t>
  </si>
  <si>
    <t>TTU at Waco</t>
  </si>
  <si>
    <t>eLearning</t>
  </si>
  <si>
    <t>B6319</t>
  </si>
  <si>
    <t>TTU at Collin</t>
  </si>
  <si>
    <t>B1202</t>
  </si>
  <si>
    <t>Womens Studies Program</t>
  </si>
  <si>
    <t>CoMC Dept of COMS</t>
  </si>
  <si>
    <t>B6107</t>
  </si>
  <si>
    <t>Public Relations</t>
  </si>
  <si>
    <t>B6105</t>
  </si>
  <si>
    <t>Department of Advertising</t>
  </si>
  <si>
    <t>B6106</t>
  </si>
  <si>
    <t>Difference</t>
  </si>
  <si>
    <t>In State Rental Car</t>
  </si>
  <si>
    <t>Out of State Rental Car</t>
  </si>
  <si>
    <t>In State Mileage</t>
  </si>
  <si>
    <t>Out of State Mileage</t>
  </si>
  <si>
    <t>B6108</t>
  </si>
  <si>
    <t>B0005</t>
  </si>
  <si>
    <t>Faculty Senate</t>
  </si>
  <si>
    <t>C1302</t>
  </si>
  <si>
    <t>Purchasing</t>
  </si>
  <si>
    <t>Student Affairs</t>
  </si>
  <si>
    <t>B6109</t>
  </si>
  <si>
    <t>Communication Training</t>
  </si>
  <si>
    <t>B5109</t>
  </si>
  <si>
    <t>Veterinary Service</t>
  </si>
  <si>
    <t>JOUR and Creative Media Industries</t>
  </si>
  <si>
    <t>B6104</t>
  </si>
  <si>
    <t>Center for Communication Research</t>
  </si>
  <si>
    <t xml:space="preserve">FY19 Total </t>
  </si>
  <si>
    <t>FY18 Total</t>
  </si>
  <si>
    <t>Over FY18</t>
  </si>
  <si>
    <t>FY19</t>
  </si>
  <si>
    <t>CY18</t>
  </si>
  <si>
    <t>CY17</t>
  </si>
  <si>
    <r>
      <t xml:space="preserve">Area  </t>
    </r>
    <r>
      <rPr>
        <b/>
        <u/>
        <sz val="10"/>
        <color rgb="FF0000FF"/>
        <rFont val="Arial"/>
        <family val="2"/>
      </rPr>
      <t>A03</t>
    </r>
    <r>
      <rPr>
        <b/>
        <sz val="10"/>
        <color theme="1"/>
        <rFont val="Arial"/>
        <family val="2"/>
      </rPr>
      <t xml:space="preserve"> - TTU Institutional Advancement</t>
    </r>
  </si>
  <si>
    <t>A0300</t>
  </si>
  <si>
    <t>TTU Institutional Advancement</t>
  </si>
  <si>
    <t xml:space="preserve">A03 - Institutional Advancement </t>
  </si>
  <si>
    <r>
      <t xml:space="preserve">Area  </t>
    </r>
    <r>
      <rPr>
        <b/>
        <u/>
        <sz val="10"/>
        <color rgb="FF0000FF"/>
        <rFont val="Arial"/>
        <family val="2"/>
      </rPr>
      <t>C09</t>
    </r>
    <r>
      <rPr>
        <b/>
        <sz val="10"/>
        <color theme="1"/>
        <rFont val="Arial"/>
        <family val="2"/>
      </rPr>
      <t xml:space="preserve"> - Financial and Business Services </t>
    </r>
  </si>
  <si>
    <t>C0900</t>
  </si>
  <si>
    <t xml:space="preserve">C09 - Financial and Business Services </t>
  </si>
  <si>
    <t>Professional Communication</t>
  </si>
  <si>
    <t xml:space="preserve">Area  C18 - Financial and Managerial Reporting </t>
  </si>
  <si>
    <t>C1800</t>
  </si>
  <si>
    <t>Financial &amp; Managerial Reportng Svc</t>
  </si>
  <si>
    <t xml:space="preserve">C18 - Financial and Managerial Reporting </t>
  </si>
  <si>
    <t>Area  C19 - Financial and Business Services</t>
  </si>
  <si>
    <t>C1900</t>
  </si>
  <si>
    <t xml:space="preserve">C19 - Financial and Business Services </t>
  </si>
  <si>
    <t>B0008</t>
  </si>
  <si>
    <t>Outreach and Engagement</t>
  </si>
  <si>
    <t xml:space="preserve">   For Period Beginning September 1 and Ending December 31 </t>
  </si>
  <si>
    <t xml:space="preserve">eLearning </t>
  </si>
  <si>
    <t>Accumulated Rental Car/Mileage Totals (January through December)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</si>
</sst>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rgb="FF0000FF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BFD2E2"/>
      </patternFill>
    </fill>
    <fill>
      <patternFill patternType="solid">
        <fgColor rgb="FFDFDFD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FDFDF"/>
        <bgColor indexed="64"/>
      </patternFill>
    </fill>
  </fills>
  <borders count="29">
    <border>
      <left/>
      <right/>
      <top/>
      <bottom/>
      <diagonal/>
    </border>
    <border>
      <left style="medium">
        <color rgb="FF608BB4"/>
      </left>
      <right/>
      <top style="medium">
        <color rgb="FF608BB4"/>
      </top>
      <bottom/>
      <diagonal/>
    </border>
    <border>
      <left/>
      <right/>
      <top style="medium">
        <color rgb="FF608BB4"/>
      </top>
      <bottom/>
      <diagonal/>
    </border>
    <border>
      <left/>
      <right style="medium">
        <color rgb="FF608BB4"/>
      </right>
      <top style="medium">
        <color rgb="FF608BB4"/>
      </top>
      <bottom/>
      <diagonal/>
    </border>
    <border>
      <left style="medium">
        <color rgb="FF608BB4"/>
      </left>
      <right/>
      <top/>
      <bottom style="medium">
        <color rgb="FF608BB4"/>
      </bottom>
      <diagonal/>
    </border>
    <border>
      <left/>
      <right/>
      <top/>
      <bottom style="medium">
        <color rgb="FF608BB4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608BB4"/>
      </left>
      <right style="thin">
        <color theme="3" tint="0.39997558519241921"/>
      </right>
      <top style="medium">
        <color rgb="FF608BB4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rgb="FF608BB4"/>
      </top>
      <bottom style="medium">
        <color rgb="FFCCCCCC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rgb="FF608BB4"/>
      </top>
      <bottom style="thin">
        <color theme="0" tint="-0.249977111117893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/>
      <right/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/>
      <right/>
      <top/>
      <bottom style="medium">
        <color rgb="FFCCCCCC"/>
      </bottom>
      <diagonal/>
    </border>
    <border>
      <left style="medium">
        <color rgb="FFCCCCCC"/>
      </left>
      <right/>
      <top style="medium">
        <color rgb="FF608BB4"/>
      </top>
      <bottom style="medium">
        <color rgb="FFCCCCCC"/>
      </bottom>
      <diagonal/>
    </border>
    <border>
      <left/>
      <right/>
      <top style="medium">
        <color rgb="FF608BB4"/>
      </top>
      <bottom style="medium">
        <color rgb="FFCCCCCC"/>
      </bottom>
      <diagonal/>
    </border>
    <border>
      <left/>
      <right style="medium">
        <color rgb="FFCCCCCC"/>
      </right>
      <top style="medium">
        <color rgb="FF608BB4"/>
      </top>
      <bottom style="medium">
        <color rgb="FFCCCCCC"/>
      </bottom>
      <diagonal/>
    </border>
    <border>
      <left style="medium">
        <color rgb="FF608BB4"/>
      </left>
      <right style="thick">
        <color theme="3" tint="0.59999389629810485"/>
      </right>
      <top style="medium">
        <color rgb="FF608BB4"/>
      </top>
      <bottom/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thin">
        <color indexed="64"/>
      </left>
      <right style="medium">
        <color rgb="FF608BB4"/>
      </right>
      <top style="thin">
        <color indexed="64"/>
      </top>
      <bottom/>
      <diagonal/>
    </border>
    <border>
      <left style="thin">
        <color indexed="64"/>
      </left>
      <right style="medium">
        <color rgb="FF608BB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rgb="FFCCCCCC"/>
      </right>
      <top/>
      <bottom style="medium">
        <color rgb="FFCCCCCC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CCCCCC"/>
      </right>
      <top/>
      <bottom/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02">
    <xf numFmtId="0" fontId="0" fillId="0" borderId="0" xfId="0"/>
    <xf numFmtId="0" fontId="0" fillId="0" borderId="0" xfId="0" applyFill="1" applyBorder="1"/>
    <xf numFmtId="43" fontId="2" fillId="0" borderId="8" xfId="3" applyFont="1" applyBorder="1"/>
    <xf numFmtId="43" fontId="2" fillId="0" borderId="9" xfId="3" applyFont="1" applyBorder="1" applyAlignment="1">
      <alignment horizontal="right"/>
    </xf>
    <xf numFmtId="43" fontId="4" fillId="3" borderId="9" xfId="3" applyFont="1" applyFill="1" applyBorder="1" applyAlignment="1">
      <alignment horizontal="right"/>
    </xf>
    <xf numFmtId="43" fontId="2" fillId="0" borderId="9" xfId="3" applyFont="1" applyFill="1" applyBorder="1" applyAlignment="1">
      <alignment horizontal="right"/>
    </xf>
    <xf numFmtId="0" fontId="1" fillId="0" borderId="0" xfId="1"/>
    <xf numFmtId="0" fontId="1" fillId="0" borderId="0" xfId="1" applyFill="1"/>
    <xf numFmtId="0" fontId="1" fillId="0" borderId="0" xfId="1" applyFill="1" applyBorder="1"/>
    <xf numFmtId="0" fontId="4" fillId="3" borderId="6" xfId="1" applyFont="1" applyFill="1" applyBorder="1" applyAlignment="1">
      <alignment horizontal="left"/>
    </xf>
    <xf numFmtId="0" fontId="1" fillId="3" borderId="7" xfId="1" applyFill="1" applyBorder="1"/>
    <xf numFmtId="0" fontId="1" fillId="2" borderId="2" xfId="1" applyFill="1" applyBorder="1"/>
    <xf numFmtId="0" fontId="1" fillId="2" borderId="5" xfId="1" applyFill="1" applyBorder="1"/>
    <xf numFmtId="0" fontId="2" fillId="0" borderId="9" xfId="1" applyFont="1" applyBorder="1" applyAlignment="1">
      <alignment horizontal="left"/>
    </xf>
    <xf numFmtId="0" fontId="1" fillId="0" borderId="7" xfId="1" applyBorder="1"/>
    <xf numFmtId="0" fontId="4" fillId="3" borderId="9" xfId="1" applyFont="1" applyFill="1" applyBorder="1" applyAlignment="1">
      <alignment horizontal="left"/>
    </xf>
    <xf numFmtId="0" fontId="2" fillId="3" borderId="7" xfId="1" applyFont="1" applyFill="1" applyBorder="1"/>
    <xf numFmtId="0" fontId="2" fillId="0" borderId="0" xfId="1" applyFont="1" applyFill="1" applyBorder="1" applyAlignment="1">
      <alignment horizontal="left" vertical="center"/>
    </xf>
    <xf numFmtId="0" fontId="1" fillId="0" borderId="0" xfId="1" applyAlignment="1">
      <alignment horizontal="left"/>
    </xf>
    <xf numFmtId="0" fontId="4" fillId="0" borderId="0" xfId="1" applyFont="1" applyAlignment="1">
      <alignment horizontal="left" vertical="center"/>
    </xf>
    <xf numFmtId="0" fontId="1" fillId="2" borderId="1" xfId="1" applyFill="1" applyBorder="1" applyAlignment="1">
      <alignment horizontal="left"/>
    </xf>
    <xf numFmtId="0" fontId="2" fillId="2" borderId="4" xfId="1" applyFont="1" applyFill="1" applyBorder="1" applyAlignment="1">
      <alignment horizontal="left" vertical="center"/>
    </xf>
    <xf numFmtId="0" fontId="4" fillId="0" borderId="0" xfId="1" applyFont="1" applyFill="1" applyAlignment="1">
      <alignment horizontal="left" vertical="center"/>
    </xf>
    <xf numFmtId="43" fontId="1" fillId="0" borderId="0" xfId="3" applyFont="1"/>
    <xf numFmtId="43" fontId="0" fillId="0" borderId="0" xfId="3" applyFont="1" applyFill="1" applyBorder="1"/>
    <xf numFmtId="43" fontId="2" fillId="2" borderId="1" xfId="3" applyFont="1" applyFill="1" applyBorder="1" applyAlignment="1">
      <alignment horizontal="center" vertical="center"/>
    </xf>
    <xf numFmtId="43" fontId="2" fillId="2" borderId="10" xfId="3" applyFont="1" applyFill="1" applyBorder="1" applyAlignment="1">
      <alignment horizontal="center" vertical="center"/>
    </xf>
    <xf numFmtId="43" fontId="2" fillId="2" borderId="3" xfId="3" applyFont="1" applyFill="1" applyBorder="1" applyAlignment="1">
      <alignment horizontal="center"/>
    </xf>
    <xf numFmtId="43" fontId="2" fillId="2" borderId="4" xfId="3" applyFont="1" applyFill="1" applyBorder="1" applyAlignment="1">
      <alignment horizontal="center" vertical="center"/>
    </xf>
    <xf numFmtId="43" fontId="2" fillId="0" borderId="0" xfId="3" applyFont="1" applyFill="1" applyBorder="1" applyAlignment="1">
      <alignment horizontal="center" vertical="center"/>
    </xf>
    <xf numFmtId="43" fontId="1" fillId="0" borderId="0" xfId="3" applyFont="1" applyFill="1"/>
    <xf numFmtId="43" fontId="2" fillId="0" borderId="0" xfId="3" applyFont="1" applyFill="1"/>
    <xf numFmtId="43" fontId="2" fillId="0" borderId="0" xfId="3" applyFont="1"/>
    <xf numFmtId="0" fontId="4" fillId="0" borderId="6" xfId="1" applyFont="1" applyFill="1" applyBorder="1" applyAlignment="1">
      <alignment horizontal="left"/>
    </xf>
    <xf numFmtId="43" fontId="2" fillId="0" borderId="11" xfId="3" applyFont="1" applyBorder="1" applyAlignment="1">
      <alignment horizontal="right"/>
    </xf>
    <xf numFmtId="43" fontId="2" fillId="0" borderId="8" xfId="3" applyFont="1" applyBorder="1" applyAlignment="1">
      <alignment horizontal="right"/>
    </xf>
    <xf numFmtId="43" fontId="2" fillId="0" borderId="12" xfId="3" applyFont="1" applyFill="1" applyBorder="1" applyAlignment="1">
      <alignment horizontal="right" vertical="center"/>
    </xf>
    <xf numFmtId="0" fontId="4" fillId="3" borderId="14" xfId="1" applyFont="1" applyFill="1" applyBorder="1" applyAlignment="1">
      <alignment horizontal="left"/>
    </xf>
    <xf numFmtId="0" fontId="1" fillId="3" borderId="15" xfId="1" applyFill="1" applyBorder="1"/>
    <xf numFmtId="43" fontId="4" fillId="3" borderId="16" xfId="3" applyFont="1" applyFill="1" applyBorder="1" applyAlignment="1">
      <alignment horizontal="right"/>
    </xf>
    <xf numFmtId="0" fontId="1" fillId="0" borderId="0" xfId="1"/>
    <xf numFmtId="0" fontId="1" fillId="0" borderId="0" xfId="1" applyFill="1"/>
    <xf numFmtId="0" fontId="4" fillId="3" borderId="6" xfId="1" applyFont="1" applyFill="1" applyBorder="1" applyAlignment="1">
      <alignment horizontal="left"/>
    </xf>
    <xf numFmtId="0" fontId="1" fillId="3" borderId="7" xfId="1" applyFill="1" applyBorder="1"/>
    <xf numFmtId="0" fontId="1" fillId="2" borderId="2" xfId="1" applyFill="1" applyBorder="1"/>
    <xf numFmtId="0" fontId="1" fillId="2" borderId="5" xfId="1" applyFill="1" applyBorder="1"/>
    <xf numFmtId="0" fontId="2" fillId="0" borderId="9" xfId="1" applyFont="1" applyBorder="1" applyAlignment="1">
      <alignment horizontal="left"/>
    </xf>
    <xf numFmtId="0" fontId="1" fillId="0" borderId="7" xfId="1" applyBorder="1"/>
    <xf numFmtId="0" fontId="4" fillId="0" borderId="0" xfId="1" applyFont="1" applyAlignment="1">
      <alignment horizontal="left" vertical="center"/>
    </xf>
    <xf numFmtId="0" fontId="1" fillId="2" borderId="1" xfId="1" applyFill="1" applyBorder="1" applyAlignment="1">
      <alignment horizontal="left"/>
    </xf>
    <xf numFmtId="0" fontId="2" fillId="2" borderId="4" xfId="1" applyFont="1" applyFill="1" applyBorder="1" applyAlignment="1">
      <alignment horizontal="left" vertical="center"/>
    </xf>
    <xf numFmtId="0" fontId="4" fillId="0" borderId="0" xfId="1" applyFont="1" applyFill="1" applyAlignment="1">
      <alignment horizontal="left" vertical="center"/>
    </xf>
    <xf numFmtId="43" fontId="2" fillId="0" borderId="0" xfId="3" applyFont="1" applyFill="1" applyBorder="1" applyAlignment="1">
      <alignment horizontal="right" vertical="center"/>
    </xf>
    <xf numFmtId="43" fontId="2" fillId="0" borderId="8" xfId="3" applyFont="1" applyFill="1" applyBorder="1"/>
    <xf numFmtId="43" fontId="2" fillId="2" borderId="2" xfId="2" applyFont="1" applyFill="1" applyBorder="1" applyAlignment="1">
      <alignment horizontal="center"/>
    </xf>
    <xf numFmtId="43" fontId="2" fillId="2" borderId="4" xfId="2" applyFont="1" applyFill="1" applyBorder="1" applyAlignment="1">
      <alignment horizontal="center" vertical="center"/>
    </xf>
    <xf numFmtId="43" fontId="2" fillId="0" borderId="17" xfId="3" applyFont="1" applyFill="1" applyBorder="1" applyAlignment="1">
      <alignment horizontal="right" vertical="center"/>
    </xf>
    <xf numFmtId="0" fontId="2" fillId="2" borderId="1" xfId="1" applyFont="1" applyFill="1" applyBorder="1" applyAlignment="1">
      <alignment horizontal="left" vertical="center"/>
    </xf>
    <xf numFmtId="0" fontId="1" fillId="3" borderId="7" xfId="1" applyFill="1" applyBorder="1" applyAlignment="1">
      <alignment horizontal="left"/>
    </xf>
    <xf numFmtId="0" fontId="1" fillId="0" borderId="0" xfId="1" applyFill="1" applyAlignment="1">
      <alignment horizontal="left"/>
    </xf>
    <xf numFmtId="0" fontId="1" fillId="3" borderId="15" xfId="1" applyFill="1" applyBorder="1" applyAlignment="1">
      <alignment horizontal="left"/>
    </xf>
    <xf numFmtId="0" fontId="1" fillId="0" borderId="7" xfId="1" applyFill="1" applyBorder="1" applyAlignment="1">
      <alignment horizontal="left"/>
    </xf>
    <xf numFmtId="0" fontId="4" fillId="3" borderId="7" xfId="1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43" fontId="2" fillId="0" borderId="13" xfId="3" applyFont="1" applyFill="1" applyBorder="1" applyAlignment="1">
      <alignment horizontal="right" vertical="center"/>
    </xf>
    <xf numFmtId="43" fontId="2" fillId="2" borderId="21" xfId="3" applyFont="1" applyFill="1" applyBorder="1" applyAlignment="1">
      <alignment horizontal="center" vertical="center"/>
    </xf>
    <xf numFmtId="43" fontId="1" fillId="0" borderId="0" xfId="3" applyFont="1" applyFill="1" applyBorder="1"/>
    <xf numFmtId="43" fontId="2" fillId="0" borderId="0" xfId="3" applyFont="1" applyFill="1" applyBorder="1" applyAlignment="1">
      <alignment horizontal="right"/>
    </xf>
    <xf numFmtId="43" fontId="4" fillId="0" borderId="0" xfId="3" applyFont="1" applyFill="1" applyBorder="1" applyAlignment="1">
      <alignment horizontal="right"/>
    </xf>
    <xf numFmtId="43" fontId="2" fillId="4" borderId="9" xfId="3" applyFont="1" applyFill="1" applyBorder="1" applyAlignment="1">
      <alignment horizontal="right"/>
    </xf>
    <xf numFmtId="43" fontId="7" fillId="0" borderId="0" xfId="3" applyFont="1" applyFill="1" applyBorder="1" applyAlignment="1">
      <alignment horizontal="center"/>
    </xf>
    <xf numFmtId="9" fontId="2" fillId="0" borderId="22" xfId="4" applyFont="1" applyBorder="1" applyAlignment="1">
      <alignment horizontal="right"/>
    </xf>
    <xf numFmtId="43" fontId="2" fillId="2" borderId="23" xfId="2" applyFont="1" applyFill="1" applyBorder="1" applyAlignment="1">
      <alignment horizontal="center" vertical="center"/>
    </xf>
    <xf numFmtId="43" fontId="2" fillId="2" borderId="24" xfId="2" applyFont="1" applyFill="1" applyBorder="1" applyAlignment="1">
      <alignment horizontal="center" vertical="center"/>
    </xf>
    <xf numFmtId="43" fontId="2" fillId="2" borderId="25" xfId="2" applyFont="1" applyFill="1" applyBorder="1" applyAlignment="1">
      <alignment horizontal="center" vertical="center"/>
    </xf>
    <xf numFmtId="9" fontId="2" fillId="0" borderId="26" xfId="4" applyFont="1" applyBorder="1" applyAlignment="1">
      <alignment horizontal="right"/>
    </xf>
    <xf numFmtId="9" fontId="4" fillId="5" borderId="22" xfId="4" applyFont="1" applyFill="1" applyBorder="1" applyAlignment="1">
      <alignment horizontal="right"/>
    </xf>
    <xf numFmtId="43" fontId="4" fillId="6" borderId="9" xfId="3" applyFont="1" applyFill="1" applyBorder="1" applyAlignment="1">
      <alignment horizontal="right"/>
    </xf>
    <xf numFmtId="9" fontId="4" fillId="6" borderId="22" xfId="4" applyFont="1" applyFill="1" applyBorder="1" applyAlignment="1">
      <alignment horizontal="right"/>
    </xf>
    <xf numFmtId="0" fontId="2" fillId="4" borderId="9" xfId="1" applyFont="1" applyFill="1" applyBorder="1" applyAlignment="1">
      <alignment horizontal="left"/>
    </xf>
    <xf numFmtId="0" fontId="1" fillId="4" borderId="7" xfId="1" applyFill="1" applyBorder="1"/>
    <xf numFmtId="43" fontId="2" fillId="4" borderId="8" xfId="3" applyFont="1" applyFill="1" applyBorder="1"/>
    <xf numFmtId="0" fontId="0" fillId="4" borderId="0" xfId="0" applyFill="1" applyBorder="1"/>
    <xf numFmtId="43" fontId="0" fillId="4" borderId="0" xfId="3" applyFont="1" applyFill="1" applyBorder="1"/>
    <xf numFmtId="43" fontId="2" fillId="0" borderId="1" xfId="3" applyFont="1" applyFill="1" applyBorder="1" applyAlignment="1">
      <alignment horizontal="center" vertical="center"/>
    </xf>
    <xf numFmtId="43" fontId="8" fillId="0" borderId="0" xfId="3" applyFont="1"/>
    <xf numFmtId="43" fontId="2" fillId="0" borderId="8" xfId="3" applyFont="1" applyFill="1" applyBorder="1" applyAlignment="1">
      <alignment horizontal="right"/>
    </xf>
    <xf numFmtId="0" fontId="7" fillId="0" borderId="0" xfId="0" applyFont="1"/>
    <xf numFmtId="43" fontId="0" fillId="0" borderId="0" xfId="0" applyNumberFormat="1"/>
    <xf numFmtId="43" fontId="0" fillId="0" borderId="27" xfId="0" applyNumberFormat="1" applyBorder="1"/>
    <xf numFmtId="0" fontId="7" fillId="0" borderId="0" xfId="0" applyFont="1" applyAlignment="1">
      <alignment wrapText="1"/>
    </xf>
    <xf numFmtId="0" fontId="7" fillId="0" borderId="0" xfId="0" applyFont="1" applyAlignment="1">
      <alignment horizontal="center"/>
    </xf>
    <xf numFmtId="9" fontId="4" fillId="6" borderId="28" xfId="4" applyFont="1" applyFill="1" applyBorder="1" applyAlignment="1">
      <alignment horizontal="right"/>
    </xf>
    <xf numFmtId="0" fontId="2" fillId="0" borderId="6" xfId="1" applyFont="1" applyBorder="1" applyAlignment="1">
      <alignment horizontal="left"/>
    </xf>
    <xf numFmtId="0" fontId="2" fillId="0" borderId="7" xfId="1" applyFont="1" applyBorder="1" applyAlignment="1">
      <alignment horizontal="left"/>
    </xf>
    <xf numFmtId="0" fontId="2" fillId="0" borderId="8" xfId="1" applyFont="1" applyBorder="1" applyAlignment="1">
      <alignment horizontal="left"/>
    </xf>
    <xf numFmtId="0" fontId="2" fillId="0" borderId="18" xfId="1" applyFont="1" applyBorder="1" applyAlignment="1">
      <alignment horizontal="left"/>
    </xf>
    <xf numFmtId="0" fontId="2" fillId="0" borderId="19" xfId="1" applyFont="1" applyBorder="1" applyAlignment="1">
      <alignment horizontal="left"/>
    </xf>
    <xf numFmtId="0" fontId="2" fillId="0" borderId="20" xfId="1" applyFont="1" applyBorder="1" applyAlignment="1">
      <alignment horizontal="left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" fillId="0" borderId="0" xfId="1" applyAlignment="1">
      <alignment horizontal="center"/>
    </xf>
  </cellXfs>
  <cellStyles count="5">
    <cellStyle name="Comma" xfId="3" builtinId="3"/>
    <cellStyle name="Comma 2" xfId="2"/>
    <cellStyle name="Normal" xfId="0" builtinId="0"/>
    <cellStyle name="Normal 2" xfId="1"/>
    <cellStyle name="Percent" xfId="4" builtinId="5"/>
  </cellStyles>
  <dxfs count="0"/>
  <tableStyles count="0" defaultTableStyle="TableStyleMedium2" defaultPivotStyle="PivotStyleLight16"/>
  <colors>
    <mruColors>
      <color rgb="FF0000FF"/>
      <color rgb="FFDFDF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21"/>
  <sheetViews>
    <sheetView tabSelected="1" workbookViewId="0">
      <selection activeCell="A5" sqref="A5"/>
    </sheetView>
  </sheetViews>
  <sheetFormatPr defaultRowHeight="15" x14ac:dyDescent="0.25"/>
  <cols>
    <col min="1" max="1" width="13" style="1" customWidth="1"/>
    <col min="2" max="2" width="13.140625" style="63" customWidth="1"/>
    <col min="3" max="3" width="12.140625" style="1" customWidth="1"/>
    <col min="4" max="4" width="15.42578125" style="1" customWidth="1"/>
    <col min="5" max="5" width="16" style="24" customWidth="1"/>
    <col min="6" max="6" width="15.85546875" style="24" customWidth="1"/>
    <col min="7" max="7" width="13.7109375" style="24" customWidth="1"/>
    <col min="8" max="8" width="15.85546875" style="24" customWidth="1"/>
    <col min="9" max="9" width="17.28515625" style="24" customWidth="1"/>
    <col min="10" max="12" width="14.85546875" style="24" customWidth="1"/>
    <col min="13" max="13" width="14.5703125" style="24" customWidth="1"/>
    <col min="14" max="14" width="14.28515625" style="1" customWidth="1"/>
    <col min="15" max="18" width="9.140625" style="1"/>
    <col min="19" max="19" width="11.5703125" style="24" bestFit="1" customWidth="1"/>
    <col min="20" max="16384" width="9.140625" style="1"/>
  </cols>
  <sheetData>
    <row r="1" spans="1:14" ht="15" customHeight="1" x14ac:dyDescent="0.25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8"/>
    </row>
    <row r="2" spans="1:14" x14ac:dyDescent="0.25">
      <c r="A2" s="100" t="s">
        <v>421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8"/>
    </row>
    <row r="3" spans="1:14" x14ac:dyDescent="0.25">
      <c r="A3" s="101" t="s">
        <v>417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8"/>
    </row>
    <row r="4" spans="1:14" x14ac:dyDescent="0.25">
      <c r="A4" s="100" t="s">
        <v>533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8"/>
    </row>
    <row r="6" spans="1:14" ht="15.75" thickBot="1" x14ac:dyDescent="0.3">
      <c r="A6" s="19" t="s">
        <v>1</v>
      </c>
      <c r="B6" s="18"/>
      <c r="C6" s="6"/>
      <c r="D6" s="6"/>
      <c r="E6" s="23"/>
      <c r="F6" s="23"/>
      <c r="G6" s="23"/>
      <c r="H6" s="23"/>
      <c r="I6" s="30"/>
      <c r="J6" s="30"/>
      <c r="K6" s="23"/>
      <c r="L6" s="23"/>
      <c r="M6" s="66"/>
      <c r="N6" s="8"/>
    </row>
    <row r="7" spans="1:14" x14ac:dyDescent="0.25">
      <c r="A7" s="20"/>
      <c r="B7" s="57" t="s">
        <v>58</v>
      </c>
      <c r="C7" s="44"/>
      <c r="D7" s="44"/>
      <c r="E7" s="25" t="s">
        <v>2</v>
      </c>
      <c r="F7" s="26" t="s">
        <v>3</v>
      </c>
      <c r="G7" s="27" t="s">
        <v>4</v>
      </c>
      <c r="H7" s="54" t="s">
        <v>418</v>
      </c>
      <c r="I7" s="65" t="s">
        <v>510</v>
      </c>
      <c r="J7" s="25" t="s">
        <v>511</v>
      </c>
      <c r="K7" s="72" t="s">
        <v>452</v>
      </c>
      <c r="L7" s="25" t="s">
        <v>511</v>
      </c>
      <c r="M7" s="25" t="s">
        <v>469</v>
      </c>
      <c r="N7" s="25" t="s">
        <v>446</v>
      </c>
    </row>
    <row r="8" spans="1:14" ht="15.75" thickBot="1" x14ac:dyDescent="0.3">
      <c r="A8" s="21" t="s">
        <v>58</v>
      </c>
      <c r="B8" s="50" t="s">
        <v>59</v>
      </c>
      <c r="C8" s="45"/>
      <c r="D8" s="45"/>
      <c r="E8" s="28" t="s">
        <v>5</v>
      </c>
      <c r="F8" s="28" t="s">
        <v>5</v>
      </c>
      <c r="G8" s="28" t="s">
        <v>5</v>
      </c>
      <c r="H8" s="55" t="s">
        <v>419</v>
      </c>
      <c r="I8" s="28" t="s">
        <v>447</v>
      </c>
      <c r="J8" s="28" t="s">
        <v>447</v>
      </c>
      <c r="K8" s="73" t="s">
        <v>512</v>
      </c>
      <c r="L8" s="28" t="s">
        <v>448</v>
      </c>
      <c r="M8" s="28" t="s">
        <v>448</v>
      </c>
      <c r="N8" s="28" t="s">
        <v>448</v>
      </c>
    </row>
    <row r="9" spans="1:14" ht="15.75" thickBot="1" x14ac:dyDescent="0.3">
      <c r="A9" s="46" t="s">
        <v>60</v>
      </c>
      <c r="B9" s="96" t="s">
        <v>61</v>
      </c>
      <c r="C9" s="97"/>
      <c r="D9" s="98"/>
      <c r="E9" s="3">
        <v>19033.310000000001</v>
      </c>
      <c r="F9" s="5">
        <v>6669.49</v>
      </c>
      <c r="G9" s="53">
        <v>5634.4</v>
      </c>
      <c r="H9" s="53">
        <v>2967.67</v>
      </c>
      <c r="I9" s="3">
        <f>SUM(E9:H9)</f>
        <v>34304.870000000003</v>
      </c>
      <c r="J9" s="86">
        <v>33850.68</v>
      </c>
      <c r="K9" s="71">
        <f>SUM(I9/J9)-1</f>
        <v>1.3417455720239557E-2</v>
      </c>
      <c r="L9" s="53">
        <v>149627.76</v>
      </c>
      <c r="M9" s="53">
        <v>213466.67</v>
      </c>
      <c r="N9" s="53">
        <v>189817.72</v>
      </c>
    </row>
    <row r="10" spans="1:14" ht="15.75" thickBot="1" x14ac:dyDescent="0.3">
      <c r="A10" s="46" t="s">
        <v>323</v>
      </c>
      <c r="B10" s="46" t="s">
        <v>340</v>
      </c>
      <c r="C10" s="47"/>
      <c r="D10" s="47"/>
      <c r="E10" s="3">
        <v>1630.6</v>
      </c>
      <c r="F10" s="5">
        <v>5024.4799999999996</v>
      </c>
      <c r="G10" s="2"/>
      <c r="H10" s="2"/>
      <c r="I10" s="3">
        <f t="shared" ref="I10:I11" si="0">SUM(E10:H10)</f>
        <v>6655.08</v>
      </c>
      <c r="J10" s="2">
        <v>2707.66</v>
      </c>
      <c r="K10" s="71">
        <f t="shared" ref="K10:K12" si="1">SUM(I10/J10)-1</f>
        <v>1.4578713723288743</v>
      </c>
      <c r="L10" s="2">
        <v>10410.030000000001</v>
      </c>
      <c r="M10" s="2">
        <v>39284.019999999997</v>
      </c>
      <c r="N10" s="2">
        <v>32526.78</v>
      </c>
    </row>
    <row r="11" spans="1:14" ht="15.75" thickBot="1" x14ac:dyDescent="0.3">
      <c r="A11" s="13" t="s">
        <v>62</v>
      </c>
      <c r="B11" s="93" t="s">
        <v>63</v>
      </c>
      <c r="C11" s="94"/>
      <c r="D11" s="95"/>
      <c r="E11" s="3"/>
      <c r="F11" s="5"/>
      <c r="G11" s="2">
        <v>790</v>
      </c>
      <c r="H11" s="2">
        <v>210</v>
      </c>
      <c r="I11" s="3">
        <f t="shared" si="0"/>
        <v>1000</v>
      </c>
      <c r="J11" s="2"/>
      <c r="K11" s="71"/>
      <c r="L11" s="2">
        <v>7155.22</v>
      </c>
      <c r="M11" s="2">
        <v>4445.12</v>
      </c>
      <c r="N11" s="2">
        <v>9009.7099999999991</v>
      </c>
    </row>
    <row r="12" spans="1:14" ht="15.75" thickBot="1" x14ac:dyDescent="0.3">
      <c r="A12" s="9" t="s">
        <v>6</v>
      </c>
      <c r="B12" s="58"/>
      <c r="C12" s="10"/>
      <c r="D12" s="10"/>
      <c r="E12" s="4">
        <f>SUM(E9:E11)</f>
        <v>20663.91</v>
      </c>
      <c r="F12" s="4">
        <f t="shared" ref="F12:I12" si="2">SUM(F9:F11)</f>
        <v>11693.97</v>
      </c>
      <c r="G12" s="4">
        <f t="shared" si="2"/>
        <v>6424.4</v>
      </c>
      <c r="H12" s="4">
        <f>SUM(H9:H11)</f>
        <v>3177.67</v>
      </c>
      <c r="I12" s="4">
        <f t="shared" si="2"/>
        <v>41959.950000000004</v>
      </c>
      <c r="J12" s="4">
        <f>SUM(J9:J11)</f>
        <v>36558.339999999997</v>
      </c>
      <c r="K12" s="78">
        <f t="shared" si="1"/>
        <v>0.14775315290573943</v>
      </c>
      <c r="L12" s="4">
        <f>SUM(L9:L11)</f>
        <v>167193.01</v>
      </c>
      <c r="M12" s="4">
        <f>SUM(M9:M11)</f>
        <v>257195.81</v>
      </c>
      <c r="N12" s="4">
        <f>SUM(N9:N11)</f>
        <v>231354.21</v>
      </c>
    </row>
    <row r="13" spans="1:14" ht="15.75" thickBot="1" x14ac:dyDescent="0.3">
      <c r="A13" s="19" t="s">
        <v>7</v>
      </c>
      <c r="B13" s="18"/>
      <c r="C13" s="6"/>
      <c r="D13" s="6"/>
      <c r="E13" s="23"/>
      <c r="F13" s="23"/>
      <c r="G13" s="23"/>
      <c r="H13" s="23"/>
      <c r="I13" s="23"/>
      <c r="J13" s="23"/>
      <c r="K13" s="23"/>
      <c r="L13" s="23"/>
      <c r="M13" s="23"/>
      <c r="N13" s="8"/>
    </row>
    <row r="14" spans="1:14" x14ac:dyDescent="0.25">
      <c r="A14" s="20"/>
      <c r="B14" s="57" t="s">
        <v>58</v>
      </c>
      <c r="C14" s="11"/>
      <c r="D14" s="11"/>
      <c r="E14" s="25" t="s">
        <v>2</v>
      </c>
      <c r="F14" s="26" t="s">
        <v>3</v>
      </c>
      <c r="G14" s="27" t="s">
        <v>4</v>
      </c>
      <c r="H14" s="54" t="s">
        <v>418</v>
      </c>
      <c r="I14" s="65" t="s">
        <v>510</v>
      </c>
      <c r="J14" s="25" t="s">
        <v>511</v>
      </c>
      <c r="K14" s="72" t="s">
        <v>452</v>
      </c>
      <c r="L14" s="25" t="s">
        <v>511</v>
      </c>
      <c r="M14" s="25" t="s">
        <v>469</v>
      </c>
      <c r="N14" s="25" t="s">
        <v>446</v>
      </c>
    </row>
    <row r="15" spans="1:14" ht="15.75" thickBot="1" x14ac:dyDescent="0.3">
      <c r="A15" s="21" t="s">
        <v>58</v>
      </c>
      <c r="B15" s="50" t="s">
        <v>59</v>
      </c>
      <c r="C15" s="12"/>
      <c r="D15" s="12"/>
      <c r="E15" s="28" t="s">
        <v>5</v>
      </c>
      <c r="F15" s="28" t="s">
        <v>5</v>
      </c>
      <c r="G15" s="28" t="s">
        <v>5</v>
      </c>
      <c r="H15" s="55" t="s">
        <v>419</v>
      </c>
      <c r="I15" s="28" t="s">
        <v>447</v>
      </c>
      <c r="J15" s="28" t="s">
        <v>447</v>
      </c>
      <c r="K15" s="73" t="s">
        <v>512</v>
      </c>
      <c r="L15" s="28" t="s">
        <v>448</v>
      </c>
      <c r="M15" s="28" t="s">
        <v>448</v>
      </c>
      <c r="N15" s="28" t="s">
        <v>448</v>
      </c>
    </row>
    <row r="16" spans="1:14" ht="15.75" thickBot="1" x14ac:dyDescent="0.3">
      <c r="A16" s="17" t="s">
        <v>64</v>
      </c>
      <c r="B16" s="17" t="s">
        <v>65</v>
      </c>
      <c r="C16" s="8"/>
      <c r="D16" s="8"/>
      <c r="E16" s="64">
        <v>6237.72</v>
      </c>
      <c r="F16" s="52">
        <v>6874.22</v>
      </c>
      <c r="G16" s="36"/>
      <c r="H16" s="56">
        <v>295</v>
      </c>
      <c r="I16" s="35">
        <f t="shared" ref="I16:I18" si="3">SUM(E16:H16)</f>
        <v>13406.94</v>
      </c>
      <c r="J16" s="56">
        <v>13742.62</v>
      </c>
      <c r="K16" s="71">
        <f t="shared" ref="K16:K20" si="4">SUM(I16/J16)-1</f>
        <v>-2.4426201117399793E-2</v>
      </c>
      <c r="L16" s="56">
        <v>29844.67</v>
      </c>
      <c r="M16" s="56">
        <v>34259.800000000003</v>
      </c>
      <c r="N16" s="56">
        <v>34436.800000000003</v>
      </c>
    </row>
    <row r="17" spans="1:14" ht="15.75" thickBot="1" x14ac:dyDescent="0.3">
      <c r="A17" s="13" t="s">
        <v>66</v>
      </c>
      <c r="B17" s="46" t="s">
        <v>67</v>
      </c>
      <c r="C17" s="14"/>
      <c r="D17" s="14"/>
      <c r="E17" s="34">
        <v>70594.149999999994</v>
      </c>
      <c r="F17" s="3">
        <v>43865.279999999999</v>
      </c>
      <c r="G17" s="35"/>
      <c r="H17" s="35">
        <v>23627.27</v>
      </c>
      <c r="I17" s="35">
        <f t="shared" si="3"/>
        <v>138086.69999999998</v>
      </c>
      <c r="J17" s="35">
        <v>102806.77</v>
      </c>
      <c r="K17" s="71">
        <f t="shared" si="4"/>
        <v>0.34316738090302779</v>
      </c>
      <c r="L17" s="35">
        <v>284816.09000000003</v>
      </c>
      <c r="M17" s="35">
        <v>301254.96000000002</v>
      </c>
      <c r="N17" s="35">
        <v>321740.62</v>
      </c>
    </row>
    <row r="18" spans="1:14" ht="15.75" thickBot="1" x14ac:dyDescent="0.3">
      <c r="A18" s="46" t="s">
        <v>68</v>
      </c>
      <c r="B18" s="46" t="s">
        <v>69</v>
      </c>
      <c r="C18" s="47"/>
      <c r="D18" s="47"/>
      <c r="E18" s="3">
        <v>18241.990000000002</v>
      </c>
      <c r="F18" s="3">
        <v>10929.45</v>
      </c>
      <c r="G18" s="35"/>
      <c r="H18" s="35">
        <v>765</v>
      </c>
      <c r="I18" s="35">
        <f t="shared" si="3"/>
        <v>29936.440000000002</v>
      </c>
      <c r="J18" s="35">
        <v>25531.17</v>
      </c>
      <c r="K18" s="71">
        <f t="shared" si="4"/>
        <v>0.17254477566049675</v>
      </c>
      <c r="L18" s="35">
        <v>72757.81</v>
      </c>
      <c r="M18" s="35">
        <v>52075.55</v>
      </c>
      <c r="N18" s="35">
        <v>52258.2</v>
      </c>
    </row>
    <row r="19" spans="1:14" ht="15.75" thickBot="1" x14ac:dyDescent="0.3">
      <c r="A19" s="13" t="s">
        <v>324</v>
      </c>
      <c r="B19" s="93" t="s">
        <v>325</v>
      </c>
      <c r="C19" s="94"/>
      <c r="D19" s="95"/>
      <c r="E19" s="3">
        <v>7567.73</v>
      </c>
      <c r="F19" s="3">
        <v>6819.35</v>
      </c>
      <c r="G19" s="35"/>
      <c r="H19" s="35">
        <v>3368</v>
      </c>
      <c r="I19" s="35">
        <f>SUM(E19:H19)</f>
        <v>17755.080000000002</v>
      </c>
      <c r="J19" s="35">
        <v>13669.2</v>
      </c>
      <c r="K19" s="71">
        <f t="shared" si="4"/>
        <v>0.29891142129751569</v>
      </c>
      <c r="L19" s="35">
        <v>31143.73</v>
      </c>
      <c r="M19" s="35">
        <v>37240.15</v>
      </c>
      <c r="N19" s="35">
        <v>48248.12</v>
      </c>
    </row>
    <row r="20" spans="1:14" ht="15.75" thickBot="1" x14ac:dyDescent="0.3">
      <c r="A20" s="9" t="s">
        <v>8</v>
      </c>
      <c r="B20" s="58"/>
      <c r="C20" s="10"/>
      <c r="D20" s="10"/>
      <c r="E20" s="4">
        <f t="shared" ref="E20:I20" si="5">SUM(E16:E19)</f>
        <v>102641.59</v>
      </c>
      <c r="F20" s="4">
        <f t="shared" si="5"/>
        <v>68488.3</v>
      </c>
      <c r="G20" s="4">
        <f t="shared" si="5"/>
        <v>0</v>
      </c>
      <c r="H20" s="4">
        <f t="shared" si="5"/>
        <v>28055.27</v>
      </c>
      <c r="I20" s="4">
        <f t="shared" si="5"/>
        <v>199185.15999999997</v>
      </c>
      <c r="J20" s="4">
        <f>SUM(J16:J19)</f>
        <v>155749.76000000001</v>
      </c>
      <c r="K20" s="78">
        <f t="shared" si="4"/>
        <v>0.27887940244659104</v>
      </c>
      <c r="L20" s="4">
        <f t="shared" ref="L20:M20" si="6">SUM(L16:L19)</f>
        <v>418562.3</v>
      </c>
      <c r="M20" s="4">
        <f t="shared" si="6"/>
        <v>424830.46</v>
      </c>
      <c r="N20" s="4">
        <f t="shared" ref="N20" si="7">SUM(N16:N19)</f>
        <v>456683.74</v>
      </c>
    </row>
    <row r="21" spans="1:14" ht="15.75" thickBot="1" x14ac:dyDescent="0.3">
      <c r="A21" s="19" t="s">
        <v>9</v>
      </c>
      <c r="B21" s="18"/>
      <c r="C21" s="6"/>
      <c r="D21" s="6"/>
      <c r="E21" s="23"/>
      <c r="F21" s="23"/>
      <c r="G21" s="23"/>
      <c r="H21" s="23"/>
      <c r="I21" s="23"/>
      <c r="J21" s="23"/>
      <c r="K21" s="23"/>
      <c r="L21" s="23"/>
      <c r="M21" s="23"/>
    </row>
    <row r="22" spans="1:14" x14ac:dyDescent="0.25">
      <c r="A22" s="20"/>
      <c r="B22" s="57" t="s">
        <v>58</v>
      </c>
      <c r="C22" s="11"/>
      <c r="D22" s="11"/>
      <c r="E22" s="25" t="s">
        <v>2</v>
      </c>
      <c r="F22" s="26" t="s">
        <v>3</v>
      </c>
      <c r="G22" s="27" t="s">
        <v>4</v>
      </c>
      <c r="H22" s="54" t="s">
        <v>418</v>
      </c>
      <c r="I22" s="65" t="s">
        <v>510</v>
      </c>
      <c r="J22" s="25" t="s">
        <v>511</v>
      </c>
      <c r="K22" s="72" t="s">
        <v>452</v>
      </c>
      <c r="L22" s="25" t="s">
        <v>511</v>
      </c>
      <c r="M22" s="25" t="s">
        <v>469</v>
      </c>
      <c r="N22" s="25" t="s">
        <v>446</v>
      </c>
    </row>
    <row r="23" spans="1:14" ht="15.75" thickBot="1" x14ac:dyDescent="0.3">
      <c r="A23" s="21" t="s">
        <v>58</v>
      </c>
      <c r="B23" s="50" t="s">
        <v>59</v>
      </c>
      <c r="C23" s="12"/>
      <c r="D23" s="12"/>
      <c r="E23" s="28" t="s">
        <v>5</v>
      </c>
      <c r="F23" s="28" t="s">
        <v>5</v>
      </c>
      <c r="G23" s="28" t="s">
        <v>5</v>
      </c>
      <c r="H23" s="55" t="s">
        <v>419</v>
      </c>
      <c r="I23" s="28" t="s">
        <v>447</v>
      </c>
      <c r="J23" s="28" t="s">
        <v>447</v>
      </c>
      <c r="K23" s="73" t="s">
        <v>512</v>
      </c>
      <c r="L23" s="28" t="s">
        <v>448</v>
      </c>
      <c r="M23" s="28" t="s">
        <v>448</v>
      </c>
      <c r="N23" s="28" t="s">
        <v>448</v>
      </c>
    </row>
    <row r="24" spans="1:14" ht="15.75" thickBot="1" x14ac:dyDescent="0.3">
      <c r="A24" s="46" t="s">
        <v>280</v>
      </c>
      <c r="B24" s="46" t="s">
        <v>281</v>
      </c>
      <c r="C24" s="47"/>
      <c r="D24" s="47"/>
      <c r="E24" s="3">
        <v>1706.85</v>
      </c>
      <c r="F24" s="3">
        <v>590.35</v>
      </c>
      <c r="G24" s="2"/>
      <c r="H24" s="2"/>
      <c r="I24" s="3">
        <f>SUM(E24:H24)</f>
        <v>2297.1999999999998</v>
      </c>
      <c r="J24" s="2">
        <v>5088.13</v>
      </c>
      <c r="K24" s="71">
        <f t="shared" ref="K24:K26" si="8">SUM(I24/J24)-1</f>
        <v>-0.54851782481972755</v>
      </c>
      <c r="L24" s="2">
        <v>12029.17</v>
      </c>
      <c r="M24" s="2">
        <v>37766.78</v>
      </c>
      <c r="N24" s="2">
        <v>31268.11</v>
      </c>
    </row>
    <row r="25" spans="1:14" ht="15.75" thickBot="1" x14ac:dyDescent="0.3">
      <c r="A25" s="13" t="s">
        <v>70</v>
      </c>
      <c r="B25" s="46" t="s">
        <v>71</v>
      </c>
      <c r="C25" s="14"/>
      <c r="D25" s="14"/>
      <c r="E25" s="3">
        <v>200.84</v>
      </c>
      <c r="F25" s="3"/>
      <c r="G25" s="2"/>
      <c r="H25" s="2"/>
      <c r="I25" s="3">
        <f>SUM(E25:H25)</f>
        <v>200.84</v>
      </c>
      <c r="J25" s="2">
        <v>1080.54</v>
      </c>
      <c r="K25" s="71">
        <f t="shared" si="8"/>
        <v>-0.81412997205101156</v>
      </c>
      <c r="L25" s="2">
        <v>3584.16</v>
      </c>
      <c r="M25" s="2">
        <v>11431.26</v>
      </c>
      <c r="N25" s="2">
        <v>8736</v>
      </c>
    </row>
    <row r="26" spans="1:14" ht="15.75" thickBot="1" x14ac:dyDescent="0.3">
      <c r="A26" s="9" t="s">
        <v>10</v>
      </c>
      <c r="B26" s="58"/>
      <c r="C26" s="10"/>
      <c r="D26" s="10"/>
      <c r="E26" s="4">
        <f>SUM(E24:E25)</f>
        <v>1907.6899999999998</v>
      </c>
      <c r="F26" s="4">
        <f t="shared" ref="F26:I26" si="9">SUM(F24:F25)</f>
        <v>590.35</v>
      </c>
      <c r="G26" s="4">
        <f t="shared" si="9"/>
        <v>0</v>
      </c>
      <c r="H26" s="4">
        <f>SUM(H24:H25)</f>
        <v>0</v>
      </c>
      <c r="I26" s="4">
        <f t="shared" si="9"/>
        <v>2498.04</v>
      </c>
      <c r="J26" s="4">
        <f>SUM(J24:J25)</f>
        <v>6168.67</v>
      </c>
      <c r="K26" s="78">
        <f t="shared" si="8"/>
        <v>-0.59504398841241302</v>
      </c>
      <c r="L26" s="4">
        <f>SUM(L24:L25)</f>
        <v>15613.33</v>
      </c>
      <c r="M26" s="4">
        <f>SUM(M24:M25)</f>
        <v>49198.04</v>
      </c>
      <c r="N26" s="4">
        <f>SUM(N24:N25)</f>
        <v>40004.11</v>
      </c>
    </row>
    <row r="27" spans="1:14" ht="15.75" thickBot="1" x14ac:dyDescent="0.3">
      <c r="A27" s="48" t="s">
        <v>516</v>
      </c>
      <c r="B27" s="18"/>
      <c r="C27" s="40"/>
      <c r="D27" s="40"/>
      <c r="E27" s="23"/>
      <c r="F27" s="23"/>
      <c r="G27" s="23"/>
      <c r="H27" s="23"/>
      <c r="I27" s="23"/>
      <c r="J27" s="23"/>
      <c r="K27" s="23"/>
      <c r="L27" s="23"/>
      <c r="M27" s="23"/>
    </row>
    <row r="28" spans="1:14" x14ac:dyDescent="0.25">
      <c r="A28" s="49"/>
      <c r="B28" s="57" t="s">
        <v>58</v>
      </c>
      <c r="C28" s="44"/>
      <c r="D28" s="44"/>
      <c r="E28" s="25" t="s">
        <v>2</v>
      </c>
      <c r="F28" s="26" t="s">
        <v>3</v>
      </c>
      <c r="G28" s="27" t="s">
        <v>4</v>
      </c>
      <c r="H28" s="54" t="s">
        <v>418</v>
      </c>
      <c r="I28" s="65" t="s">
        <v>510</v>
      </c>
      <c r="J28" s="25" t="s">
        <v>511</v>
      </c>
      <c r="K28" s="72" t="s">
        <v>452</v>
      </c>
      <c r="L28" s="25" t="s">
        <v>511</v>
      </c>
      <c r="M28" s="25" t="s">
        <v>469</v>
      </c>
      <c r="N28" s="25" t="s">
        <v>446</v>
      </c>
    </row>
    <row r="29" spans="1:14" ht="15.75" thickBot="1" x14ac:dyDescent="0.3">
      <c r="A29" s="50" t="s">
        <v>58</v>
      </c>
      <c r="B29" s="50" t="s">
        <v>59</v>
      </c>
      <c r="C29" s="45"/>
      <c r="D29" s="45"/>
      <c r="E29" s="28" t="s">
        <v>5</v>
      </c>
      <c r="F29" s="28" t="s">
        <v>5</v>
      </c>
      <c r="G29" s="28" t="s">
        <v>5</v>
      </c>
      <c r="H29" s="55" t="s">
        <v>419</v>
      </c>
      <c r="I29" s="28" t="s">
        <v>447</v>
      </c>
      <c r="J29" s="28" t="s">
        <v>447</v>
      </c>
      <c r="K29" s="73" t="s">
        <v>512</v>
      </c>
      <c r="L29" s="28" t="s">
        <v>448</v>
      </c>
      <c r="M29" s="28" t="s">
        <v>448</v>
      </c>
      <c r="N29" s="28" t="s">
        <v>448</v>
      </c>
    </row>
    <row r="30" spans="1:14" ht="15.75" thickBot="1" x14ac:dyDescent="0.3">
      <c r="A30" s="46" t="s">
        <v>517</v>
      </c>
      <c r="B30" s="46" t="s">
        <v>518</v>
      </c>
      <c r="C30" s="47"/>
      <c r="D30" s="47"/>
      <c r="E30" s="3">
        <v>5333.24</v>
      </c>
      <c r="F30" s="3"/>
      <c r="G30" s="2"/>
      <c r="H30" s="2"/>
      <c r="I30" s="3">
        <f>SUM(E30:H30)</f>
        <v>5333.24</v>
      </c>
      <c r="J30" s="2">
        <v>0</v>
      </c>
      <c r="K30" s="71"/>
      <c r="L30" s="2"/>
      <c r="M30" s="2"/>
      <c r="N30" s="2"/>
    </row>
    <row r="31" spans="1:14" ht="15.75" thickBot="1" x14ac:dyDescent="0.3">
      <c r="A31" s="42" t="s">
        <v>519</v>
      </c>
      <c r="B31" s="58"/>
      <c r="C31" s="43"/>
      <c r="D31" s="43"/>
      <c r="E31" s="4">
        <f t="shared" ref="E31:J31" si="10">SUM(E30:E30)</f>
        <v>5333.24</v>
      </c>
      <c r="F31" s="4">
        <f t="shared" si="10"/>
        <v>0</v>
      </c>
      <c r="G31" s="4">
        <f t="shared" si="10"/>
        <v>0</v>
      </c>
      <c r="H31" s="4">
        <f t="shared" si="10"/>
        <v>0</v>
      </c>
      <c r="I31" s="4">
        <f t="shared" si="10"/>
        <v>5333.24</v>
      </c>
      <c r="J31" s="4">
        <f t="shared" si="10"/>
        <v>0</v>
      </c>
      <c r="K31" s="92"/>
      <c r="L31" s="4">
        <f>SUM(L30:L30)</f>
        <v>0</v>
      </c>
      <c r="M31" s="4">
        <f>SUM(M30:M30)</f>
        <v>0</v>
      </c>
      <c r="N31" s="4">
        <f>SUM(N30:N30)</f>
        <v>0</v>
      </c>
    </row>
    <row r="32" spans="1:14" x14ac:dyDescent="0.25">
      <c r="A32" s="20"/>
      <c r="B32" s="57" t="s">
        <v>58</v>
      </c>
      <c r="C32" s="11"/>
      <c r="D32" s="11"/>
      <c r="E32" s="25" t="s">
        <v>2</v>
      </c>
      <c r="F32" s="26" t="s">
        <v>3</v>
      </c>
      <c r="G32" s="27" t="s">
        <v>4</v>
      </c>
      <c r="H32" s="54" t="s">
        <v>418</v>
      </c>
      <c r="I32" s="65" t="s">
        <v>510</v>
      </c>
      <c r="J32" s="25" t="s">
        <v>511</v>
      </c>
      <c r="K32" s="72" t="s">
        <v>452</v>
      </c>
      <c r="L32" s="25" t="s">
        <v>511</v>
      </c>
      <c r="M32" s="25" t="s">
        <v>469</v>
      </c>
      <c r="N32" s="25" t="s">
        <v>446</v>
      </c>
    </row>
    <row r="33" spans="1:14" ht="15.75" thickBot="1" x14ac:dyDescent="0.3">
      <c r="A33" s="21" t="s">
        <v>58</v>
      </c>
      <c r="B33" s="50" t="s">
        <v>59</v>
      </c>
      <c r="C33" s="12"/>
      <c r="D33" s="12"/>
      <c r="E33" s="28" t="s">
        <v>5</v>
      </c>
      <c r="F33" s="28" t="s">
        <v>5</v>
      </c>
      <c r="G33" s="28" t="s">
        <v>5</v>
      </c>
      <c r="H33" s="55" t="s">
        <v>419</v>
      </c>
      <c r="I33" s="28" t="s">
        <v>447</v>
      </c>
      <c r="J33" s="28" t="s">
        <v>447</v>
      </c>
      <c r="K33" s="73" t="s">
        <v>512</v>
      </c>
      <c r="L33" s="28" t="s">
        <v>448</v>
      </c>
      <c r="M33" s="28" t="s">
        <v>448</v>
      </c>
      <c r="N33" s="28" t="s">
        <v>448</v>
      </c>
    </row>
    <row r="34" spans="1:14" ht="15.75" thickBot="1" x14ac:dyDescent="0.3">
      <c r="A34" s="13" t="s">
        <v>72</v>
      </c>
      <c r="B34" s="46" t="s">
        <v>73</v>
      </c>
      <c r="C34" s="14"/>
      <c r="D34" s="14"/>
      <c r="E34" s="5">
        <v>24037.08</v>
      </c>
      <c r="F34" s="5">
        <v>23648.44</v>
      </c>
      <c r="G34" s="2">
        <v>11756.58</v>
      </c>
      <c r="H34" s="2">
        <v>18994.650000000001</v>
      </c>
      <c r="I34" s="2">
        <f>SUM(E34:H34)</f>
        <v>78436.75</v>
      </c>
      <c r="J34" s="2">
        <v>60215.58</v>
      </c>
      <c r="K34" s="71">
        <f t="shared" ref="K34:K39" si="11">SUM(I34/J34)-1</f>
        <v>0.30259892871579086</v>
      </c>
      <c r="L34" s="2">
        <v>248440.47</v>
      </c>
      <c r="M34" s="2">
        <v>241403.78</v>
      </c>
      <c r="N34" s="2">
        <v>333787.61</v>
      </c>
    </row>
    <row r="35" spans="1:14" ht="15.75" thickBot="1" x14ac:dyDescent="0.3">
      <c r="A35" s="46" t="s">
        <v>74</v>
      </c>
      <c r="B35" s="93" t="s">
        <v>75</v>
      </c>
      <c r="C35" s="94"/>
      <c r="D35" s="95"/>
      <c r="E35" s="3">
        <v>8757.01</v>
      </c>
      <c r="F35" s="3">
        <v>25979.53</v>
      </c>
      <c r="G35" s="2">
        <v>7327.45</v>
      </c>
      <c r="H35" s="2">
        <v>13971.36</v>
      </c>
      <c r="I35" s="2">
        <f>SUM(E35:H35)</f>
        <v>56035.35</v>
      </c>
      <c r="J35" s="2">
        <v>45624.68</v>
      </c>
      <c r="K35" s="71">
        <f t="shared" si="11"/>
        <v>0.22818066888359545</v>
      </c>
      <c r="L35" s="2">
        <v>161284.14000000001</v>
      </c>
      <c r="M35" s="2">
        <v>181034.52</v>
      </c>
      <c r="N35" s="2">
        <v>222061.94</v>
      </c>
    </row>
    <row r="36" spans="1:14" ht="15.75" thickBot="1" x14ac:dyDescent="0.3">
      <c r="A36" s="46" t="s">
        <v>464</v>
      </c>
      <c r="B36" s="93" t="s">
        <v>429</v>
      </c>
      <c r="C36" s="94"/>
      <c r="D36" s="95"/>
      <c r="E36" s="3"/>
      <c r="F36" s="3"/>
      <c r="G36" s="2"/>
      <c r="H36" s="2"/>
      <c r="I36" s="2"/>
      <c r="J36" s="2"/>
      <c r="K36" s="71"/>
      <c r="L36" s="2"/>
      <c r="M36" s="2">
        <v>95.23</v>
      </c>
      <c r="N36" s="2"/>
    </row>
    <row r="37" spans="1:14" ht="15.75" thickBot="1" x14ac:dyDescent="0.3">
      <c r="A37" s="46" t="s">
        <v>498</v>
      </c>
      <c r="B37" s="93" t="s">
        <v>499</v>
      </c>
      <c r="C37" s="94"/>
      <c r="D37" s="95"/>
      <c r="E37" s="3"/>
      <c r="F37" s="3">
        <v>1173.71</v>
      </c>
      <c r="G37" s="2"/>
      <c r="H37" s="2">
        <v>141</v>
      </c>
      <c r="I37" s="2">
        <f>SUM(E37:H37)</f>
        <v>1314.71</v>
      </c>
      <c r="J37" s="2"/>
      <c r="K37" s="71"/>
      <c r="L37" s="2">
        <v>9775.0499999999993</v>
      </c>
      <c r="M37" s="2"/>
      <c r="N37" s="2"/>
    </row>
    <row r="38" spans="1:14" ht="15.75" thickBot="1" x14ac:dyDescent="0.3">
      <c r="A38" s="46" t="s">
        <v>531</v>
      </c>
      <c r="B38" s="93" t="s">
        <v>532</v>
      </c>
      <c r="C38" s="94"/>
      <c r="D38" s="95"/>
      <c r="E38" s="3"/>
      <c r="F38" s="3">
        <v>1777</v>
      </c>
      <c r="G38" s="2"/>
      <c r="H38" s="2">
        <v>750</v>
      </c>
      <c r="I38" s="2">
        <f>SUM(E38:H38)</f>
        <v>2527</v>
      </c>
      <c r="J38" s="2"/>
      <c r="K38" s="71"/>
      <c r="L38" s="2"/>
      <c r="M38" s="2"/>
      <c r="N38" s="2"/>
    </row>
    <row r="39" spans="1:14" ht="15.75" thickBot="1" x14ac:dyDescent="0.3">
      <c r="A39" s="9" t="s">
        <v>11</v>
      </c>
      <c r="B39" s="58"/>
      <c r="C39" s="10"/>
      <c r="D39" s="10"/>
      <c r="E39" s="4">
        <f t="shared" ref="E39:J39" si="12">SUM(E34:E38)</f>
        <v>32794.090000000004</v>
      </c>
      <c r="F39" s="4">
        <f t="shared" si="12"/>
        <v>52578.68</v>
      </c>
      <c r="G39" s="4">
        <f t="shared" si="12"/>
        <v>19084.03</v>
      </c>
      <c r="H39" s="4">
        <f t="shared" si="12"/>
        <v>33857.01</v>
      </c>
      <c r="I39" s="4">
        <f t="shared" si="12"/>
        <v>138313.81</v>
      </c>
      <c r="J39" s="4">
        <f t="shared" si="12"/>
        <v>105840.26000000001</v>
      </c>
      <c r="K39" s="78">
        <f t="shared" si="11"/>
        <v>0.30681661212850364</v>
      </c>
      <c r="L39" s="4">
        <f t="shared" ref="L39:M39" si="13">SUM(L34:L38)</f>
        <v>419499.66</v>
      </c>
      <c r="M39" s="4">
        <f t="shared" si="13"/>
        <v>422533.52999999997</v>
      </c>
      <c r="N39" s="4">
        <f t="shared" ref="N39" si="14">SUM(N34:N38)</f>
        <v>555849.55000000005</v>
      </c>
    </row>
    <row r="40" spans="1:14" ht="15.75" thickBot="1" x14ac:dyDescent="0.3">
      <c r="A40" s="51" t="s">
        <v>341</v>
      </c>
      <c r="B40" s="59"/>
      <c r="C40" s="41"/>
      <c r="D40" s="41"/>
      <c r="E40" s="30"/>
      <c r="F40" s="30"/>
      <c r="G40" s="31"/>
      <c r="H40" s="31"/>
      <c r="I40" s="30"/>
      <c r="J40" s="30"/>
      <c r="K40" s="30"/>
      <c r="L40" s="31"/>
      <c r="M40" s="31"/>
    </row>
    <row r="41" spans="1:14" x14ac:dyDescent="0.25">
      <c r="A41" s="49"/>
      <c r="B41" s="57" t="s">
        <v>58</v>
      </c>
      <c r="C41" s="44"/>
      <c r="D41" s="44"/>
      <c r="E41" s="25" t="s">
        <v>2</v>
      </c>
      <c r="F41" s="26" t="s">
        <v>3</v>
      </c>
      <c r="G41" s="27" t="s">
        <v>4</v>
      </c>
      <c r="H41" s="54" t="s">
        <v>418</v>
      </c>
      <c r="I41" s="65" t="s">
        <v>510</v>
      </c>
      <c r="J41" s="25" t="s">
        <v>511</v>
      </c>
      <c r="K41" s="72" t="s">
        <v>452</v>
      </c>
      <c r="L41" s="25" t="s">
        <v>511</v>
      </c>
      <c r="M41" s="25" t="s">
        <v>469</v>
      </c>
      <c r="N41" s="25" t="s">
        <v>446</v>
      </c>
    </row>
    <row r="42" spans="1:14" ht="15.75" thickBot="1" x14ac:dyDescent="0.3">
      <c r="A42" s="50" t="s">
        <v>58</v>
      </c>
      <c r="B42" s="50" t="s">
        <v>59</v>
      </c>
      <c r="C42" s="45"/>
      <c r="D42" s="45"/>
      <c r="E42" s="28" t="s">
        <v>5</v>
      </c>
      <c r="F42" s="28" t="s">
        <v>5</v>
      </c>
      <c r="G42" s="28" t="s">
        <v>5</v>
      </c>
      <c r="H42" s="55" t="s">
        <v>419</v>
      </c>
      <c r="I42" s="28" t="s">
        <v>447</v>
      </c>
      <c r="J42" s="28" t="s">
        <v>447</v>
      </c>
      <c r="K42" s="73" t="s">
        <v>512</v>
      </c>
      <c r="L42" s="28" t="s">
        <v>448</v>
      </c>
      <c r="M42" s="28" t="s">
        <v>448</v>
      </c>
      <c r="N42" s="28" t="s">
        <v>448</v>
      </c>
    </row>
    <row r="43" spans="1:14" ht="15.75" thickBot="1" x14ac:dyDescent="0.3">
      <c r="A43" s="46" t="s">
        <v>364</v>
      </c>
      <c r="B43" s="96" t="s">
        <v>365</v>
      </c>
      <c r="C43" s="97"/>
      <c r="D43" s="98"/>
      <c r="E43" s="3"/>
      <c r="F43" s="69"/>
      <c r="G43" s="2"/>
      <c r="H43" s="53"/>
      <c r="I43" s="2">
        <f>SUM(E43:H43)</f>
        <v>0</v>
      </c>
      <c r="J43" s="53">
        <v>633.38</v>
      </c>
      <c r="K43" s="71">
        <f t="shared" ref="K43:K48" si="15">SUM(I43/J43)-1</f>
        <v>-1</v>
      </c>
      <c r="L43" s="2">
        <v>93.24</v>
      </c>
      <c r="M43" s="2">
        <v>11239.71</v>
      </c>
      <c r="N43" s="2">
        <v>15290.62</v>
      </c>
    </row>
    <row r="44" spans="1:14" ht="15.75" thickBot="1" x14ac:dyDescent="0.3">
      <c r="A44" s="46" t="s">
        <v>484</v>
      </c>
      <c r="B44" s="93" t="s">
        <v>485</v>
      </c>
      <c r="C44" s="94"/>
      <c r="D44" s="95"/>
      <c r="E44" s="3"/>
      <c r="F44" s="69"/>
      <c r="G44" s="2"/>
      <c r="H44" s="53"/>
      <c r="I44" s="2">
        <f>SUM(E44:H44)</f>
        <v>0</v>
      </c>
      <c r="J44" s="2">
        <v>2766.31</v>
      </c>
      <c r="K44" s="71">
        <f t="shared" si="15"/>
        <v>-1</v>
      </c>
      <c r="L44" s="2">
        <v>5565.48</v>
      </c>
      <c r="M44" s="2"/>
      <c r="N44" s="2"/>
    </row>
    <row r="45" spans="1:14" ht="15.75" thickBot="1" x14ac:dyDescent="0.3">
      <c r="A45" s="46" t="s">
        <v>77</v>
      </c>
      <c r="B45" s="93" t="s">
        <v>342</v>
      </c>
      <c r="C45" s="94"/>
      <c r="D45" s="95"/>
      <c r="E45" s="3">
        <v>5913.46</v>
      </c>
      <c r="F45" s="5">
        <v>21713.72</v>
      </c>
      <c r="G45" s="2"/>
      <c r="H45" s="2">
        <v>9644.27</v>
      </c>
      <c r="I45" s="2">
        <f>SUM(E45:H45)</f>
        <v>37271.449999999997</v>
      </c>
      <c r="J45" s="2">
        <v>35596.980000000003</v>
      </c>
      <c r="K45" s="71">
        <f t="shared" si="15"/>
        <v>4.7039664600760922E-2</v>
      </c>
      <c r="L45" s="2">
        <v>140550.03</v>
      </c>
      <c r="M45" s="2">
        <v>187386.14</v>
      </c>
      <c r="N45" s="2">
        <v>165696.98000000001</v>
      </c>
    </row>
    <row r="46" spans="1:14" ht="15.75" thickBot="1" x14ac:dyDescent="0.3">
      <c r="A46" s="46" t="s">
        <v>453</v>
      </c>
      <c r="B46" s="93" t="s">
        <v>454</v>
      </c>
      <c r="C46" s="94"/>
      <c r="D46" s="95"/>
      <c r="E46" s="3"/>
      <c r="F46" s="3"/>
      <c r="G46" s="2"/>
      <c r="H46" s="2"/>
      <c r="I46" s="2">
        <f>SUM(E46:H46)</f>
        <v>0</v>
      </c>
      <c r="J46" s="2">
        <v>1488.37</v>
      </c>
      <c r="K46" s="71">
        <f t="shared" si="15"/>
        <v>-1</v>
      </c>
      <c r="L46" s="2">
        <v>7460.17</v>
      </c>
      <c r="M46" s="2">
        <v>6668.28</v>
      </c>
      <c r="N46" s="2">
        <v>0</v>
      </c>
    </row>
    <row r="47" spans="1:14" ht="15.75" thickBot="1" x14ac:dyDescent="0.3">
      <c r="A47" s="46" t="s">
        <v>465</v>
      </c>
      <c r="B47" s="93" t="s">
        <v>466</v>
      </c>
      <c r="C47" s="94"/>
      <c r="D47" s="95"/>
      <c r="E47" s="3">
        <v>5762.68</v>
      </c>
      <c r="F47" s="3">
        <v>29112.49</v>
      </c>
      <c r="G47" s="2"/>
      <c r="H47" s="2">
        <v>9570.93</v>
      </c>
      <c r="I47" s="2">
        <f>SUM(E47:H47)</f>
        <v>44446.1</v>
      </c>
      <c r="J47" s="2">
        <v>19881.060000000001</v>
      </c>
      <c r="K47" s="71">
        <f t="shared" si="15"/>
        <v>1.2356001138772275</v>
      </c>
      <c r="L47" s="2">
        <v>61495.64</v>
      </c>
      <c r="M47" s="2">
        <v>2489.34</v>
      </c>
      <c r="N47" s="2">
        <v>0</v>
      </c>
    </row>
    <row r="48" spans="1:14" ht="15.75" thickBot="1" x14ac:dyDescent="0.3">
      <c r="A48" s="37" t="s">
        <v>343</v>
      </c>
      <c r="B48" s="60"/>
      <c r="C48" s="38"/>
      <c r="D48" s="38"/>
      <c r="E48" s="39">
        <f>SUM(E43:E47)</f>
        <v>11676.14</v>
      </c>
      <c r="F48" s="39">
        <f t="shared" ref="F48:I48" si="16">SUM(F43:F47)</f>
        <v>50826.210000000006</v>
      </c>
      <c r="G48" s="39">
        <f t="shared" si="16"/>
        <v>0</v>
      </c>
      <c r="H48" s="39">
        <f>SUM(H43:H47)</f>
        <v>19215.2</v>
      </c>
      <c r="I48" s="39">
        <f t="shared" si="16"/>
        <v>81717.549999999988</v>
      </c>
      <c r="J48" s="39">
        <f>SUM(J43:J47)</f>
        <v>60366.100000000006</v>
      </c>
      <c r="K48" s="78">
        <f t="shared" si="15"/>
        <v>0.35369934449964435</v>
      </c>
      <c r="L48" s="39">
        <f>SUM(L43:L47)</f>
        <v>215164.56</v>
      </c>
      <c r="M48" s="39">
        <f>SUM(M43:M47)</f>
        <v>207783.47</v>
      </c>
      <c r="N48" s="39">
        <f>SUM(N43:N47)</f>
        <v>180987.6</v>
      </c>
    </row>
    <row r="49" spans="1:14" ht="15.75" thickBot="1" x14ac:dyDescent="0.3">
      <c r="A49" s="19" t="s">
        <v>12</v>
      </c>
      <c r="B49" s="18"/>
      <c r="C49" s="6"/>
      <c r="D49" s="6"/>
      <c r="E49" s="23"/>
      <c r="F49" s="23"/>
      <c r="G49" s="23"/>
      <c r="H49" s="23"/>
      <c r="I49" s="23"/>
      <c r="J49" s="23"/>
      <c r="K49" s="23"/>
      <c r="L49" s="23"/>
      <c r="M49" s="23"/>
    </row>
    <row r="50" spans="1:14" x14ac:dyDescent="0.25">
      <c r="A50" s="20"/>
      <c r="B50" s="57" t="s">
        <v>58</v>
      </c>
      <c r="C50" s="11"/>
      <c r="D50" s="11"/>
      <c r="E50" s="25" t="s">
        <v>2</v>
      </c>
      <c r="F50" s="26" t="s">
        <v>3</v>
      </c>
      <c r="G50" s="27" t="s">
        <v>4</v>
      </c>
      <c r="H50" s="54" t="s">
        <v>418</v>
      </c>
      <c r="I50" s="65" t="s">
        <v>510</v>
      </c>
      <c r="J50" s="25" t="s">
        <v>511</v>
      </c>
      <c r="K50" s="72" t="s">
        <v>452</v>
      </c>
      <c r="L50" s="25" t="s">
        <v>511</v>
      </c>
      <c r="M50" s="25" t="s">
        <v>469</v>
      </c>
      <c r="N50" s="25" t="s">
        <v>446</v>
      </c>
    </row>
    <row r="51" spans="1:14" ht="15.75" thickBot="1" x14ac:dyDescent="0.3">
      <c r="A51" s="21" t="s">
        <v>58</v>
      </c>
      <c r="B51" s="50" t="s">
        <v>59</v>
      </c>
      <c r="C51" s="12"/>
      <c r="D51" s="12"/>
      <c r="E51" s="28" t="s">
        <v>5</v>
      </c>
      <c r="F51" s="28" t="s">
        <v>5</v>
      </c>
      <c r="G51" s="28" t="s">
        <v>5</v>
      </c>
      <c r="H51" s="55" t="s">
        <v>419</v>
      </c>
      <c r="I51" s="28" t="s">
        <v>447</v>
      </c>
      <c r="J51" s="28" t="s">
        <v>447</v>
      </c>
      <c r="K51" s="73" t="s">
        <v>512</v>
      </c>
      <c r="L51" s="28" t="s">
        <v>448</v>
      </c>
      <c r="M51" s="28" t="s">
        <v>448</v>
      </c>
      <c r="N51" s="28" t="s">
        <v>448</v>
      </c>
    </row>
    <row r="52" spans="1:14" ht="15.75" thickBot="1" x14ac:dyDescent="0.3">
      <c r="A52" s="13" t="s">
        <v>78</v>
      </c>
      <c r="B52" s="46" t="s">
        <v>79</v>
      </c>
      <c r="C52" s="14"/>
      <c r="D52" s="14"/>
      <c r="E52" s="3">
        <v>7295.87</v>
      </c>
      <c r="F52" s="3">
        <v>13566.92</v>
      </c>
      <c r="G52" s="2">
        <v>16414.72</v>
      </c>
      <c r="H52" s="2">
        <v>156335.93</v>
      </c>
      <c r="I52" s="2">
        <f>SUM(E52:H52)</f>
        <v>193613.44</v>
      </c>
      <c r="J52" s="2">
        <v>162545.66</v>
      </c>
      <c r="K52" s="71">
        <f t="shared" ref="K52:K55" si="17">SUM(I52/J52)-1</f>
        <v>0.19113263313213036</v>
      </c>
      <c r="L52" s="2">
        <v>2626616.11</v>
      </c>
      <c r="M52" s="2">
        <v>2569816.2599999998</v>
      </c>
      <c r="N52" s="2">
        <v>2450979.12</v>
      </c>
    </row>
    <row r="53" spans="1:14" ht="15.75" thickBot="1" x14ac:dyDescent="0.3">
      <c r="A53" s="46" t="s">
        <v>370</v>
      </c>
      <c r="B53" s="46" t="s">
        <v>371</v>
      </c>
      <c r="C53" s="47"/>
      <c r="D53" s="47"/>
      <c r="E53" s="3"/>
      <c r="F53" s="3"/>
      <c r="G53" s="2">
        <v>3290.37</v>
      </c>
      <c r="H53" s="2"/>
      <c r="I53" s="2">
        <f t="shared" ref="I53:I54" si="18">SUM(E53:H53)</f>
        <v>3290.37</v>
      </c>
      <c r="J53" s="2">
        <v>4227.3599999999997</v>
      </c>
      <c r="K53" s="71">
        <f t="shared" si="17"/>
        <v>-0.2216489724083115</v>
      </c>
      <c r="L53" s="2">
        <v>9919.99</v>
      </c>
      <c r="M53" s="2">
        <v>5064</v>
      </c>
      <c r="N53" s="2">
        <v>10117.77</v>
      </c>
    </row>
    <row r="54" spans="1:14" ht="15.75" thickBot="1" x14ac:dyDescent="0.3">
      <c r="A54" s="13" t="s">
        <v>80</v>
      </c>
      <c r="B54" s="46" t="s">
        <v>81</v>
      </c>
      <c r="C54" s="14"/>
      <c r="D54" s="14"/>
      <c r="E54" s="3"/>
      <c r="F54" s="3"/>
      <c r="G54" s="2"/>
      <c r="H54" s="2"/>
      <c r="I54" s="2">
        <f t="shared" si="18"/>
        <v>0</v>
      </c>
      <c r="J54" s="2"/>
      <c r="K54" s="71"/>
      <c r="L54" s="2"/>
      <c r="M54" s="2">
        <v>9603.44</v>
      </c>
      <c r="N54" s="2">
        <v>44810.28</v>
      </c>
    </row>
    <row r="55" spans="1:14" ht="15.75" thickBot="1" x14ac:dyDescent="0.3">
      <c r="A55" s="9" t="s">
        <v>13</v>
      </c>
      <c r="B55" s="58"/>
      <c r="C55" s="10"/>
      <c r="D55" s="10"/>
      <c r="E55" s="4">
        <f>SUM(E52:E54)</f>
        <v>7295.87</v>
      </c>
      <c r="F55" s="4">
        <f t="shared" ref="F55:I55" si="19">SUM(F52:F54)</f>
        <v>13566.92</v>
      </c>
      <c r="G55" s="4">
        <f t="shared" si="19"/>
        <v>19705.09</v>
      </c>
      <c r="H55" s="4">
        <f>SUM(H52:H54)</f>
        <v>156335.93</v>
      </c>
      <c r="I55" s="4">
        <f t="shared" si="19"/>
        <v>196903.81</v>
      </c>
      <c r="J55" s="4">
        <f>SUM(J52:J54)</f>
        <v>166773.01999999999</v>
      </c>
      <c r="K55" s="78">
        <f t="shared" si="17"/>
        <v>0.18066945120979416</v>
      </c>
      <c r="L55" s="4">
        <f>SUM(L52:L54)</f>
        <v>2636536.1</v>
      </c>
      <c r="M55" s="4">
        <f>SUM(M52:M54)</f>
        <v>2584483.6999999997</v>
      </c>
      <c r="N55" s="4">
        <f>SUM(N52:N54)</f>
        <v>2505907.17</v>
      </c>
    </row>
    <row r="56" spans="1:14" ht="15.75" thickBot="1" x14ac:dyDescent="0.3">
      <c r="A56" s="22" t="s">
        <v>14</v>
      </c>
      <c r="B56" s="59"/>
      <c r="C56" s="7"/>
      <c r="D56" s="7"/>
      <c r="E56" s="30"/>
      <c r="F56" s="30"/>
      <c r="G56" s="31"/>
      <c r="H56" s="31"/>
      <c r="I56" s="30"/>
      <c r="J56" s="30"/>
      <c r="K56" s="30"/>
      <c r="L56" s="31"/>
      <c r="M56" s="31"/>
    </row>
    <row r="57" spans="1:14" x14ac:dyDescent="0.25">
      <c r="A57" s="20"/>
      <c r="B57" s="57" t="s">
        <v>58</v>
      </c>
      <c r="C57" s="11"/>
      <c r="D57" s="11"/>
      <c r="E57" s="25" t="s">
        <v>2</v>
      </c>
      <c r="F57" s="26" t="s">
        <v>3</v>
      </c>
      <c r="G57" s="27" t="s">
        <v>4</v>
      </c>
      <c r="H57" s="54" t="s">
        <v>418</v>
      </c>
      <c r="I57" s="65" t="s">
        <v>510</v>
      </c>
      <c r="J57" s="25" t="s">
        <v>511</v>
      </c>
      <c r="K57" s="72" t="s">
        <v>452</v>
      </c>
      <c r="L57" s="25" t="s">
        <v>511</v>
      </c>
      <c r="M57" s="25" t="s">
        <v>469</v>
      </c>
      <c r="N57" s="25" t="s">
        <v>446</v>
      </c>
    </row>
    <row r="58" spans="1:14" ht="15.75" thickBot="1" x14ac:dyDescent="0.3">
      <c r="A58" s="21" t="s">
        <v>58</v>
      </c>
      <c r="B58" s="50" t="s">
        <v>59</v>
      </c>
      <c r="C58" s="12"/>
      <c r="D58" s="12"/>
      <c r="E58" s="28" t="s">
        <v>5</v>
      </c>
      <c r="F58" s="28" t="s">
        <v>5</v>
      </c>
      <c r="G58" s="28" t="s">
        <v>5</v>
      </c>
      <c r="H58" s="55" t="s">
        <v>419</v>
      </c>
      <c r="I58" s="28" t="s">
        <v>447</v>
      </c>
      <c r="J58" s="28" t="s">
        <v>447</v>
      </c>
      <c r="K58" s="73" t="s">
        <v>512</v>
      </c>
      <c r="L58" s="28" t="s">
        <v>448</v>
      </c>
      <c r="M58" s="28" t="s">
        <v>448</v>
      </c>
      <c r="N58" s="28" t="s">
        <v>448</v>
      </c>
    </row>
    <row r="59" spans="1:14" ht="15.75" thickBot="1" x14ac:dyDescent="0.3">
      <c r="A59" s="46" t="s">
        <v>82</v>
      </c>
      <c r="B59" s="46" t="s">
        <v>83</v>
      </c>
      <c r="C59" s="47"/>
      <c r="D59" s="47"/>
      <c r="E59" s="3">
        <v>3191.24</v>
      </c>
      <c r="F59" s="3">
        <v>9764.0400000000009</v>
      </c>
      <c r="G59" s="2"/>
      <c r="H59" s="2"/>
      <c r="I59" s="2">
        <f>SUM(E59:H59)</f>
        <v>12955.28</v>
      </c>
      <c r="J59" s="2">
        <v>11607.36</v>
      </c>
      <c r="K59" s="71">
        <f t="shared" ref="K59:K66" si="20">SUM(I59/J59)-1</f>
        <v>0.11612631985223176</v>
      </c>
      <c r="L59" s="2">
        <v>53149.97</v>
      </c>
      <c r="M59" s="2">
        <v>60945.99</v>
      </c>
      <c r="N59" s="2">
        <v>53061.760000000002</v>
      </c>
    </row>
    <row r="60" spans="1:14" ht="15.75" thickBot="1" x14ac:dyDescent="0.3">
      <c r="A60" s="46" t="s">
        <v>282</v>
      </c>
      <c r="B60" s="46" t="s">
        <v>283</v>
      </c>
      <c r="C60" s="47"/>
      <c r="D60" s="47"/>
      <c r="E60" s="3">
        <v>6720.3</v>
      </c>
      <c r="F60" s="69">
        <v>1636.18</v>
      </c>
      <c r="G60" s="2"/>
      <c r="H60" s="2">
        <v>2730</v>
      </c>
      <c r="I60" s="2">
        <f t="shared" ref="I60:I64" si="21">SUM(E60:H60)</f>
        <v>11086.48</v>
      </c>
      <c r="J60" s="2">
        <v>22335.75</v>
      </c>
      <c r="K60" s="71">
        <f t="shared" si="20"/>
        <v>-0.50364415790828598</v>
      </c>
      <c r="L60" s="2">
        <v>57967.37</v>
      </c>
      <c r="M60" s="2">
        <v>51843.69</v>
      </c>
      <c r="N60" s="2">
        <v>54643.87</v>
      </c>
    </row>
    <row r="61" spans="1:14" ht="15.75" thickBot="1" x14ac:dyDescent="0.3">
      <c r="A61" s="46" t="s">
        <v>372</v>
      </c>
      <c r="B61" s="46" t="s">
        <v>373</v>
      </c>
      <c r="C61" s="47"/>
      <c r="D61" s="47"/>
      <c r="E61" s="3">
        <v>572.5</v>
      </c>
      <c r="F61" s="3">
        <v>6639.31</v>
      </c>
      <c r="G61" s="2"/>
      <c r="H61" s="2">
        <v>3789</v>
      </c>
      <c r="I61" s="2">
        <f t="shared" si="21"/>
        <v>11000.810000000001</v>
      </c>
      <c r="J61" s="2">
        <v>11353.71</v>
      </c>
      <c r="K61" s="71">
        <f t="shared" si="20"/>
        <v>-3.1082351055293667E-2</v>
      </c>
      <c r="L61" s="2">
        <v>25321.200000000001</v>
      </c>
      <c r="M61" s="2">
        <v>25908.73</v>
      </c>
      <c r="N61" s="2">
        <v>30855.82</v>
      </c>
    </row>
    <row r="62" spans="1:14" ht="15.75" thickBot="1" x14ac:dyDescent="0.3">
      <c r="A62" s="46" t="s">
        <v>84</v>
      </c>
      <c r="B62" s="46" t="s">
        <v>85</v>
      </c>
      <c r="C62" s="47"/>
      <c r="D62" s="47"/>
      <c r="E62" s="3"/>
      <c r="F62" s="3">
        <v>6571.59</v>
      </c>
      <c r="G62" s="2"/>
      <c r="H62" s="2">
        <v>2398</v>
      </c>
      <c r="I62" s="2">
        <f t="shared" si="21"/>
        <v>8969.59</v>
      </c>
      <c r="J62" s="2">
        <v>7913.93</v>
      </c>
      <c r="K62" s="71">
        <f t="shared" si="20"/>
        <v>0.13339263804456181</v>
      </c>
      <c r="L62" s="2">
        <v>33450.379999999997</v>
      </c>
      <c r="M62" s="2">
        <v>40669.65</v>
      </c>
      <c r="N62" s="2">
        <v>40861.519999999997</v>
      </c>
    </row>
    <row r="63" spans="1:14" ht="15.75" thickBot="1" x14ac:dyDescent="0.3">
      <c r="A63" s="46" t="s">
        <v>86</v>
      </c>
      <c r="B63" s="46" t="s">
        <v>87</v>
      </c>
      <c r="C63" s="47"/>
      <c r="D63" s="47"/>
      <c r="E63" s="3">
        <v>3626.94</v>
      </c>
      <c r="F63" s="3">
        <v>8444.5499999999993</v>
      </c>
      <c r="G63" s="2"/>
      <c r="H63" s="2">
        <v>3301</v>
      </c>
      <c r="I63" s="2">
        <f t="shared" si="21"/>
        <v>15372.49</v>
      </c>
      <c r="J63" s="2">
        <v>10747.21</v>
      </c>
      <c r="K63" s="71">
        <f t="shared" si="20"/>
        <v>0.4303703007571269</v>
      </c>
      <c r="L63" s="2">
        <v>35651.870000000003</v>
      </c>
      <c r="M63" s="2">
        <v>32084.17</v>
      </c>
      <c r="N63" s="2">
        <v>29907.97</v>
      </c>
    </row>
    <row r="64" spans="1:14" ht="15.75" thickBot="1" x14ac:dyDescent="0.3">
      <c r="A64" s="46" t="s">
        <v>88</v>
      </c>
      <c r="B64" s="46" t="s">
        <v>89</v>
      </c>
      <c r="C64" s="47"/>
      <c r="D64" s="47"/>
      <c r="E64" s="3">
        <v>2471.14</v>
      </c>
      <c r="F64" s="3"/>
      <c r="G64" s="2"/>
      <c r="H64" s="2"/>
      <c r="I64" s="2">
        <f t="shared" si="21"/>
        <v>2471.14</v>
      </c>
      <c r="J64" s="2">
        <v>6170.63</v>
      </c>
      <c r="K64" s="71">
        <f t="shared" si="20"/>
        <v>-0.5995319764756597</v>
      </c>
      <c r="L64" s="2">
        <v>14824.32</v>
      </c>
      <c r="M64" s="2">
        <v>15518.41</v>
      </c>
      <c r="N64" s="2">
        <v>16945.900000000001</v>
      </c>
    </row>
    <row r="65" spans="1:14" ht="15.75" thickBot="1" x14ac:dyDescent="0.3">
      <c r="A65" s="13" t="s">
        <v>389</v>
      </c>
      <c r="B65" s="46" t="s">
        <v>390</v>
      </c>
      <c r="C65" s="14"/>
      <c r="D65" s="14"/>
      <c r="E65" s="3"/>
      <c r="F65" s="3"/>
      <c r="G65" s="2"/>
      <c r="H65" s="2"/>
      <c r="I65" s="2"/>
      <c r="J65" s="2"/>
      <c r="K65" s="71"/>
      <c r="L65" s="2"/>
      <c r="M65" s="2">
        <v>886.75</v>
      </c>
      <c r="N65" s="2">
        <v>4847.6000000000004</v>
      </c>
    </row>
    <row r="66" spans="1:14" ht="15.75" thickBot="1" x14ac:dyDescent="0.3">
      <c r="A66" s="37" t="s">
        <v>15</v>
      </c>
      <c r="B66" s="60"/>
      <c r="C66" s="38"/>
      <c r="D66" s="38"/>
      <c r="E66" s="39">
        <f>SUM(E59:E65)</f>
        <v>16582.120000000003</v>
      </c>
      <c r="F66" s="39">
        <f t="shared" ref="F66:I66" si="22">SUM(F59:F65)</f>
        <v>33055.67</v>
      </c>
      <c r="G66" s="39">
        <f t="shared" si="22"/>
        <v>0</v>
      </c>
      <c r="H66" s="39">
        <f>SUM(H59:H65)</f>
        <v>12218</v>
      </c>
      <c r="I66" s="39">
        <f t="shared" si="22"/>
        <v>61855.79</v>
      </c>
      <c r="J66" s="39">
        <f>SUM(J59:J65)</f>
        <v>70128.59</v>
      </c>
      <c r="K66" s="78">
        <f t="shared" si="20"/>
        <v>-0.11796615331920968</v>
      </c>
      <c r="L66" s="39">
        <f>SUM(L59:L65)</f>
        <v>220365.11000000002</v>
      </c>
      <c r="M66" s="39">
        <f>SUM(M59:M65)</f>
        <v>227857.38999999998</v>
      </c>
      <c r="N66" s="39">
        <f>SUM(N59:N65)</f>
        <v>231124.44</v>
      </c>
    </row>
    <row r="67" spans="1:14" ht="15.75" thickBot="1" x14ac:dyDescent="0.3">
      <c r="A67" s="51" t="s">
        <v>267</v>
      </c>
      <c r="B67" s="59"/>
      <c r="C67" s="41"/>
      <c r="D67" s="41"/>
      <c r="E67" s="30"/>
      <c r="F67" s="30"/>
      <c r="G67" s="31"/>
      <c r="H67" s="31"/>
      <c r="I67" s="30"/>
      <c r="J67" s="30"/>
      <c r="K67" s="30"/>
      <c r="L67" s="31"/>
      <c r="M67" s="31"/>
    </row>
    <row r="68" spans="1:14" x14ac:dyDescent="0.25">
      <c r="A68" s="49"/>
      <c r="B68" s="57" t="s">
        <v>58</v>
      </c>
      <c r="C68" s="44"/>
      <c r="D68" s="44"/>
      <c r="E68" s="25" t="s">
        <v>2</v>
      </c>
      <c r="F68" s="26" t="s">
        <v>3</v>
      </c>
      <c r="G68" s="27" t="s">
        <v>4</v>
      </c>
      <c r="H68" s="54" t="s">
        <v>418</v>
      </c>
      <c r="I68" s="65" t="s">
        <v>510</v>
      </c>
      <c r="J68" s="25" t="s">
        <v>511</v>
      </c>
      <c r="K68" s="72" t="s">
        <v>452</v>
      </c>
      <c r="L68" s="25" t="s">
        <v>511</v>
      </c>
      <c r="M68" s="25" t="s">
        <v>469</v>
      </c>
      <c r="N68" s="25" t="s">
        <v>446</v>
      </c>
    </row>
    <row r="69" spans="1:14" ht="15.75" thickBot="1" x14ac:dyDescent="0.3">
      <c r="A69" s="50" t="s">
        <v>58</v>
      </c>
      <c r="B69" s="50" t="s">
        <v>59</v>
      </c>
      <c r="C69" s="45"/>
      <c r="D69" s="45"/>
      <c r="E69" s="28" t="s">
        <v>5</v>
      </c>
      <c r="F69" s="28" t="s">
        <v>5</v>
      </c>
      <c r="G69" s="28" t="s">
        <v>5</v>
      </c>
      <c r="H69" s="55" t="s">
        <v>419</v>
      </c>
      <c r="I69" s="28" t="s">
        <v>447</v>
      </c>
      <c r="J69" s="28" t="s">
        <v>447</v>
      </c>
      <c r="K69" s="73" t="s">
        <v>512</v>
      </c>
      <c r="L69" s="28" t="s">
        <v>448</v>
      </c>
      <c r="M69" s="28" t="s">
        <v>448</v>
      </c>
      <c r="N69" s="28" t="s">
        <v>448</v>
      </c>
    </row>
    <row r="70" spans="1:14" ht="15.75" thickBot="1" x14ac:dyDescent="0.3">
      <c r="A70" s="46" t="s">
        <v>90</v>
      </c>
      <c r="B70" s="46" t="s">
        <v>91</v>
      </c>
      <c r="C70" s="47"/>
      <c r="D70" s="47"/>
      <c r="E70" s="5">
        <v>2304.73</v>
      </c>
      <c r="F70" s="3">
        <v>11205.33</v>
      </c>
      <c r="G70" s="2">
        <v>4429.1400000000003</v>
      </c>
      <c r="H70" s="2">
        <v>1911.96</v>
      </c>
      <c r="I70" s="2">
        <f>SUM(E70:H70)</f>
        <v>19851.16</v>
      </c>
      <c r="J70" s="2">
        <v>20427.8</v>
      </c>
      <c r="K70" s="71">
        <f>SUM(I70/J70)-1</f>
        <v>-2.8228198827088602E-2</v>
      </c>
      <c r="L70" s="2">
        <v>47208.27</v>
      </c>
      <c r="M70" s="2">
        <v>52425.36</v>
      </c>
      <c r="N70" s="2">
        <v>65676.929999999993</v>
      </c>
    </row>
    <row r="71" spans="1:14" ht="15.75" thickBot="1" x14ac:dyDescent="0.3">
      <c r="A71" s="46" t="s">
        <v>461</v>
      </c>
      <c r="B71" s="46" t="s">
        <v>462</v>
      </c>
      <c r="C71" s="47"/>
      <c r="D71" s="47"/>
      <c r="E71" s="3"/>
      <c r="F71" s="3"/>
      <c r="G71" s="2"/>
      <c r="H71" s="2"/>
      <c r="I71" s="2">
        <f>SUM(E71:H71)</f>
        <v>0</v>
      </c>
      <c r="J71" s="2">
        <v>1335.99</v>
      </c>
      <c r="K71" s="71">
        <f>SUM(I71/J71)-1</f>
        <v>-1</v>
      </c>
      <c r="L71" s="2">
        <v>3947.54</v>
      </c>
      <c r="M71" s="2">
        <v>2845.01</v>
      </c>
      <c r="N71" s="2">
        <v>0</v>
      </c>
    </row>
    <row r="72" spans="1:14" ht="15.75" thickBot="1" x14ac:dyDescent="0.3">
      <c r="A72" s="37" t="s">
        <v>268</v>
      </c>
      <c r="B72" s="60"/>
      <c r="C72" s="38"/>
      <c r="D72" s="38"/>
      <c r="E72" s="39">
        <f>SUM(E70:E71)</f>
        <v>2304.73</v>
      </c>
      <c r="F72" s="39">
        <f t="shared" ref="F72:H72" si="23">SUM(F70:F71)</f>
        <v>11205.33</v>
      </c>
      <c r="G72" s="39">
        <f t="shared" si="23"/>
        <v>4429.1400000000003</v>
      </c>
      <c r="H72" s="39">
        <f t="shared" si="23"/>
        <v>1911.96</v>
      </c>
      <c r="I72" s="39">
        <f>SUM(I70:I71)</f>
        <v>19851.16</v>
      </c>
      <c r="J72" s="39">
        <f>SUM(J70:J71)</f>
        <v>21763.79</v>
      </c>
      <c r="K72" s="78">
        <f t="shared" ref="K72" si="24">SUM(I72/J72)-1</f>
        <v>-8.7881292734399707E-2</v>
      </c>
      <c r="L72" s="39">
        <f>SUM(L70:L71)</f>
        <v>51155.81</v>
      </c>
      <c r="M72" s="39">
        <f>SUM(M70:M71)</f>
        <v>55270.37</v>
      </c>
      <c r="N72" s="39">
        <f>SUM(N70:N71)</f>
        <v>65676.929999999993</v>
      </c>
    </row>
    <row r="73" spans="1:14" ht="15.75" thickBot="1" x14ac:dyDescent="0.3">
      <c r="A73" s="48" t="s">
        <v>269</v>
      </c>
      <c r="B73" s="18"/>
      <c r="C73" s="40"/>
      <c r="D73" s="40"/>
      <c r="E73" s="23"/>
      <c r="F73" s="23"/>
      <c r="G73" s="23"/>
      <c r="H73" s="23"/>
      <c r="I73" s="23"/>
      <c r="J73" s="23"/>
      <c r="K73" s="23"/>
      <c r="L73" s="23"/>
      <c r="M73" s="23"/>
    </row>
    <row r="74" spans="1:14" x14ac:dyDescent="0.25">
      <c r="A74" s="20"/>
      <c r="B74" s="57" t="s">
        <v>58</v>
      </c>
      <c r="C74" s="11"/>
      <c r="D74" s="11"/>
      <c r="E74" s="25" t="s">
        <v>2</v>
      </c>
      <c r="F74" s="26" t="s">
        <v>3</v>
      </c>
      <c r="G74" s="27" t="s">
        <v>4</v>
      </c>
      <c r="H74" s="54" t="s">
        <v>418</v>
      </c>
      <c r="I74" s="65" t="s">
        <v>510</v>
      </c>
      <c r="J74" s="25" t="s">
        <v>511</v>
      </c>
      <c r="K74" s="72" t="s">
        <v>452</v>
      </c>
      <c r="L74" s="25" t="s">
        <v>511</v>
      </c>
      <c r="M74" s="25" t="s">
        <v>469</v>
      </c>
      <c r="N74" s="25" t="s">
        <v>446</v>
      </c>
    </row>
    <row r="75" spans="1:14" ht="15.75" thickBot="1" x14ac:dyDescent="0.3">
      <c r="A75" s="21" t="s">
        <v>58</v>
      </c>
      <c r="B75" s="50" t="s">
        <v>59</v>
      </c>
      <c r="C75" s="12"/>
      <c r="D75" s="12"/>
      <c r="E75" s="28" t="s">
        <v>5</v>
      </c>
      <c r="F75" s="28" t="s">
        <v>5</v>
      </c>
      <c r="G75" s="28" t="s">
        <v>5</v>
      </c>
      <c r="H75" s="55" t="s">
        <v>419</v>
      </c>
      <c r="I75" s="28" t="s">
        <v>447</v>
      </c>
      <c r="J75" s="28" t="s">
        <v>447</v>
      </c>
      <c r="K75" s="73" t="s">
        <v>512</v>
      </c>
      <c r="L75" s="28" t="s">
        <v>448</v>
      </c>
      <c r="M75" s="28" t="s">
        <v>448</v>
      </c>
      <c r="N75" s="28" t="s">
        <v>448</v>
      </c>
    </row>
    <row r="76" spans="1:14" ht="15.75" thickBot="1" x14ac:dyDescent="0.3">
      <c r="A76" s="13" t="s">
        <v>92</v>
      </c>
      <c r="B76" s="46" t="s">
        <v>93</v>
      </c>
      <c r="C76" s="14"/>
      <c r="D76" s="14"/>
      <c r="E76" s="3">
        <v>9766.2199999999993</v>
      </c>
      <c r="F76" s="3">
        <v>15091.26</v>
      </c>
      <c r="G76" s="2"/>
      <c r="H76" s="2">
        <v>22024.46</v>
      </c>
      <c r="I76" s="2">
        <f>SUM(E76:H76)</f>
        <v>46881.94</v>
      </c>
      <c r="J76" s="2">
        <v>51895.4</v>
      </c>
      <c r="K76" s="71">
        <f t="shared" ref="K76:K86" si="25">SUM(I76/J76)-1</f>
        <v>-9.6607021046181352E-2</v>
      </c>
      <c r="L76" s="2">
        <v>150611.19</v>
      </c>
      <c r="M76" s="2">
        <v>147025.35999999999</v>
      </c>
      <c r="N76" s="2">
        <v>153532.76</v>
      </c>
    </row>
    <row r="77" spans="1:14" ht="15.75" thickBot="1" x14ac:dyDescent="0.3">
      <c r="A77" s="13" t="s">
        <v>94</v>
      </c>
      <c r="B77" s="46" t="s">
        <v>95</v>
      </c>
      <c r="C77" s="14"/>
      <c r="D77" s="14"/>
      <c r="E77" s="3">
        <v>353.97</v>
      </c>
      <c r="F77" s="3">
        <v>9899.67</v>
      </c>
      <c r="G77" s="2">
        <v>16654.95</v>
      </c>
      <c r="H77" s="2">
        <v>2064.4499999999998</v>
      </c>
      <c r="I77" s="2">
        <f t="shared" ref="I77:I85" si="26">SUM(E77:H77)</f>
        <v>28973.040000000001</v>
      </c>
      <c r="J77" s="2">
        <v>25329.61</v>
      </c>
      <c r="K77" s="71">
        <f t="shared" si="25"/>
        <v>0.14384074606754704</v>
      </c>
      <c r="L77" s="2">
        <v>148833.35999999999</v>
      </c>
      <c r="M77" s="2">
        <v>111270.97</v>
      </c>
      <c r="N77" s="2">
        <v>125621.57</v>
      </c>
    </row>
    <row r="78" spans="1:14" ht="15.75" thickBot="1" x14ac:dyDescent="0.3">
      <c r="A78" s="13" t="s">
        <v>96</v>
      </c>
      <c r="B78" s="46" t="s">
        <v>97</v>
      </c>
      <c r="C78" s="14"/>
      <c r="D78" s="14"/>
      <c r="E78" s="3">
        <v>5654.34</v>
      </c>
      <c r="F78" s="3">
        <v>23023.52</v>
      </c>
      <c r="G78" s="2">
        <v>3330.06</v>
      </c>
      <c r="H78" s="2">
        <v>5134.66</v>
      </c>
      <c r="I78" s="2">
        <f t="shared" si="26"/>
        <v>37142.58</v>
      </c>
      <c r="J78" s="2">
        <v>37599.32</v>
      </c>
      <c r="K78" s="71">
        <f t="shared" si="25"/>
        <v>-1.2147560115448819E-2</v>
      </c>
      <c r="L78" s="2">
        <v>106173.94</v>
      </c>
      <c r="M78" s="2">
        <v>142566.45000000001</v>
      </c>
      <c r="N78" s="2">
        <v>86507.02</v>
      </c>
    </row>
    <row r="79" spans="1:14" ht="15.75" thickBot="1" x14ac:dyDescent="0.3">
      <c r="A79" s="13" t="s">
        <v>98</v>
      </c>
      <c r="B79" s="46" t="s">
        <v>99</v>
      </c>
      <c r="C79" s="14"/>
      <c r="D79" s="14"/>
      <c r="E79" s="3">
        <v>25096.3</v>
      </c>
      <c r="F79" s="3">
        <v>31655.31</v>
      </c>
      <c r="G79" s="2">
        <v>119871.72</v>
      </c>
      <c r="H79" s="2">
        <v>25798.14</v>
      </c>
      <c r="I79" s="2">
        <f t="shared" si="26"/>
        <v>202421.47000000003</v>
      </c>
      <c r="J79" s="2">
        <v>162597.62</v>
      </c>
      <c r="K79" s="71">
        <f t="shared" si="25"/>
        <v>0.24492271166084745</v>
      </c>
      <c r="L79" s="2">
        <v>665098.77</v>
      </c>
      <c r="M79" s="2">
        <v>499707.29</v>
      </c>
      <c r="N79" s="2">
        <v>420224.4</v>
      </c>
    </row>
    <row r="80" spans="1:14" ht="15.75" thickBot="1" x14ac:dyDescent="0.3">
      <c r="A80" s="13" t="s">
        <v>100</v>
      </c>
      <c r="B80" s="46" t="s">
        <v>101</v>
      </c>
      <c r="C80" s="14"/>
      <c r="D80" s="14"/>
      <c r="E80" s="3">
        <v>586.64</v>
      </c>
      <c r="F80" s="3">
        <v>9895.7099999999991</v>
      </c>
      <c r="G80" s="2">
        <v>1260.77</v>
      </c>
      <c r="H80" s="2">
        <v>2356.7399999999998</v>
      </c>
      <c r="I80" s="2">
        <f t="shared" si="26"/>
        <v>14099.859999999999</v>
      </c>
      <c r="J80" s="2">
        <v>9128.51</v>
      </c>
      <c r="K80" s="71">
        <f t="shared" si="25"/>
        <v>0.54459599649888091</v>
      </c>
      <c r="L80" s="2">
        <v>46894.25</v>
      </c>
      <c r="M80" s="2">
        <v>34744.74</v>
      </c>
      <c r="N80" s="2">
        <v>41678.31</v>
      </c>
    </row>
    <row r="81" spans="1:14" ht="15.75" thickBot="1" x14ac:dyDescent="0.3">
      <c r="A81" s="13" t="s">
        <v>102</v>
      </c>
      <c r="B81" s="46" t="s">
        <v>266</v>
      </c>
      <c r="C81" s="14"/>
      <c r="D81" s="14"/>
      <c r="E81" s="3">
        <v>11877.76</v>
      </c>
      <c r="F81" s="3">
        <v>12399</v>
      </c>
      <c r="G81" s="2">
        <v>400</v>
      </c>
      <c r="H81" s="2">
        <v>17574.560000000001</v>
      </c>
      <c r="I81" s="2">
        <f t="shared" si="26"/>
        <v>42251.320000000007</v>
      </c>
      <c r="J81" s="2">
        <v>52065.3</v>
      </c>
      <c r="K81" s="71">
        <f t="shared" si="25"/>
        <v>-0.18849368005178102</v>
      </c>
      <c r="L81" s="2">
        <v>195939.36</v>
      </c>
      <c r="M81" s="2">
        <v>202680.03</v>
      </c>
      <c r="N81" s="2">
        <v>188184.89</v>
      </c>
    </row>
    <row r="82" spans="1:14" ht="15.75" thickBot="1" x14ac:dyDescent="0.3">
      <c r="A82" s="13" t="s">
        <v>103</v>
      </c>
      <c r="B82" s="46" t="s">
        <v>104</v>
      </c>
      <c r="C82" s="14"/>
      <c r="D82" s="14"/>
      <c r="E82" s="3">
        <v>12662.41</v>
      </c>
      <c r="F82" s="3">
        <v>30309.32</v>
      </c>
      <c r="G82" s="2">
        <v>15470.34</v>
      </c>
      <c r="H82" s="2">
        <v>30894.92</v>
      </c>
      <c r="I82" s="2">
        <f t="shared" si="26"/>
        <v>89336.989999999991</v>
      </c>
      <c r="J82" s="2">
        <v>107156.14</v>
      </c>
      <c r="K82" s="71">
        <f t="shared" si="25"/>
        <v>-0.16629145096118625</v>
      </c>
      <c r="L82" s="2">
        <v>312369.21999999997</v>
      </c>
      <c r="M82" s="2">
        <v>287436.56</v>
      </c>
      <c r="N82" s="2">
        <v>272122.38</v>
      </c>
    </row>
    <row r="83" spans="1:14" ht="15.75" thickBot="1" x14ac:dyDescent="0.3">
      <c r="A83" s="46" t="s">
        <v>105</v>
      </c>
      <c r="B83" s="46" t="s">
        <v>270</v>
      </c>
      <c r="C83" s="47"/>
      <c r="D83" s="47"/>
      <c r="E83" s="3"/>
      <c r="F83" s="3">
        <v>1597.32</v>
      </c>
      <c r="G83" s="2"/>
      <c r="H83" s="2">
        <v>920</v>
      </c>
      <c r="I83" s="2">
        <f t="shared" ref="I83:I84" si="27">SUM(E83:H83)</f>
        <v>2517.3199999999997</v>
      </c>
      <c r="J83" s="2">
        <v>5707.72</v>
      </c>
      <c r="K83" s="71">
        <f t="shared" ref="K83:K84" si="28">SUM(I83/J83)-1</f>
        <v>-0.55896224762251834</v>
      </c>
      <c r="L83" s="2">
        <v>34497.339999999997</v>
      </c>
      <c r="M83" s="2">
        <v>45637.07</v>
      </c>
      <c r="N83" s="2">
        <v>63285.9</v>
      </c>
    </row>
    <row r="84" spans="1:14" ht="15.75" thickBot="1" x14ac:dyDescent="0.3">
      <c r="A84" s="46" t="s">
        <v>106</v>
      </c>
      <c r="B84" s="46" t="s">
        <v>107</v>
      </c>
      <c r="C84" s="47"/>
      <c r="D84" s="47"/>
      <c r="E84" s="3">
        <v>3319.65</v>
      </c>
      <c r="F84" s="3">
        <v>12559.72</v>
      </c>
      <c r="G84" s="2">
        <v>29092.22</v>
      </c>
      <c r="H84" s="2">
        <v>20960.740000000002</v>
      </c>
      <c r="I84" s="2">
        <f t="shared" si="27"/>
        <v>65932.33</v>
      </c>
      <c r="J84" s="2">
        <v>79498.25</v>
      </c>
      <c r="K84" s="71">
        <f t="shared" si="28"/>
        <v>-0.17064425946483097</v>
      </c>
      <c r="L84" s="2">
        <v>201052.27</v>
      </c>
      <c r="M84" s="2">
        <v>319499.59999999998</v>
      </c>
      <c r="N84" s="2">
        <v>178438.36</v>
      </c>
    </row>
    <row r="85" spans="1:14" ht="15.75" thickBot="1" x14ac:dyDescent="0.3">
      <c r="A85" s="13" t="s">
        <v>505</v>
      </c>
      <c r="B85" s="46" t="s">
        <v>506</v>
      </c>
      <c r="C85" s="14"/>
      <c r="D85" s="14"/>
      <c r="E85" s="3"/>
      <c r="F85" s="3"/>
      <c r="G85" s="2"/>
      <c r="H85" s="2"/>
      <c r="I85" s="2">
        <f t="shared" si="26"/>
        <v>0</v>
      </c>
      <c r="J85" s="2">
        <v>0</v>
      </c>
      <c r="K85" s="71"/>
      <c r="L85" s="2">
        <v>1850.24</v>
      </c>
      <c r="M85" s="2">
        <v>0</v>
      </c>
      <c r="N85" s="2">
        <v>0</v>
      </c>
    </row>
    <row r="86" spans="1:14" ht="15.75" thickBot="1" x14ac:dyDescent="0.3">
      <c r="A86" s="9" t="s">
        <v>16</v>
      </c>
      <c r="B86" s="58"/>
      <c r="C86" s="10"/>
      <c r="D86" s="10"/>
      <c r="E86" s="4">
        <f t="shared" ref="E86:J86" si="29">SUM(E76:E85)</f>
        <v>69317.289999999994</v>
      </c>
      <c r="F86" s="4">
        <f t="shared" si="29"/>
        <v>146430.83000000002</v>
      </c>
      <c r="G86" s="4">
        <f t="shared" si="29"/>
        <v>186080.06</v>
      </c>
      <c r="H86" s="4">
        <f t="shared" si="29"/>
        <v>127728.67</v>
      </c>
      <c r="I86" s="4">
        <f t="shared" si="29"/>
        <v>529556.85</v>
      </c>
      <c r="J86" s="4">
        <f t="shared" si="29"/>
        <v>530977.87</v>
      </c>
      <c r="K86" s="78">
        <f t="shared" si="25"/>
        <v>-2.6762320621761537E-3</v>
      </c>
      <c r="L86" s="4">
        <f t="shared" ref="L86:M86" si="30">SUM(L76:L85)</f>
        <v>1863319.9400000002</v>
      </c>
      <c r="M86" s="4">
        <f t="shared" si="30"/>
        <v>1790568.0700000003</v>
      </c>
      <c r="N86" s="4">
        <f t="shared" ref="N86" si="31">SUM(N76:N85)</f>
        <v>1529595.5899999999</v>
      </c>
    </row>
    <row r="87" spans="1:14" ht="15.75" thickBot="1" x14ac:dyDescent="0.3">
      <c r="A87" s="19" t="s">
        <v>17</v>
      </c>
      <c r="B87" s="18"/>
      <c r="C87" s="6"/>
      <c r="D87" s="6"/>
      <c r="E87" s="23"/>
      <c r="F87" s="23"/>
      <c r="G87" s="23"/>
      <c r="H87" s="23"/>
      <c r="I87" s="23"/>
      <c r="J87" s="23"/>
      <c r="K87" s="23"/>
      <c r="L87" s="23"/>
      <c r="M87" s="23"/>
    </row>
    <row r="88" spans="1:14" x14ac:dyDescent="0.25">
      <c r="A88" s="20"/>
      <c r="B88" s="57" t="s">
        <v>58</v>
      </c>
      <c r="C88" s="11"/>
      <c r="D88" s="11"/>
      <c r="E88" s="25" t="s">
        <v>2</v>
      </c>
      <c r="F88" s="26" t="s">
        <v>3</v>
      </c>
      <c r="G88" s="27" t="s">
        <v>4</v>
      </c>
      <c r="H88" s="54" t="s">
        <v>418</v>
      </c>
      <c r="I88" s="65" t="s">
        <v>510</v>
      </c>
      <c r="J88" s="25" t="s">
        <v>511</v>
      </c>
      <c r="K88" s="72" t="s">
        <v>452</v>
      </c>
      <c r="L88" s="25" t="s">
        <v>511</v>
      </c>
      <c r="M88" s="25" t="s">
        <v>469</v>
      </c>
      <c r="N88" s="25" t="s">
        <v>446</v>
      </c>
    </row>
    <row r="89" spans="1:14" ht="15.75" thickBot="1" x14ac:dyDescent="0.3">
      <c r="A89" s="21" t="s">
        <v>58</v>
      </c>
      <c r="B89" s="50" t="s">
        <v>59</v>
      </c>
      <c r="C89" s="12"/>
      <c r="D89" s="12"/>
      <c r="E89" s="28" t="s">
        <v>5</v>
      </c>
      <c r="F89" s="28" t="s">
        <v>5</v>
      </c>
      <c r="G89" s="28" t="s">
        <v>5</v>
      </c>
      <c r="H89" s="55" t="s">
        <v>419</v>
      </c>
      <c r="I89" s="28" t="s">
        <v>447</v>
      </c>
      <c r="J89" s="28" t="s">
        <v>447</v>
      </c>
      <c r="K89" s="73" t="s">
        <v>512</v>
      </c>
      <c r="L89" s="28" t="s">
        <v>448</v>
      </c>
      <c r="M89" s="28" t="s">
        <v>448</v>
      </c>
      <c r="N89" s="28" t="s">
        <v>448</v>
      </c>
    </row>
    <row r="90" spans="1:14" ht="15.75" thickBot="1" x14ac:dyDescent="0.3">
      <c r="A90" s="13" t="s">
        <v>108</v>
      </c>
      <c r="B90" s="46" t="s">
        <v>109</v>
      </c>
      <c r="C90" s="14"/>
      <c r="D90" s="14"/>
      <c r="E90" s="5">
        <v>26547.89</v>
      </c>
      <c r="F90" s="3">
        <v>24223.29</v>
      </c>
      <c r="G90" s="2">
        <v>6370.15</v>
      </c>
      <c r="H90" s="2">
        <v>84540.55</v>
      </c>
      <c r="I90" s="2">
        <f>SUM(E90:H90)</f>
        <v>141681.88</v>
      </c>
      <c r="J90" s="2">
        <v>132488.65</v>
      </c>
      <c r="K90" s="71">
        <f t="shared" ref="K90:K91" si="32">SUM(I90/J90)-1</f>
        <v>6.9388811796331273E-2</v>
      </c>
      <c r="L90" s="2">
        <v>349625.61</v>
      </c>
      <c r="M90" s="2">
        <v>317787.88</v>
      </c>
      <c r="N90" s="2">
        <v>320218.65999999997</v>
      </c>
    </row>
    <row r="91" spans="1:14" ht="15.75" thickBot="1" x14ac:dyDescent="0.3">
      <c r="A91" s="9" t="s">
        <v>18</v>
      </c>
      <c r="B91" s="58"/>
      <c r="C91" s="10"/>
      <c r="D91" s="10"/>
      <c r="E91" s="4">
        <f>SUM(E90)</f>
        <v>26547.89</v>
      </c>
      <c r="F91" s="4">
        <f t="shared" ref="F91:I91" si="33">SUM(F90)</f>
        <v>24223.29</v>
      </c>
      <c r="G91" s="4">
        <f t="shared" si="33"/>
        <v>6370.15</v>
      </c>
      <c r="H91" s="4">
        <f>SUM(H90)</f>
        <v>84540.55</v>
      </c>
      <c r="I91" s="4">
        <f t="shared" si="33"/>
        <v>141681.88</v>
      </c>
      <c r="J91" s="4">
        <f>SUM(J90)</f>
        <v>132488.65</v>
      </c>
      <c r="K91" s="78">
        <f t="shared" si="32"/>
        <v>6.9388811796331273E-2</v>
      </c>
      <c r="L91" s="4">
        <f>SUM(L90)</f>
        <v>349625.61</v>
      </c>
      <c r="M91" s="4">
        <f>SUM(M90)</f>
        <v>317787.88</v>
      </c>
      <c r="N91" s="4">
        <f>SUM(N90)</f>
        <v>320218.65999999997</v>
      </c>
    </row>
    <row r="92" spans="1:14" ht="15.75" thickBot="1" x14ac:dyDescent="0.3">
      <c r="A92" s="19" t="s">
        <v>19</v>
      </c>
      <c r="B92" s="18"/>
      <c r="C92" s="6"/>
      <c r="D92" s="6"/>
      <c r="E92" s="23"/>
      <c r="F92" s="23"/>
      <c r="G92" s="23"/>
      <c r="H92" s="23"/>
      <c r="I92" s="23"/>
      <c r="J92" s="23"/>
      <c r="K92" s="23"/>
      <c r="L92" s="23"/>
      <c r="M92" s="23"/>
    </row>
    <row r="93" spans="1:14" x14ac:dyDescent="0.25">
      <c r="A93" s="20"/>
      <c r="B93" s="57" t="s">
        <v>58</v>
      </c>
      <c r="C93" s="11"/>
      <c r="D93" s="11"/>
      <c r="E93" s="25" t="s">
        <v>2</v>
      </c>
      <c r="F93" s="26" t="s">
        <v>3</v>
      </c>
      <c r="G93" s="27" t="s">
        <v>4</v>
      </c>
      <c r="H93" s="54" t="s">
        <v>418</v>
      </c>
      <c r="I93" s="65" t="s">
        <v>510</v>
      </c>
      <c r="J93" s="25" t="s">
        <v>511</v>
      </c>
      <c r="K93" s="72" t="s">
        <v>452</v>
      </c>
      <c r="L93" s="25" t="s">
        <v>511</v>
      </c>
      <c r="M93" s="25" t="s">
        <v>469</v>
      </c>
      <c r="N93" s="25" t="s">
        <v>446</v>
      </c>
    </row>
    <row r="94" spans="1:14" ht="15.75" thickBot="1" x14ac:dyDescent="0.3">
      <c r="A94" s="21" t="s">
        <v>58</v>
      </c>
      <c r="B94" s="50" t="s">
        <v>59</v>
      </c>
      <c r="C94" s="12"/>
      <c r="D94" s="12"/>
      <c r="E94" s="28" t="s">
        <v>5</v>
      </c>
      <c r="F94" s="28" t="s">
        <v>5</v>
      </c>
      <c r="G94" s="28" t="s">
        <v>5</v>
      </c>
      <c r="H94" s="55" t="s">
        <v>419</v>
      </c>
      <c r="I94" s="28" t="s">
        <v>447</v>
      </c>
      <c r="J94" s="28" t="s">
        <v>447</v>
      </c>
      <c r="K94" s="73" t="s">
        <v>512</v>
      </c>
      <c r="L94" s="28" t="s">
        <v>448</v>
      </c>
      <c r="M94" s="28" t="s">
        <v>448</v>
      </c>
      <c r="N94" s="28" t="s">
        <v>448</v>
      </c>
    </row>
    <row r="95" spans="1:14" ht="15.75" thickBot="1" x14ac:dyDescent="0.3">
      <c r="A95" s="13" t="s">
        <v>110</v>
      </c>
      <c r="B95" s="46" t="s">
        <v>111</v>
      </c>
      <c r="C95" s="14"/>
      <c r="D95" s="14"/>
      <c r="E95" s="3">
        <v>15280.03</v>
      </c>
      <c r="F95" s="3">
        <v>11107.04</v>
      </c>
      <c r="G95" s="2">
        <v>2622.82</v>
      </c>
      <c r="H95" s="2">
        <v>8970.23</v>
      </c>
      <c r="I95" s="2">
        <f>SUM(E95:H95)</f>
        <v>37980.119999999995</v>
      </c>
      <c r="J95" s="53">
        <v>29552.06</v>
      </c>
      <c r="K95" s="71">
        <f t="shared" ref="K95:K116" si="34">SUM(I95/J95)-1</f>
        <v>0.28519365485857828</v>
      </c>
      <c r="L95" s="53">
        <v>135989.17000000001</v>
      </c>
      <c r="M95" s="53">
        <v>96663.11</v>
      </c>
      <c r="N95" s="53">
        <v>118112.68</v>
      </c>
    </row>
    <row r="96" spans="1:14" ht="15.75" thickBot="1" x14ac:dyDescent="0.3">
      <c r="A96" s="46" t="s">
        <v>426</v>
      </c>
      <c r="B96" s="46" t="s">
        <v>427</v>
      </c>
      <c r="C96" s="47"/>
      <c r="D96" s="47"/>
      <c r="E96" s="3"/>
      <c r="F96" s="3"/>
      <c r="G96" s="2"/>
      <c r="H96" s="2"/>
      <c r="I96" s="2"/>
      <c r="J96" s="2"/>
      <c r="K96" s="71"/>
      <c r="L96" s="2"/>
      <c r="M96" s="2"/>
      <c r="N96" s="2">
        <v>912.8</v>
      </c>
    </row>
    <row r="97" spans="1:14" ht="15.75" thickBot="1" x14ac:dyDescent="0.3">
      <c r="A97" s="13" t="s">
        <v>112</v>
      </c>
      <c r="B97" s="46" t="s">
        <v>113</v>
      </c>
      <c r="C97" s="14"/>
      <c r="D97" s="14"/>
      <c r="E97" s="5">
        <v>5222</v>
      </c>
      <c r="F97" s="3">
        <v>37857.120000000003</v>
      </c>
      <c r="G97" s="2">
        <v>4540.18</v>
      </c>
      <c r="H97" s="2">
        <v>22272.15</v>
      </c>
      <c r="I97" s="2">
        <f t="shared" ref="I97:I115" si="35">SUM(E97:H97)</f>
        <v>69891.450000000012</v>
      </c>
      <c r="J97" s="2">
        <v>33462.199999999997</v>
      </c>
      <c r="K97" s="71">
        <f t="shared" si="34"/>
        <v>1.0886687067795906</v>
      </c>
      <c r="L97" s="2">
        <v>222905.49</v>
      </c>
      <c r="M97" s="2">
        <v>270691.37</v>
      </c>
      <c r="N97" s="2">
        <v>169559.87</v>
      </c>
    </row>
    <row r="98" spans="1:14" ht="15.75" thickBot="1" x14ac:dyDescent="0.3">
      <c r="A98" s="46" t="s">
        <v>114</v>
      </c>
      <c r="B98" s="46" t="s">
        <v>115</v>
      </c>
      <c r="C98" s="47"/>
      <c r="D98" s="47"/>
      <c r="E98" s="3">
        <v>7103.99</v>
      </c>
      <c r="F98" s="3">
        <v>5841.91</v>
      </c>
      <c r="G98" s="2">
        <v>5642.29</v>
      </c>
      <c r="H98" s="2">
        <v>16510.14</v>
      </c>
      <c r="I98" s="2">
        <f t="shared" si="35"/>
        <v>35098.33</v>
      </c>
      <c r="J98" s="2">
        <v>44734.48</v>
      </c>
      <c r="K98" s="71">
        <f t="shared" si="34"/>
        <v>-0.21540766764249863</v>
      </c>
      <c r="L98" s="2">
        <v>148170.92000000001</v>
      </c>
      <c r="M98" s="2">
        <v>148792.99</v>
      </c>
      <c r="N98" s="2">
        <v>155411.10999999999</v>
      </c>
    </row>
    <row r="99" spans="1:14" ht="15.75" thickBot="1" x14ac:dyDescent="0.3">
      <c r="A99" s="46" t="s">
        <v>116</v>
      </c>
      <c r="B99" s="46" t="s">
        <v>117</v>
      </c>
      <c r="C99" s="47"/>
      <c r="D99" s="47"/>
      <c r="E99" s="3">
        <v>5269.13</v>
      </c>
      <c r="F99" s="3">
        <v>20435.89</v>
      </c>
      <c r="G99" s="2">
        <v>14661.75</v>
      </c>
      <c r="H99" s="2">
        <v>7345.16</v>
      </c>
      <c r="I99" s="2">
        <f t="shared" si="35"/>
        <v>47711.930000000008</v>
      </c>
      <c r="J99" s="2">
        <v>33726.67</v>
      </c>
      <c r="K99" s="71">
        <f t="shared" si="34"/>
        <v>0.4146647148977356</v>
      </c>
      <c r="L99" s="2">
        <v>143721.04</v>
      </c>
      <c r="M99" s="2">
        <v>151983.09</v>
      </c>
      <c r="N99" s="2">
        <v>139228.35999999999</v>
      </c>
    </row>
    <row r="100" spans="1:14" ht="15.75" thickBot="1" x14ac:dyDescent="0.3">
      <c r="A100" s="46" t="s">
        <v>374</v>
      </c>
      <c r="B100" s="46" t="s">
        <v>375</v>
      </c>
      <c r="C100" s="47"/>
      <c r="D100" s="47"/>
      <c r="E100" s="3"/>
      <c r="F100" s="3">
        <v>16090.95</v>
      </c>
      <c r="G100" s="2"/>
      <c r="H100" s="2">
        <v>1650</v>
      </c>
      <c r="I100" s="2">
        <f t="shared" si="35"/>
        <v>17740.95</v>
      </c>
      <c r="J100" s="2">
        <v>4997.41</v>
      </c>
      <c r="K100" s="71">
        <f t="shared" si="34"/>
        <v>2.5500289149779589</v>
      </c>
      <c r="L100" s="2">
        <v>31171.74</v>
      </c>
      <c r="M100" s="2">
        <v>39439.360000000001</v>
      </c>
      <c r="N100" s="2">
        <v>36847.449999999997</v>
      </c>
    </row>
    <row r="101" spans="1:14" ht="15.75" thickBot="1" x14ac:dyDescent="0.3">
      <c r="A101" s="13" t="s">
        <v>118</v>
      </c>
      <c r="B101" s="46" t="s">
        <v>119</v>
      </c>
      <c r="C101" s="14"/>
      <c r="D101" s="14"/>
      <c r="E101" s="3">
        <v>5193.2700000000004</v>
      </c>
      <c r="F101" s="3">
        <v>22637.4</v>
      </c>
      <c r="G101" s="2">
        <v>2819.41</v>
      </c>
      <c r="H101" s="2">
        <v>24773.37</v>
      </c>
      <c r="I101" s="2">
        <f t="shared" si="35"/>
        <v>55423.45</v>
      </c>
      <c r="J101" s="2">
        <v>34797.68</v>
      </c>
      <c r="K101" s="71">
        <f t="shared" si="34"/>
        <v>0.59273405583360717</v>
      </c>
      <c r="L101" s="2">
        <v>175376.64000000001</v>
      </c>
      <c r="M101" s="2">
        <v>121587.67</v>
      </c>
      <c r="N101" s="2">
        <v>120483.08</v>
      </c>
    </row>
    <row r="102" spans="1:14" ht="15.75" thickBot="1" x14ac:dyDescent="0.3">
      <c r="A102" s="13" t="s">
        <v>120</v>
      </c>
      <c r="B102" s="46" t="s">
        <v>121</v>
      </c>
      <c r="C102" s="14"/>
      <c r="D102" s="14"/>
      <c r="E102" s="3">
        <v>4358.26</v>
      </c>
      <c r="F102" s="3">
        <v>58375.33</v>
      </c>
      <c r="G102" s="2">
        <v>7528.19</v>
      </c>
      <c r="H102" s="2">
        <v>58285.9</v>
      </c>
      <c r="I102" s="2">
        <f t="shared" si="35"/>
        <v>128547.68</v>
      </c>
      <c r="J102" s="2">
        <v>62912.24</v>
      </c>
      <c r="K102" s="71">
        <f t="shared" si="34"/>
        <v>1.0432856944848887</v>
      </c>
      <c r="L102" s="2">
        <v>302763.40000000002</v>
      </c>
      <c r="M102" s="2">
        <v>351408.06</v>
      </c>
      <c r="N102" s="2">
        <v>237951.94</v>
      </c>
    </row>
    <row r="103" spans="1:14" ht="15.75" thickBot="1" x14ac:dyDescent="0.3">
      <c r="A103" s="46" t="s">
        <v>122</v>
      </c>
      <c r="B103" s="46" t="s">
        <v>123</v>
      </c>
      <c r="C103" s="47"/>
      <c r="D103" s="47"/>
      <c r="E103" s="3">
        <v>2385.65</v>
      </c>
      <c r="F103" s="3">
        <v>12860.41</v>
      </c>
      <c r="G103" s="2">
        <v>4899.67</v>
      </c>
      <c r="H103" s="2">
        <v>5779.57</v>
      </c>
      <c r="I103" s="2">
        <f t="shared" si="35"/>
        <v>25925.3</v>
      </c>
      <c r="J103" s="2">
        <v>41135.89</v>
      </c>
      <c r="K103" s="71">
        <f t="shared" si="34"/>
        <v>-0.36976445629351884</v>
      </c>
      <c r="L103" s="2">
        <v>121857.97</v>
      </c>
      <c r="M103" s="2">
        <v>93811.839999999997</v>
      </c>
      <c r="N103" s="2">
        <v>115158.6</v>
      </c>
    </row>
    <row r="104" spans="1:14" ht="15.75" thickBot="1" x14ac:dyDescent="0.3">
      <c r="A104" s="46" t="s">
        <v>124</v>
      </c>
      <c r="B104" s="46" t="s">
        <v>395</v>
      </c>
      <c r="C104" s="47"/>
      <c r="D104" s="47"/>
      <c r="E104" s="3">
        <v>5463.53</v>
      </c>
      <c r="F104" s="3">
        <v>5935.97</v>
      </c>
      <c r="G104" s="2"/>
      <c r="H104" s="2">
        <v>4735.49</v>
      </c>
      <c r="I104" s="2">
        <f t="shared" si="35"/>
        <v>16134.99</v>
      </c>
      <c r="J104" s="2">
        <v>33320.120000000003</v>
      </c>
      <c r="K104" s="71">
        <f t="shared" si="34"/>
        <v>-0.51575834660859576</v>
      </c>
      <c r="L104" s="2">
        <v>82889.37</v>
      </c>
      <c r="M104" s="2">
        <v>71559.37</v>
      </c>
      <c r="N104" s="2">
        <v>57198.79</v>
      </c>
    </row>
    <row r="105" spans="1:14" ht="15.75" thickBot="1" x14ac:dyDescent="0.3">
      <c r="A105" s="13" t="s">
        <v>125</v>
      </c>
      <c r="B105" s="46" t="s">
        <v>126</v>
      </c>
      <c r="C105" s="14"/>
      <c r="D105" s="14"/>
      <c r="E105" s="3">
        <v>1085.9100000000001</v>
      </c>
      <c r="F105" s="3">
        <v>15105.6</v>
      </c>
      <c r="G105" s="2"/>
      <c r="H105" s="2">
        <v>10837.62</v>
      </c>
      <c r="I105" s="2">
        <f t="shared" si="35"/>
        <v>27029.13</v>
      </c>
      <c r="J105" s="2">
        <v>54663.02</v>
      </c>
      <c r="K105" s="71">
        <f t="shared" si="34"/>
        <v>-0.50553171046897882</v>
      </c>
      <c r="L105" s="2">
        <v>161807.42000000001</v>
      </c>
      <c r="M105" s="2">
        <v>108678.67</v>
      </c>
      <c r="N105" s="2">
        <v>131471.9</v>
      </c>
    </row>
    <row r="106" spans="1:14" ht="15.75" thickBot="1" x14ac:dyDescent="0.3">
      <c r="A106" s="46" t="s">
        <v>428</v>
      </c>
      <c r="B106" s="46" t="s">
        <v>429</v>
      </c>
      <c r="C106" s="47"/>
      <c r="D106" s="47"/>
      <c r="E106" s="3"/>
      <c r="F106" s="3"/>
      <c r="G106" s="2"/>
      <c r="H106" s="2"/>
      <c r="I106" s="2"/>
      <c r="J106" s="2"/>
      <c r="K106" s="71"/>
      <c r="L106" s="2"/>
      <c r="M106" s="2"/>
      <c r="N106" s="2">
        <v>4084.48</v>
      </c>
    </row>
    <row r="107" spans="1:14" ht="15.75" thickBot="1" x14ac:dyDescent="0.3">
      <c r="A107" s="46" t="s">
        <v>316</v>
      </c>
      <c r="B107" s="46" t="s">
        <v>317</v>
      </c>
      <c r="C107" s="47"/>
      <c r="D107" s="47"/>
      <c r="E107" s="3"/>
      <c r="F107" s="3">
        <v>4517.84</v>
      </c>
      <c r="G107" s="2"/>
      <c r="H107" s="81">
        <v>300.36</v>
      </c>
      <c r="I107" s="2">
        <f t="shared" si="35"/>
        <v>4818.2</v>
      </c>
      <c r="J107" s="2">
        <v>4239.6899999999996</v>
      </c>
      <c r="K107" s="71">
        <f t="shared" si="34"/>
        <v>0.13645101410716354</v>
      </c>
      <c r="L107" s="2">
        <v>24681.73</v>
      </c>
      <c r="M107" s="2">
        <v>27385.4</v>
      </c>
      <c r="N107" s="2">
        <v>28562.45</v>
      </c>
    </row>
    <row r="108" spans="1:14" ht="15.75" thickBot="1" x14ac:dyDescent="0.3">
      <c r="A108" s="13" t="s">
        <v>127</v>
      </c>
      <c r="B108" s="46" t="s">
        <v>128</v>
      </c>
      <c r="C108" s="14"/>
      <c r="D108" s="14"/>
      <c r="E108" s="3">
        <v>5278.2</v>
      </c>
      <c r="F108" s="3">
        <v>19488.48</v>
      </c>
      <c r="G108" s="2">
        <v>10689.09</v>
      </c>
      <c r="H108" s="2">
        <v>12218.8</v>
      </c>
      <c r="I108" s="2">
        <f t="shared" si="35"/>
        <v>47674.570000000007</v>
      </c>
      <c r="J108" s="2">
        <v>57074.53</v>
      </c>
      <c r="K108" s="71">
        <f t="shared" si="34"/>
        <v>-0.16469623140129219</v>
      </c>
      <c r="L108" s="2">
        <v>241311.35999999999</v>
      </c>
      <c r="M108" s="2">
        <v>246519.84</v>
      </c>
      <c r="N108" s="2">
        <v>304028.24</v>
      </c>
    </row>
    <row r="109" spans="1:14" ht="15.75" thickBot="1" x14ac:dyDescent="0.3">
      <c r="A109" s="46" t="s">
        <v>129</v>
      </c>
      <c r="B109" s="46" t="s">
        <v>130</v>
      </c>
      <c r="C109" s="47"/>
      <c r="D109" s="47"/>
      <c r="E109" s="3">
        <v>8047.2</v>
      </c>
      <c r="F109" s="3">
        <v>35741.129999999997</v>
      </c>
      <c r="G109" s="2">
        <v>2076.08</v>
      </c>
      <c r="H109" s="2">
        <v>12121.01</v>
      </c>
      <c r="I109" s="2">
        <f t="shared" si="35"/>
        <v>57985.42</v>
      </c>
      <c r="J109" s="2">
        <v>50422.559999999998</v>
      </c>
      <c r="K109" s="71">
        <f t="shared" si="34"/>
        <v>0.14998960782633808</v>
      </c>
      <c r="L109" s="2">
        <v>163371.38</v>
      </c>
      <c r="M109" s="2">
        <v>185446.65</v>
      </c>
      <c r="N109" s="2">
        <v>190008.55</v>
      </c>
    </row>
    <row r="110" spans="1:14" ht="15.75" thickBot="1" x14ac:dyDescent="0.3">
      <c r="A110" s="46" t="s">
        <v>131</v>
      </c>
      <c r="B110" s="46" t="s">
        <v>271</v>
      </c>
      <c r="C110" s="47"/>
      <c r="D110" s="47"/>
      <c r="E110" s="3">
        <v>4333.99</v>
      </c>
      <c r="F110" s="3">
        <v>14323.94</v>
      </c>
      <c r="G110" s="2">
        <v>592.79999999999995</v>
      </c>
      <c r="H110" s="2">
        <v>13782.62</v>
      </c>
      <c r="I110" s="2">
        <f t="shared" si="35"/>
        <v>33033.35</v>
      </c>
      <c r="J110" s="2">
        <v>30267.79</v>
      </c>
      <c r="K110" s="71">
        <f t="shared" si="34"/>
        <v>9.1369736607793239E-2</v>
      </c>
      <c r="L110" s="2">
        <v>153547.96</v>
      </c>
      <c r="M110" s="2">
        <v>114327.69</v>
      </c>
      <c r="N110" s="2">
        <v>143482.95000000001</v>
      </c>
    </row>
    <row r="111" spans="1:14" ht="15.75" thickBot="1" x14ac:dyDescent="0.3">
      <c r="A111" s="46" t="s">
        <v>132</v>
      </c>
      <c r="B111" s="46" t="s">
        <v>133</v>
      </c>
      <c r="C111" s="47"/>
      <c r="D111" s="47"/>
      <c r="E111" s="3">
        <v>8438.5400000000009</v>
      </c>
      <c r="F111" s="3">
        <v>15591.6</v>
      </c>
      <c r="G111" s="2"/>
      <c r="H111" s="2">
        <v>5518.35</v>
      </c>
      <c r="I111" s="2">
        <f t="shared" si="35"/>
        <v>29548.489999999998</v>
      </c>
      <c r="J111" s="2">
        <v>25871.84</v>
      </c>
      <c r="K111" s="71">
        <f t="shared" si="34"/>
        <v>0.14211010890605369</v>
      </c>
      <c r="L111" s="2">
        <v>138614.74</v>
      </c>
      <c r="M111" s="2">
        <v>133496.99</v>
      </c>
      <c r="N111" s="2">
        <v>102611.78</v>
      </c>
    </row>
    <row r="112" spans="1:14" ht="15.75" thickBot="1" x14ac:dyDescent="0.3">
      <c r="A112" s="46" t="s">
        <v>392</v>
      </c>
      <c r="B112" s="46" t="s">
        <v>391</v>
      </c>
      <c r="C112" s="47"/>
      <c r="D112" s="47"/>
      <c r="E112" s="3"/>
      <c r="F112" s="3"/>
      <c r="G112" s="2"/>
      <c r="H112" s="2"/>
      <c r="I112" s="2"/>
      <c r="J112" s="2"/>
      <c r="K112" s="71"/>
      <c r="L112" s="2"/>
      <c r="M112" s="2">
        <v>2589.54</v>
      </c>
      <c r="N112" s="2">
        <v>2790.53</v>
      </c>
    </row>
    <row r="113" spans="1:14" ht="15.75" thickBot="1" x14ac:dyDescent="0.3">
      <c r="A113" s="46" t="s">
        <v>284</v>
      </c>
      <c r="B113" s="46" t="s">
        <v>285</v>
      </c>
      <c r="C113" s="47"/>
      <c r="D113" s="47"/>
      <c r="E113" s="3"/>
      <c r="F113" s="3"/>
      <c r="G113" s="2"/>
      <c r="H113" s="2"/>
      <c r="I113" s="2">
        <f t="shared" si="35"/>
        <v>0</v>
      </c>
      <c r="J113" s="2"/>
      <c r="K113" s="71"/>
      <c r="L113" s="2">
        <v>2257.21</v>
      </c>
      <c r="M113" s="2"/>
      <c r="N113" s="2">
        <v>23.5</v>
      </c>
    </row>
    <row r="114" spans="1:14" ht="15.75" thickBot="1" x14ac:dyDescent="0.3">
      <c r="A114" s="46" t="s">
        <v>134</v>
      </c>
      <c r="B114" s="46" t="s">
        <v>76</v>
      </c>
      <c r="C114" s="47"/>
      <c r="D114" s="47"/>
      <c r="E114" s="3">
        <v>3883.38</v>
      </c>
      <c r="F114" s="3">
        <v>24246.38</v>
      </c>
      <c r="G114" s="2"/>
      <c r="H114" s="2">
        <v>7960.14</v>
      </c>
      <c r="I114" s="2">
        <f t="shared" ref="I114" si="36">SUM(E114:H114)</f>
        <v>36089.9</v>
      </c>
      <c r="J114" s="2">
        <v>93506.559999999998</v>
      </c>
      <c r="K114" s="71">
        <f t="shared" ref="K114:K115" si="37">SUM(I114/J114)-1</f>
        <v>-0.61403884390571095</v>
      </c>
      <c r="L114" s="2">
        <v>155359.96</v>
      </c>
      <c r="M114" s="2">
        <v>94378.17</v>
      </c>
      <c r="N114" s="2">
        <v>105654.59</v>
      </c>
    </row>
    <row r="115" spans="1:14" ht="15.75" thickBot="1" x14ac:dyDescent="0.3">
      <c r="A115" s="13" t="s">
        <v>463</v>
      </c>
      <c r="B115" s="46" t="s">
        <v>81</v>
      </c>
      <c r="C115" s="14"/>
      <c r="D115" s="14"/>
      <c r="E115" s="3">
        <v>415.18</v>
      </c>
      <c r="F115" s="3"/>
      <c r="G115" s="2">
        <v>9717.44</v>
      </c>
      <c r="H115" s="2"/>
      <c r="I115" s="2">
        <f t="shared" si="35"/>
        <v>10132.620000000001</v>
      </c>
      <c r="J115" s="2">
        <v>4182.53</v>
      </c>
      <c r="K115" s="71">
        <f t="shared" si="37"/>
        <v>1.4226054565059907</v>
      </c>
      <c r="L115" s="2">
        <v>18432.740000000002</v>
      </c>
      <c r="M115" s="2">
        <v>22054.06</v>
      </c>
      <c r="N115" s="2">
        <v>0</v>
      </c>
    </row>
    <row r="116" spans="1:14" ht="15.75" thickBot="1" x14ac:dyDescent="0.3">
      <c r="A116" s="9" t="s">
        <v>20</v>
      </c>
      <c r="B116" s="58"/>
      <c r="C116" s="10"/>
      <c r="D116" s="10"/>
      <c r="E116" s="4">
        <f t="shared" ref="E116:J116" si="38">SUM(E95:E115)</f>
        <v>81758.260000000009</v>
      </c>
      <c r="F116" s="4">
        <f t="shared" si="38"/>
        <v>320156.99</v>
      </c>
      <c r="G116" s="4">
        <f t="shared" si="38"/>
        <v>65789.72</v>
      </c>
      <c r="H116" s="4">
        <f t="shared" si="38"/>
        <v>213060.91</v>
      </c>
      <c r="I116" s="4">
        <f t="shared" si="38"/>
        <v>680765.88</v>
      </c>
      <c r="J116" s="4">
        <f t="shared" si="38"/>
        <v>638867.27</v>
      </c>
      <c r="K116" s="78">
        <f t="shared" si="34"/>
        <v>6.5582652246373385E-2</v>
      </c>
      <c r="L116" s="4">
        <f t="shared" ref="L116:M116" si="39">SUM(L95:L115)</f>
        <v>2424230.2400000002</v>
      </c>
      <c r="M116" s="4">
        <f t="shared" si="39"/>
        <v>2280813.8699999996</v>
      </c>
      <c r="N116" s="4">
        <f t="shared" ref="N116" si="40">SUM(N95:N115)</f>
        <v>2163583.65</v>
      </c>
    </row>
    <row r="117" spans="1:14" ht="15.75" thickBot="1" x14ac:dyDescent="0.3">
      <c r="A117" s="19" t="s">
        <v>21</v>
      </c>
      <c r="B117" s="18"/>
      <c r="C117" s="6"/>
      <c r="D117" s="6"/>
      <c r="E117" s="23"/>
      <c r="F117" s="23"/>
      <c r="G117" s="23"/>
      <c r="H117" s="23"/>
      <c r="I117" s="23"/>
      <c r="J117" s="23"/>
      <c r="K117" s="23"/>
      <c r="L117" s="23"/>
      <c r="M117" s="23"/>
    </row>
    <row r="118" spans="1:14" x14ac:dyDescent="0.25">
      <c r="A118" s="20"/>
      <c r="B118" s="57" t="s">
        <v>58</v>
      </c>
      <c r="C118" s="11"/>
      <c r="D118" s="11"/>
      <c r="E118" s="25" t="s">
        <v>2</v>
      </c>
      <c r="F118" s="26" t="s">
        <v>3</v>
      </c>
      <c r="G118" s="27" t="s">
        <v>4</v>
      </c>
      <c r="H118" s="54" t="s">
        <v>418</v>
      </c>
      <c r="I118" s="65" t="s">
        <v>510</v>
      </c>
      <c r="J118" s="25" t="s">
        <v>511</v>
      </c>
      <c r="K118" s="72" t="s">
        <v>452</v>
      </c>
      <c r="L118" s="25" t="s">
        <v>511</v>
      </c>
      <c r="M118" s="25" t="s">
        <v>469</v>
      </c>
      <c r="N118" s="25" t="s">
        <v>446</v>
      </c>
    </row>
    <row r="119" spans="1:14" ht="15.75" thickBot="1" x14ac:dyDescent="0.3">
      <c r="A119" s="21" t="s">
        <v>58</v>
      </c>
      <c r="B119" s="50" t="s">
        <v>59</v>
      </c>
      <c r="C119" s="12"/>
      <c r="D119" s="12"/>
      <c r="E119" s="28" t="s">
        <v>5</v>
      </c>
      <c r="F119" s="28" t="s">
        <v>5</v>
      </c>
      <c r="G119" s="28" t="s">
        <v>5</v>
      </c>
      <c r="H119" s="55" t="s">
        <v>419</v>
      </c>
      <c r="I119" s="28" t="s">
        <v>447</v>
      </c>
      <c r="J119" s="28" t="s">
        <v>447</v>
      </c>
      <c r="K119" s="73" t="s">
        <v>512</v>
      </c>
      <c r="L119" s="28" t="s">
        <v>448</v>
      </c>
      <c r="M119" s="28" t="s">
        <v>448</v>
      </c>
      <c r="N119" s="28" t="s">
        <v>448</v>
      </c>
    </row>
    <row r="120" spans="1:14" ht="15.75" thickBot="1" x14ac:dyDescent="0.3">
      <c r="A120" s="13" t="s">
        <v>135</v>
      </c>
      <c r="B120" s="46" t="s">
        <v>136</v>
      </c>
      <c r="C120" s="14"/>
      <c r="D120" s="14"/>
      <c r="E120" s="3">
        <v>51364.84</v>
      </c>
      <c r="F120" s="3">
        <v>19198.88</v>
      </c>
      <c r="G120" s="2">
        <v>1000</v>
      </c>
      <c r="H120" s="2">
        <v>66854.94</v>
      </c>
      <c r="I120" s="2">
        <f>SUM(E120:H120)</f>
        <v>138418.66</v>
      </c>
      <c r="J120" s="2">
        <v>193430.3</v>
      </c>
      <c r="K120" s="71">
        <f t="shared" ref="K120:K129" si="41">SUM(I120/J120)-1</f>
        <v>-0.28440032404437143</v>
      </c>
      <c r="L120" s="2">
        <v>745894.24</v>
      </c>
      <c r="M120" s="2">
        <v>784524.1</v>
      </c>
      <c r="N120" s="2">
        <v>1056051.32</v>
      </c>
    </row>
    <row r="121" spans="1:14" ht="15.75" thickBot="1" x14ac:dyDescent="0.3">
      <c r="A121" s="13" t="s">
        <v>137</v>
      </c>
      <c r="B121" s="46" t="s">
        <v>138</v>
      </c>
      <c r="C121" s="14"/>
      <c r="D121" s="14"/>
      <c r="E121" s="3">
        <v>1383.4</v>
      </c>
      <c r="F121" s="3">
        <v>6861.5</v>
      </c>
      <c r="G121" s="2">
        <v>7590.78</v>
      </c>
      <c r="H121" s="2">
        <v>6437.26</v>
      </c>
      <c r="I121" s="2">
        <f t="shared" ref="I121:I128" si="42">SUM(E121:H121)</f>
        <v>22272.940000000002</v>
      </c>
      <c r="J121" s="2">
        <v>27582.13</v>
      </c>
      <c r="K121" s="71">
        <f t="shared" si="41"/>
        <v>-0.19248658461112311</v>
      </c>
      <c r="L121" s="2">
        <v>115299.93</v>
      </c>
      <c r="M121" s="2">
        <v>138931.49</v>
      </c>
      <c r="N121" s="2">
        <v>98751.86</v>
      </c>
    </row>
    <row r="122" spans="1:14" ht="15.75" thickBot="1" x14ac:dyDescent="0.3">
      <c r="A122" s="46" t="s">
        <v>383</v>
      </c>
      <c r="B122" s="46" t="s">
        <v>384</v>
      </c>
      <c r="C122" s="47"/>
      <c r="D122" s="47"/>
      <c r="E122" s="3"/>
      <c r="F122" s="3"/>
      <c r="G122" s="2"/>
      <c r="H122" s="2"/>
      <c r="I122" s="2">
        <f t="shared" si="42"/>
        <v>0</v>
      </c>
      <c r="J122" s="2">
        <v>4011.83</v>
      </c>
      <c r="K122" s="71">
        <f t="shared" si="41"/>
        <v>-1</v>
      </c>
      <c r="L122" s="2">
        <v>26248.44</v>
      </c>
      <c r="M122" s="2">
        <v>22821.66</v>
      </c>
      <c r="N122" s="2">
        <v>8770.6299999999992</v>
      </c>
    </row>
    <row r="123" spans="1:14" ht="15.75" thickBot="1" x14ac:dyDescent="0.3">
      <c r="A123" s="46" t="s">
        <v>139</v>
      </c>
      <c r="B123" s="46" t="s">
        <v>140</v>
      </c>
      <c r="C123" s="47"/>
      <c r="D123" s="47"/>
      <c r="E123" s="3">
        <v>392.48</v>
      </c>
      <c r="F123" s="3">
        <v>2556.79</v>
      </c>
      <c r="G123" s="2"/>
      <c r="H123" s="2">
        <v>-200</v>
      </c>
      <c r="I123" s="2">
        <f t="shared" si="42"/>
        <v>2749.27</v>
      </c>
      <c r="J123" s="2">
        <v>1831.21</v>
      </c>
      <c r="K123" s="71">
        <f t="shared" si="41"/>
        <v>0.501340643618154</v>
      </c>
      <c r="L123" s="2">
        <v>79031.149999999994</v>
      </c>
      <c r="M123" s="2">
        <v>123215.78</v>
      </c>
      <c r="N123" s="2">
        <v>71185.600000000006</v>
      </c>
    </row>
    <row r="124" spans="1:14" ht="15.75" thickBot="1" x14ac:dyDescent="0.3">
      <c r="A124" s="46" t="s">
        <v>141</v>
      </c>
      <c r="B124" s="46" t="s">
        <v>142</v>
      </c>
      <c r="C124" s="47"/>
      <c r="D124" s="47"/>
      <c r="E124" s="3">
        <v>5260.97</v>
      </c>
      <c r="F124" s="3">
        <v>15023.49</v>
      </c>
      <c r="G124" s="2"/>
      <c r="H124" s="2">
        <v>11557.12</v>
      </c>
      <c r="I124" s="2">
        <f t="shared" si="42"/>
        <v>31841.58</v>
      </c>
      <c r="J124" s="2">
        <v>34580.370000000003</v>
      </c>
      <c r="K124" s="71">
        <f t="shared" si="41"/>
        <v>-7.9200714162399044E-2</v>
      </c>
      <c r="L124" s="2">
        <v>71416.56</v>
      </c>
      <c r="M124" s="2">
        <v>62039.06</v>
      </c>
      <c r="N124" s="2">
        <v>42996.44</v>
      </c>
    </row>
    <row r="125" spans="1:14" ht="15.75" thickBot="1" x14ac:dyDescent="0.3">
      <c r="A125" s="46" t="s">
        <v>326</v>
      </c>
      <c r="B125" s="46" t="s">
        <v>327</v>
      </c>
      <c r="C125" s="47"/>
      <c r="D125" s="47"/>
      <c r="E125" s="3">
        <v>3888.57</v>
      </c>
      <c r="F125" s="3">
        <v>6981.95</v>
      </c>
      <c r="G125" s="2"/>
      <c r="H125" s="2">
        <v>6361.36</v>
      </c>
      <c r="I125" s="2">
        <f t="shared" si="42"/>
        <v>17231.88</v>
      </c>
      <c r="J125" s="2">
        <v>14549.02</v>
      </c>
      <c r="K125" s="71">
        <f t="shared" si="41"/>
        <v>0.18440142360103984</v>
      </c>
      <c r="L125" s="2">
        <v>77255.16</v>
      </c>
      <c r="M125" s="2">
        <v>54211.85</v>
      </c>
      <c r="N125" s="2">
        <v>42567.22</v>
      </c>
    </row>
    <row r="126" spans="1:14" ht="15.75" thickBot="1" x14ac:dyDescent="0.3">
      <c r="A126" s="46" t="s">
        <v>366</v>
      </c>
      <c r="B126" s="46" t="s">
        <v>367</v>
      </c>
      <c r="C126" s="47"/>
      <c r="D126" s="47"/>
      <c r="E126" s="3">
        <v>444.98</v>
      </c>
      <c r="F126" s="3">
        <v>13801.6</v>
      </c>
      <c r="G126" s="2">
        <v>7550</v>
      </c>
      <c r="H126" s="2">
        <v>2560.92</v>
      </c>
      <c r="I126" s="2">
        <f t="shared" si="42"/>
        <v>24357.5</v>
      </c>
      <c r="J126" s="2">
        <v>17174.98</v>
      </c>
      <c r="K126" s="71">
        <f t="shared" si="41"/>
        <v>0.41819670241246287</v>
      </c>
      <c r="L126" s="2">
        <v>100881.67</v>
      </c>
      <c r="M126" s="2">
        <v>116315.7</v>
      </c>
      <c r="N126" s="2">
        <v>81361.570000000007</v>
      </c>
    </row>
    <row r="127" spans="1:14" ht="15.75" thickBot="1" x14ac:dyDescent="0.3">
      <c r="A127" s="46" t="s">
        <v>286</v>
      </c>
      <c r="B127" s="46" t="s">
        <v>287</v>
      </c>
      <c r="C127" s="47"/>
      <c r="D127" s="47"/>
      <c r="E127" s="3">
        <v>168.14</v>
      </c>
      <c r="F127" s="3">
        <v>11028.34</v>
      </c>
      <c r="G127" s="2"/>
      <c r="H127" s="2">
        <v>9205.9599999999991</v>
      </c>
      <c r="I127" s="2">
        <f t="shared" si="42"/>
        <v>20402.439999999999</v>
      </c>
      <c r="J127" s="2">
        <v>19326.650000000001</v>
      </c>
      <c r="K127" s="71">
        <f t="shared" si="41"/>
        <v>5.5663552659151794E-2</v>
      </c>
      <c r="L127" s="2">
        <v>69702.679999999993</v>
      </c>
      <c r="M127" s="2">
        <v>80479.679999999993</v>
      </c>
      <c r="N127" s="2">
        <v>38460.300000000003</v>
      </c>
    </row>
    <row r="128" spans="1:14" ht="15.75" thickBot="1" x14ac:dyDescent="0.3">
      <c r="A128" s="13" t="s">
        <v>328</v>
      </c>
      <c r="B128" s="46" t="s">
        <v>329</v>
      </c>
      <c r="C128" s="14"/>
      <c r="D128" s="14"/>
      <c r="E128" s="3">
        <v>1246.28</v>
      </c>
      <c r="F128" s="3">
        <v>3247.38</v>
      </c>
      <c r="G128" s="2">
        <v>452.47</v>
      </c>
      <c r="H128" s="2">
        <v>1015</v>
      </c>
      <c r="I128" s="2">
        <f t="shared" si="42"/>
        <v>5961.13</v>
      </c>
      <c r="J128" s="2">
        <v>12351.24</v>
      </c>
      <c r="K128" s="71">
        <f t="shared" si="41"/>
        <v>-0.51736586771854487</v>
      </c>
      <c r="L128" s="2">
        <v>100639.69</v>
      </c>
      <c r="M128" s="2">
        <v>56933.99</v>
      </c>
      <c r="N128" s="2">
        <v>44783.02</v>
      </c>
    </row>
    <row r="129" spans="1:14" ht="15.75" thickBot="1" x14ac:dyDescent="0.3">
      <c r="A129" s="9" t="s">
        <v>22</v>
      </c>
      <c r="B129" s="58"/>
      <c r="C129" s="10"/>
      <c r="D129" s="10"/>
      <c r="E129" s="4">
        <f t="shared" ref="E129:J129" si="43">SUM(E120:E128)</f>
        <v>64149.66</v>
      </c>
      <c r="F129" s="4">
        <f t="shared" si="43"/>
        <v>78699.930000000008</v>
      </c>
      <c r="G129" s="4">
        <f t="shared" si="43"/>
        <v>16593.25</v>
      </c>
      <c r="H129" s="4">
        <f t="shared" si="43"/>
        <v>103792.56</v>
      </c>
      <c r="I129" s="4">
        <f t="shared" si="43"/>
        <v>263235.40000000002</v>
      </c>
      <c r="J129" s="4">
        <f t="shared" si="43"/>
        <v>324837.73</v>
      </c>
      <c r="K129" s="78">
        <f t="shared" si="41"/>
        <v>-0.18964031672059756</v>
      </c>
      <c r="L129" s="4">
        <f t="shared" ref="L129:M129" si="44">SUM(L120:L128)</f>
        <v>1386369.5199999996</v>
      </c>
      <c r="M129" s="4">
        <f t="shared" si="44"/>
        <v>1439473.31</v>
      </c>
      <c r="N129" s="4">
        <f t="shared" ref="N129" si="45">SUM(N120:N128)</f>
        <v>1484927.9600000002</v>
      </c>
    </row>
    <row r="130" spans="1:14" ht="15.75" thickBot="1" x14ac:dyDescent="0.3">
      <c r="A130" s="19" t="s">
        <v>23</v>
      </c>
      <c r="B130" s="18"/>
      <c r="C130" s="6"/>
      <c r="D130" s="6"/>
      <c r="E130" s="23"/>
      <c r="F130" s="23"/>
      <c r="G130" s="23"/>
      <c r="H130" s="23"/>
      <c r="I130" s="23"/>
      <c r="J130" s="23"/>
      <c r="K130" s="23"/>
      <c r="L130" s="23"/>
      <c r="M130" s="23"/>
    </row>
    <row r="131" spans="1:14" x14ac:dyDescent="0.25">
      <c r="A131" s="20"/>
      <c r="B131" s="57" t="s">
        <v>58</v>
      </c>
      <c r="C131" s="11"/>
      <c r="D131" s="11"/>
      <c r="E131" s="25" t="s">
        <v>2</v>
      </c>
      <c r="F131" s="26" t="s">
        <v>3</v>
      </c>
      <c r="G131" s="27" t="s">
        <v>4</v>
      </c>
      <c r="H131" s="54" t="s">
        <v>418</v>
      </c>
      <c r="I131" s="65" t="s">
        <v>510</v>
      </c>
      <c r="J131" s="25" t="s">
        <v>511</v>
      </c>
      <c r="K131" s="72" t="s">
        <v>452</v>
      </c>
      <c r="L131" s="25" t="s">
        <v>511</v>
      </c>
      <c r="M131" s="25" t="s">
        <v>469</v>
      </c>
      <c r="N131" s="25" t="s">
        <v>446</v>
      </c>
    </row>
    <row r="132" spans="1:14" ht="15.75" thickBot="1" x14ac:dyDescent="0.3">
      <c r="A132" s="21" t="s">
        <v>58</v>
      </c>
      <c r="B132" s="50" t="s">
        <v>59</v>
      </c>
      <c r="C132" s="12"/>
      <c r="D132" s="12"/>
      <c r="E132" s="28" t="s">
        <v>5</v>
      </c>
      <c r="F132" s="28" t="s">
        <v>5</v>
      </c>
      <c r="G132" s="28" t="s">
        <v>5</v>
      </c>
      <c r="H132" s="55" t="s">
        <v>419</v>
      </c>
      <c r="I132" s="28" t="s">
        <v>447</v>
      </c>
      <c r="J132" s="28" t="s">
        <v>447</v>
      </c>
      <c r="K132" s="73" t="s">
        <v>512</v>
      </c>
      <c r="L132" s="28" t="s">
        <v>448</v>
      </c>
      <c r="M132" s="28" t="s">
        <v>448</v>
      </c>
      <c r="N132" s="28" t="s">
        <v>448</v>
      </c>
    </row>
    <row r="133" spans="1:14" ht="15.75" thickBot="1" x14ac:dyDescent="0.3">
      <c r="A133" s="13" t="s">
        <v>143</v>
      </c>
      <c r="B133" s="96" t="s">
        <v>144</v>
      </c>
      <c r="C133" s="97"/>
      <c r="D133" s="98"/>
      <c r="E133" s="5">
        <v>51388.95</v>
      </c>
      <c r="F133" s="3">
        <v>72090.649999999994</v>
      </c>
      <c r="G133" s="2">
        <v>404.05</v>
      </c>
      <c r="H133" s="2">
        <v>62286.76</v>
      </c>
      <c r="I133" s="2">
        <f t="shared" ref="I133:I136" si="46">SUM(E133:H133)</f>
        <v>186170.41</v>
      </c>
      <c r="J133" s="2">
        <v>175715.96</v>
      </c>
      <c r="K133" s="71">
        <f t="shared" ref="K133:K137" si="47">SUM(I133/J133)-1</f>
        <v>5.9496303010836415E-2</v>
      </c>
      <c r="L133" s="53">
        <v>665567.48</v>
      </c>
      <c r="M133" s="53">
        <v>642101.30000000005</v>
      </c>
      <c r="N133" s="2">
        <v>457950.12</v>
      </c>
    </row>
    <row r="134" spans="1:14" ht="15.75" thickBot="1" x14ac:dyDescent="0.3">
      <c r="A134" s="13" t="s">
        <v>145</v>
      </c>
      <c r="B134" s="93" t="s">
        <v>146</v>
      </c>
      <c r="C134" s="94"/>
      <c r="D134" s="95"/>
      <c r="E134" s="3">
        <v>29059.78</v>
      </c>
      <c r="F134" s="3">
        <v>27401.93</v>
      </c>
      <c r="G134" s="2">
        <v>2096.75</v>
      </c>
      <c r="H134" s="2">
        <v>12842.56</v>
      </c>
      <c r="I134" s="2">
        <f t="shared" si="46"/>
        <v>71401.02</v>
      </c>
      <c r="J134" s="2">
        <v>78980.02</v>
      </c>
      <c r="K134" s="71">
        <f t="shared" si="47"/>
        <v>-9.5960978485444826E-2</v>
      </c>
      <c r="L134" s="2">
        <v>356506.05</v>
      </c>
      <c r="M134" s="2">
        <v>310630.92</v>
      </c>
      <c r="N134" s="2">
        <v>303445.84999999998</v>
      </c>
    </row>
    <row r="135" spans="1:14" ht="15.75" thickBot="1" x14ac:dyDescent="0.3">
      <c r="A135" s="13" t="s">
        <v>147</v>
      </c>
      <c r="B135" s="93" t="s">
        <v>148</v>
      </c>
      <c r="C135" s="94"/>
      <c r="D135" s="95"/>
      <c r="E135" s="3">
        <v>41068.269999999997</v>
      </c>
      <c r="F135" s="3">
        <v>7841.47</v>
      </c>
      <c r="G135" s="2"/>
      <c r="H135" s="2">
        <v>11527.83</v>
      </c>
      <c r="I135" s="2">
        <f t="shared" si="46"/>
        <v>60437.57</v>
      </c>
      <c r="J135" s="2">
        <v>44448.58</v>
      </c>
      <c r="K135" s="71">
        <f t="shared" si="47"/>
        <v>0.35971880316536531</v>
      </c>
      <c r="L135" s="2">
        <v>153437.13</v>
      </c>
      <c r="M135" s="2">
        <v>117689.71</v>
      </c>
      <c r="N135" s="2">
        <v>68174.149999999994</v>
      </c>
    </row>
    <row r="136" spans="1:14" ht="15.75" thickBot="1" x14ac:dyDescent="0.3">
      <c r="A136" s="13" t="s">
        <v>149</v>
      </c>
      <c r="B136" s="46" t="s">
        <v>150</v>
      </c>
      <c r="C136" s="14"/>
      <c r="D136" s="14"/>
      <c r="E136" s="3">
        <v>3721.15</v>
      </c>
      <c r="F136" s="3">
        <v>7590.37</v>
      </c>
      <c r="G136" s="2"/>
      <c r="H136" s="2">
        <v>2489.5</v>
      </c>
      <c r="I136" s="2">
        <f t="shared" si="46"/>
        <v>13801.02</v>
      </c>
      <c r="J136" s="2">
        <v>20274.240000000002</v>
      </c>
      <c r="K136" s="71">
        <f t="shared" si="47"/>
        <v>-0.31928299161892137</v>
      </c>
      <c r="L136" s="2">
        <v>77161.05</v>
      </c>
      <c r="M136" s="2">
        <v>71905.919999999998</v>
      </c>
      <c r="N136" s="2">
        <v>72301.62</v>
      </c>
    </row>
    <row r="137" spans="1:14" ht="15.75" thickBot="1" x14ac:dyDescent="0.3">
      <c r="A137" s="9" t="s">
        <v>24</v>
      </c>
      <c r="B137" s="58"/>
      <c r="C137" s="10"/>
      <c r="D137" s="10"/>
      <c r="E137" s="4">
        <f>SUM(E133:E136)</f>
        <v>125238.15</v>
      </c>
      <c r="F137" s="4">
        <f t="shared" ref="F137:I137" si="48">SUM(F133:F136)</f>
        <v>114924.41999999998</v>
      </c>
      <c r="G137" s="4">
        <f t="shared" si="48"/>
        <v>2500.8000000000002</v>
      </c>
      <c r="H137" s="4">
        <f>SUM(H133:H136)</f>
        <v>89146.650000000009</v>
      </c>
      <c r="I137" s="4">
        <f t="shared" si="48"/>
        <v>331810.02</v>
      </c>
      <c r="J137" s="4">
        <f>SUM(J133:J136)</f>
        <v>319418.8</v>
      </c>
      <c r="K137" s="78">
        <f t="shared" si="47"/>
        <v>3.879302032316212E-2</v>
      </c>
      <c r="L137" s="4">
        <f>SUM(L133:L136)</f>
        <v>1252671.7100000002</v>
      </c>
      <c r="M137" s="4">
        <f>SUM(M133:M136)</f>
        <v>1142327.8499999999</v>
      </c>
      <c r="N137" s="4">
        <f>SUM(N133:N136)</f>
        <v>901871.74</v>
      </c>
    </row>
    <row r="138" spans="1:14" ht="15.75" thickBot="1" x14ac:dyDescent="0.3">
      <c r="A138" s="19" t="s">
        <v>25</v>
      </c>
      <c r="B138" s="18"/>
      <c r="C138" s="6"/>
      <c r="D138" s="6"/>
      <c r="E138" s="23"/>
      <c r="F138" s="23"/>
      <c r="G138" s="23"/>
      <c r="H138" s="23"/>
      <c r="I138" s="23"/>
      <c r="J138" s="23"/>
      <c r="K138" s="23"/>
      <c r="L138" s="23"/>
      <c r="M138" s="23"/>
    </row>
    <row r="139" spans="1:14" x14ac:dyDescent="0.25">
      <c r="A139" s="20"/>
      <c r="B139" s="57" t="s">
        <v>58</v>
      </c>
      <c r="C139" s="11"/>
      <c r="D139" s="11"/>
      <c r="E139" s="25" t="s">
        <v>2</v>
      </c>
      <c r="F139" s="26" t="s">
        <v>3</v>
      </c>
      <c r="G139" s="27" t="s">
        <v>4</v>
      </c>
      <c r="H139" s="54" t="s">
        <v>418</v>
      </c>
      <c r="I139" s="65" t="s">
        <v>510</v>
      </c>
      <c r="J139" s="25" t="s">
        <v>511</v>
      </c>
      <c r="K139" s="72" t="s">
        <v>452</v>
      </c>
      <c r="L139" s="25" t="s">
        <v>511</v>
      </c>
      <c r="M139" s="25" t="s">
        <v>469</v>
      </c>
      <c r="N139" s="25" t="s">
        <v>446</v>
      </c>
    </row>
    <row r="140" spans="1:14" ht="15.75" thickBot="1" x14ac:dyDescent="0.3">
      <c r="A140" s="21" t="s">
        <v>58</v>
      </c>
      <c r="B140" s="50" t="s">
        <v>59</v>
      </c>
      <c r="C140" s="12"/>
      <c r="D140" s="12"/>
      <c r="E140" s="28" t="s">
        <v>5</v>
      </c>
      <c r="F140" s="28" t="s">
        <v>5</v>
      </c>
      <c r="G140" s="28" t="s">
        <v>5</v>
      </c>
      <c r="H140" s="55" t="s">
        <v>419</v>
      </c>
      <c r="I140" s="28" t="s">
        <v>447</v>
      </c>
      <c r="J140" s="28" t="s">
        <v>447</v>
      </c>
      <c r="K140" s="73" t="s">
        <v>512</v>
      </c>
      <c r="L140" s="28" t="s">
        <v>448</v>
      </c>
      <c r="M140" s="28" t="s">
        <v>448</v>
      </c>
      <c r="N140" s="28" t="s">
        <v>448</v>
      </c>
    </row>
    <row r="141" spans="1:14" ht="15.75" thickBot="1" x14ac:dyDescent="0.3">
      <c r="A141" s="13" t="s">
        <v>151</v>
      </c>
      <c r="B141" s="46" t="s">
        <v>152</v>
      </c>
      <c r="C141" s="14"/>
      <c r="D141" s="14"/>
      <c r="E141" s="3">
        <v>40079.07</v>
      </c>
      <c r="F141" s="3">
        <v>53754.04</v>
      </c>
      <c r="G141" s="2">
        <v>26085.18</v>
      </c>
      <c r="H141" s="2">
        <v>59815.92</v>
      </c>
      <c r="I141" s="2">
        <f>SUM(E141:H141)</f>
        <v>179734.21000000002</v>
      </c>
      <c r="J141" s="2">
        <v>108542.22</v>
      </c>
      <c r="K141" s="71">
        <f t="shared" ref="K141:K151" si="49">SUM(I141/J141)-1</f>
        <v>0.65589214961698783</v>
      </c>
      <c r="L141" s="2">
        <v>551689.23</v>
      </c>
      <c r="M141" s="2">
        <v>620301.1</v>
      </c>
      <c r="N141" s="2">
        <v>724089.31</v>
      </c>
    </row>
    <row r="142" spans="1:14" ht="15.75" thickBot="1" x14ac:dyDescent="0.3">
      <c r="A142" s="13" t="s">
        <v>153</v>
      </c>
      <c r="B142" s="46" t="s">
        <v>154</v>
      </c>
      <c r="C142" s="14"/>
      <c r="D142" s="14"/>
      <c r="E142" s="3">
        <v>12117.99</v>
      </c>
      <c r="F142" s="3">
        <v>61335.93</v>
      </c>
      <c r="G142" s="2">
        <v>1955.43</v>
      </c>
      <c r="H142" s="2">
        <v>29164.639999999999</v>
      </c>
      <c r="I142" s="2">
        <f t="shared" ref="I142:I150" si="50">SUM(E142:H142)</f>
        <v>104573.98999999999</v>
      </c>
      <c r="J142" s="2">
        <v>69609.16</v>
      </c>
      <c r="K142" s="71">
        <f t="shared" si="49"/>
        <v>0.50230213954600211</v>
      </c>
      <c r="L142" s="2">
        <v>182399.89</v>
      </c>
      <c r="M142" s="2">
        <v>204320.81</v>
      </c>
      <c r="N142" s="2">
        <v>249889.54</v>
      </c>
    </row>
    <row r="143" spans="1:14" ht="15.75" thickBot="1" x14ac:dyDescent="0.3">
      <c r="A143" s="46" t="s">
        <v>155</v>
      </c>
      <c r="B143" s="46" t="s">
        <v>156</v>
      </c>
      <c r="C143" s="47"/>
      <c r="D143" s="47"/>
      <c r="E143" s="3">
        <v>5049.82</v>
      </c>
      <c r="F143" s="3">
        <v>9151.69</v>
      </c>
      <c r="G143" s="2">
        <v>2604.86</v>
      </c>
      <c r="H143" s="2">
        <v>7574.83</v>
      </c>
      <c r="I143" s="2">
        <f t="shared" si="50"/>
        <v>24381.199999999997</v>
      </c>
      <c r="J143" s="2">
        <v>29557.67</v>
      </c>
      <c r="K143" s="71">
        <f t="shared" si="49"/>
        <v>-0.1751311926819672</v>
      </c>
      <c r="L143" s="2">
        <v>91362.96</v>
      </c>
      <c r="M143" s="2">
        <v>95092.65</v>
      </c>
      <c r="N143" s="2">
        <v>96526.99</v>
      </c>
    </row>
    <row r="144" spans="1:14" ht="15.75" thickBot="1" x14ac:dyDescent="0.3">
      <c r="A144" s="13" t="s">
        <v>157</v>
      </c>
      <c r="B144" s="46" t="s">
        <v>158</v>
      </c>
      <c r="C144" s="14"/>
      <c r="D144" s="14"/>
      <c r="E144" s="3">
        <v>7051.47</v>
      </c>
      <c r="F144" s="3">
        <v>5721.77</v>
      </c>
      <c r="G144" s="2">
        <v>8895</v>
      </c>
      <c r="H144" s="2">
        <v>3725.31</v>
      </c>
      <c r="I144" s="2">
        <f t="shared" si="50"/>
        <v>25393.550000000003</v>
      </c>
      <c r="J144" s="2">
        <v>25476.05</v>
      </c>
      <c r="K144" s="71">
        <f t="shared" si="49"/>
        <v>-3.2383356132522634E-3</v>
      </c>
      <c r="L144" s="2">
        <v>98793.87</v>
      </c>
      <c r="M144" s="2">
        <v>92357.86</v>
      </c>
      <c r="N144" s="2">
        <v>69479.98</v>
      </c>
    </row>
    <row r="145" spans="1:14" ht="15.75" thickBot="1" x14ac:dyDescent="0.3">
      <c r="A145" s="13" t="s">
        <v>159</v>
      </c>
      <c r="B145" s="46" t="s">
        <v>160</v>
      </c>
      <c r="C145" s="14"/>
      <c r="D145" s="14"/>
      <c r="E145" s="3">
        <v>4574.2299999999996</v>
      </c>
      <c r="F145" s="3">
        <v>16524.5</v>
      </c>
      <c r="G145" s="2">
        <v>30996.91</v>
      </c>
      <c r="H145" s="2">
        <v>23607.35</v>
      </c>
      <c r="I145" s="2">
        <f t="shared" si="50"/>
        <v>75702.989999999991</v>
      </c>
      <c r="J145" s="2">
        <v>53829.91</v>
      </c>
      <c r="K145" s="71">
        <f t="shared" si="49"/>
        <v>0.4063369230972147</v>
      </c>
      <c r="L145" s="2">
        <v>253455.71</v>
      </c>
      <c r="M145" s="2">
        <v>266705.76</v>
      </c>
      <c r="N145" s="2">
        <v>210535.89</v>
      </c>
    </row>
    <row r="146" spans="1:14" ht="15.75" thickBot="1" x14ac:dyDescent="0.3">
      <c r="A146" s="46" t="s">
        <v>161</v>
      </c>
      <c r="B146" s="46" t="s">
        <v>162</v>
      </c>
      <c r="C146" s="47"/>
      <c r="D146" s="47"/>
      <c r="E146" s="3">
        <v>890.18</v>
      </c>
      <c r="F146" s="3">
        <v>16192.97</v>
      </c>
      <c r="G146" s="2"/>
      <c r="H146" s="2">
        <v>3974.68</v>
      </c>
      <c r="I146" s="2">
        <f t="shared" si="50"/>
        <v>21057.829999999998</v>
      </c>
      <c r="J146" s="2">
        <v>23971.78</v>
      </c>
      <c r="K146" s="71">
        <f t="shared" si="49"/>
        <v>-0.12155751471104781</v>
      </c>
      <c r="L146" s="2">
        <v>72001.009999999995</v>
      </c>
      <c r="M146" s="2">
        <v>68996.710000000006</v>
      </c>
      <c r="N146" s="2">
        <v>53334.32</v>
      </c>
    </row>
    <row r="147" spans="1:14" ht="15.75" thickBot="1" x14ac:dyDescent="0.3">
      <c r="A147" s="46" t="s">
        <v>163</v>
      </c>
      <c r="B147" s="46" t="s">
        <v>164</v>
      </c>
      <c r="C147" s="47"/>
      <c r="D147" s="47"/>
      <c r="E147" s="3">
        <v>10109.06</v>
      </c>
      <c r="F147" s="3">
        <v>27972.55</v>
      </c>
      <c r="G147" s="2">
        <v>28430.58</v>
      </c>
      <c r="H147" s="2">
        <v>15424.69</v>
      </c>
      <c r="I147" s="2">
        <f t="shared" si="50"/>
        <v>81936.88</v>
      </c>
      <c r="J147" s="2">
        <v>121263.14</v>
      </c>
      <c r="K147" s="71">
        <f t="shared" si="49"/>
        <v>-0.32430514334364091</v>
      </c>
      <c r="L147" s="2">
        <v>386624.44</v>
      </c>
      <c r="M147" s="2">
        <v>356912.05</v>
      </c>
      <c r="N147" s="2">
        <v>270408.01</v>
      </c>
    </row>
    <row r="148" spans="1:14" ht="15.75" thickBot="1" x14ac:dyDescent="0.3">
      <c r="A148" s="46" t="s">
        <v>165</v>
      </c>
      <c r="B148" s="46" t="s">
        <v>166</v>
      </c>
      <c r="C148" s="47"/>
      <c r="D148" s="47"/>
      <c r="E148" s="3">
        <v>19807.849999999999</v>
      </c>
      <c r="F148" s="3">
        <v>2966.92</v>
      </c>
      <c r="G148" s="2"/>
      <c r="H148" s="2">
        <v>16656.7</v>
      </c>
      <c r="I148" s="2">
        <f t="shared" si="50"/>
        <v>39431.47</v>
      </c>
      <c r="J148" s="2">
        <v>21824.98</v>
      </c>
      <c r="K148" s="71">
        <f t="shared" si="49"/>
        <v>0.80671276674709458</v>
      </c>
      <c r="L148" s="2">
        <v>86998.81</v>
      </c>
      <c r="M148" s="2">
        <v>62468.02</v>
      </c>
      <c r="N148" s="2">
        <v>113332.02</v>
      </c>
    </row>
    <row r="149" spans="1:14" ht="15.75" thickBot="1" x14ac:dyDescent="0.3">
      <c r="A149" s="46" t="s">
        <v>167</v>
      </c>
      <c r="B149" s="46" t="s">
        <v>168</v>
      </c>
      <c r="C149" s="47"/>
      <c r="D149" s="47"/>
      <c r="E149" s="3">
        <v>1251.9000000000001</v>
      </c>
      <c r="F149" s="3">
        <v>611.5</v>
      </c>
      <c r="G149" s="2"/>
      <c r="H149" s="2">
        <v>1752.92</v>
      </c>
      <c r="I149" s="2">
        <f t="shared" si="50"/>
        <v>3616.32</v>
      </c>
      <c r="J149" s="2">
        <v>2319.44</v>
      </c>
      <c r="K149" s="71">
        <f t="shared" si="49"/>
        <v>0.55913496361190629</v>
      </c>
      <c r="L149" s="2">
        <v>37649.839999999997</v>
      </c>
      <c r="M149" s="2">
        <v>8375.41</v>
      </c>
      <c r="N149" s="2">
        <v>20847</v>
      </c>
    </row>
    <row r="150" spans="1:14" ht="15.75" thickBot="1" x14ac:dyDescent="0.3">
      <c r="A150" s="13" t="s">
        <v>344</v>
      </c>
      <c r="B150" s="46" t="s">
        <v>345</v>
      </c>
      <c r="C150" s="14"/>
      <c r="D150" s="14"/>
      <c r="E150" s="5">
        <v>1834.11</v>
      </c>
      <c r="F150" s="3"/>
      <c r="G150" s="2"/>
      <c r="H150" s="2">
        <v>518.4</v>
      </c>
      <c r="I150" s="2">
        <f t="shared" si="50"/>
        <v>2352.5099999999998</v>
      </c>
      <c r="J150" s="2">
        <v>808.99</v>
      </c>
      <c r="K150" s="71">
        <f t="shared" si="49"/>
        <v>1.9079593072843912</v>
      </c>
      <c r="L150" s="2">
        <v>19934.509999999998</v>
      </c>
      <c r="M150" s="2">
        <v>18867.25</v>
      </c>
      <c r="N150" s="2">
        <v>21566.89</v>
      </c>
    </row>
    <row r="151" spans="1:14" ht="15.75" thickBot="1" x14ac:dyDescent="0.3">
      <c r="A151" s="9" t="s">
        <v>26</v>
      </c>
      <c r="B151" s="58"/>
      <c r="C151" s="10"/>
      <c r="D151" s="10"/>
      <c r="E151" s="4">
        <f t="shared" ref="E151:J151" si="51">SUM(E141:E150)</f>
        <v>102765.67999999998</v>
      </c>
      <c r="F151" s="4">
        <f t="shared" si="51"/>
        <v>194231.87</v>
      </c>
      <c r="G151" s="4">
        <f t="shared" si="51"/>
        <v>98967.96</v>
      </c>
      <c r="H151" s="4">
        <f t="shared" si="51"/>
        <v>162215.44</v>
      </c>
      <c r="I151" s="4">
        <f t="shared" si="51"/>
        <v>558180.94999999995</v>
      </c>
      <c r="J151" s="4">
        <f t="shared" si="51"/>
        <v>457203.34</v>
      </c>
      <c r="K151" s="78">
        <f t="shared" si="49"/>
        <v>0.22085930080913219</v>
      </c>
      <c r="L151" s="4">
        <f t="shared" ref="L151:M151" si="52">SUM(L141:L150)</f>
        <v>1780910.27</v>
      </c>
      <c r="M151" s="4">
        <f t="shared" si="52"/>
        <v>1794397.6199999999</v>
      </c>
      <c r="N151" s="4">
        <f t="shared" ref="N151" si="53">SUM(N141:N150)</f>
        <v>1830009.95</v>
      </c>
    </row>
    <row r="152" spans="1:14" ht="15.75" thickBot="1" x14ac:dyDescent="0.3">
      <c r="A152" s="19" t="s">
        <v>27</v>
      </c>
      <c r="B152" s="18"/>
      <c r="C152" s="6"/>
      <c r="D152" s="6"/>
      <c r="E152" s="23"/>
      <c r="F152" s="23"/>
      <c r="G152" s="23"/>
      <c r="H152" s="23"/>
      <c r="I152" s="23"/>
      <c r="J152" s="23"/>
      <c r="K152" s="23"/>
      <c r="L152" s="23"/>
      <c r="M152" s="23"/>
    </row>
    <row r="153" spans="1:14" x14ac:dyDescent="0.25">
      <c r="A153" s="20"/>
      <c r="B153" s="57" t="s">
        <v>58</v>
      </c>
      <c r="C153" s="11"/>
      <c r="D153" s="11"/>
      <c r="E153" s="25" t="s">
        <v>2</v>
      </c>
      <c r="F153" s="26" t="s">
        <v>3</v>
      </c>
      <c r="G153" s="27" t="s">
        <v>4</v>
      </c>
      <c r="H153" s="54" t="s">
        <v>418</v>
      </c>
      <c r="I153" s="65" t="s">
        <v>510</v>
      </c>
      <c r="J153" s="25" t="s">
        <v>511</v>
      </c>
      <c r="K153" s="72" t="s">
        <v>452</v>
      </c>
      <c r="L153" s="25" t="s">
        <v>511</v>
      </c>
      <c r="M153" s="25" t="s">
        <v>469</v>
      </c>
      <c r="N153" s="25" t="s">
        <v>446</v>
      </c>
    </row>
    <row r="154" spans="1:14" ht="15.75" thickBot="1" x14ac:dyDescent="0.3">
      <c r="A154" s="21" t="s">
        <v>58</v>
      </c>
      <c r="B154" s="50" t="s">
        <v>59</v>
      </c>
      <c r="C154" s="12"/>
      <c r="D154" s="12"/>
      <c r="E154" s="28" t="s">
        <v>5</v>
      </c>
      <c r="F154" s="28" t="s">
        <v>5</v>
      </c>
      <c r="G154" s="28" t="s">
        <v>5</v>
      </c>
      <c r="H154" s="55" t="s">
        <v>419</v>
      </c>
      <c r="I154" s="28" t="s">
        <v>447</v>
      </c>
      <c r="J154" s="28" t="s">
        <v>447</v>
      </c>
      <c r="K154" s="73" t="s">
        <v>512</v>
      </c>
      <c r="L154" s="28" t="s">
        <v>448</v>
      </c>
      <c r="M154" s="28" t="s">
        <v>448</v>
      </c>
      <c r="N154" s="28" t="s">
        <v>448</v>
      </c>
    </row>
    <row r="155" spans="1:14" ht="15.75" thickBot="1" x14ac:dyDescent="0.3">
      <c r="A155" s="13" t="s">
        <v>169</v>
      </c>
      <c r="B155" s="46" t="s">
        <v>170</v>
      </c>
      <c r="C155" s="14"/>
      <c r="D155" s="14"/>
      <c r="E155" s="5">
        <v>12674.58</v>
      </c>
      <c r="F155" s="5">
        <v>67683.03</v>
      </c>
      <c r="G155" s="2">
        <v>7924.55</v>
      </c>
      <c r="H155" s="2">
        <v>17115.45</v>
      </c>
      <c r="I155" s="2">
        <f>SUM(E155:H155)</f>
        <v>105397.61</v>
      </c>
      <c r="J155" s="2">
        <v>87539.88</v>
      </c>
      <c r="K155" s="71">
        <f>SUM(I155/J155)-1</f>
        <v>0.20399536759703119</v>
      </c>
      <c r="L155" s="2">
        <v>308519.24</v>
      </c>
      <c r="M155" s="2">
        <v>227222.66</v>
      </c>
      <c r="N155" s="2">
        <v>326533.92</v>
      </c>
    </row>
    <row r="156" spans="1:14" ht="15.75" thickBot="1" x14ac:dyDescent="0.3">
      <c r="A156" s="9" t="s">
        <v>28</v>
      </c>
      <c r="B156" s="58"/>
      <c r="C156" s="10"/>
      <c r="D156" s="10"/>
      <c r="E156" s="4">
        <f>SUM(E155)</f>
        <v>12674.58</v>
      </c>
      <c r="F156" s="4">
        <f t="shared" ref="F156:I156" si="54">SUM(F155)</f>
        <v>67683.03</v>
      </c>
      <c r="G156" s="4">
        <f t="shared" si="54"/>
        <v>7924.55</v>
      </c>
      <c r="H156" s="4">
        <f>SUM(H155)</f>
        <v>17115.45</v>
      </c>
      <c r="I156" s="4">
        <f t="shared" si="54"/>
        <v>105397.61</v>
      </c>
      <c r="J156" s="4">
        <f>SUM(J155)</f>
        <v>87539.88</v>
      </c>
      <c r="K156" s="78">
        <f t="shared" ref="K156" si="55">SUM(I156/J156)-1</f>
        <v>0.20399536759703119</v>
      </c>
      <c r="L156" s="4">
        <f>SUM(L155)</f>
        <v>308519.24</v>
      </c>
      <c r="M156" s="4">
        <f>SUM(M155)</f>
        <v>227222.66</v>
      </c>
      <c r="N156" s="4">
        <f>SUM(N155)</f>
        <v>326533.92</v>
      </c>
    </row>
    <row r="157" spans="1:14" ht="15.75" thickBot="1" x14ac:dyDescent="0.3">
      <c r="A157" s="48" t="s">
        <v>272</v>
      </c>
      <c r="B157" s="18"/>
      <c r="C157" s="40"/>
      <c r="D157" s="40"/>
      <c r="E157" s="23"/>
      <c r="F157" s="23"/>
      <c r="G157" s="23"/>
      <c r="H157" s="23"/>
      <c r="I157" s="23"/>
      <c r="J157" s="84"/>
      <c r="K157" s="23"/>
      <c r="L157" s="23"/>
      <c r="M157" s="23"/>
    </row>
    <row r="158" spans="1:14" x14ac:dyDescent="0.25">
      <c r="A158" s="49"/>
      <c r="B158" s="57" t="s">
        <v>58</v>
      </c>
      <c r="C158" s="44"/>
      <c r="D158" s="44"/>
      <c r="E158" s="25" t="s">
        <v>2</v>
      </c>
      <c r="F158" s="26" t="s">
        <v>3</v>
      </c>
      <c r="G158" s="27" t="s">
        <v>4</v>
      </c>
      <c r="H158" s="54" t="s">
        <v>418</v>
      </c>
      <c r="I158" s="65" t="s">
        <v>510</v>
      </c>
      <c r="J158" s="25" t="s">
        <v>511</v>
      </c>
      <c r="K158" s="72" t="s">
        <v>452</v>
      </c>
      <c r="L158" s="25" t="s">
        <v>511</v>
      </c>
      <c r="M158" s="25" t="s">
        <v>469</v>
      </c>
      <c r="N158" s="25" t="s">
        <v>446</v>
      </c>
    </row>
    <row r="159" spans="1:14" ht="15.75" thickBot="1" x14ac:dyDescent="0.3">
      <c r="A159" s="50" t="s">
        <v>58</v>
      </c>
      <c r="B159" s="50" t="s">
        <v>59</v>
      </c>
      <c r="C159" s="45"/>
      <c r="D159" s="45"/>
      <c r="E159" s="28" t="s">
        <v>5</v>
      </c>
      <c r="F159" s="28" t="s">
        <v>5</v>
      </c>
      <c r="G159" s="28" t="s">
        <v>5</v>
      </c>
      <c r="H159" s="55" t="s">
        <v>419</v>
      </c>
      <c r="I159" s="28" t="s">
        <v>447</v>
      </c>
      <c r="J159" s="28" t="s">
        <v>447</v>
      </c>
      <c r="K159" s="73" t="s">
        <v>512</v>
      </c>
      <c r="L159" s="28" t="s">
        <v>448</v>
      </c>
      <c r="M159" s="28" t="s">
        <v>448</v>
      </c>
      <c r="N159" s="28" t="s">
        <v>448</v>
      </c>
    </row>
    <row r="160" spans="1:14" ht="15.75" thickBot="1" x14ac:dyDescent="0.3">
      <c r="A160" s="46" t="s">
        <v>171</v>
      </c>
      <c r="B160" s="46" t="s">
        <v>172</v>
      </c>
      <c r="C160" s="47"/>
      <c r="D160" s="47"/>
      <c r="E160" s="3">
        <v>6563.37</v>
      </c>
      <c r="F160" s="3">
        <v>3023.12</v>
      </c>
      <c r="G160" s="2"/>
      <c r="H160" s="2">
        <v>7420.89</v>
      </c>
      <c r="I160" s="2">
        <f>SUM(E160:H160)</f>
        <v>17007.38</v>
      </c>
      <c r="J160" s="2">
        <v>21177.77</v>
      </c>
      <c r="K160" s="71">
        <f>SUM(I160/J160)-1</f>
        <v>-0.19692299991925488</v>
      </c>
      <c r="L160" s="2">
        <v>66526.5</v>
      </c>
      <c r="M160" s="2">
        <v>67728.240000000005</v>
      </c>
      <c r="N160" s="2">
        <v>47515.34</v>
      </c>
    </row>
    <row r="161" spans="1:14" ht="15.75" thickBot="1" x14ac:dyDescent="0.3">
      <c r="A161" s="42" t="s">
        <v>273</v>
      </c>
      <c r="B161" s="58"/>
      <c r="C161" s="43"/>
      <c r="D161" s="43"/>
      <c r="E161" s="4">
        <f>SUM(E160)</f>
        <v>6563.37</v>
      </c>
      <c r="F161" s="4">
        <f t="shared" ref="F161" si="56">SUM(F160)</f>
        <v>3023.12</v>
      </c>
      <c r="G161" s="4">
        <f t="shared" ref="G161" si="57">SUM(G160)</f>
        <v>0</v>
      </c>
      <c r="H161" s="4">
        <f>SUM(H160)</f>
        <v>7420.89</v>
      </c>
      <c r="I161" s="4">
        <f t="shared" ref="I161" si="58">SUM(I160)</f>
        <v>17007.38</v>
      </c>
      <c r="J161" s="4">
        <f>SUM(J160)</f>
        <v>21177.77</v>
      </c>
      <c r="K161" s="78">
        <f t="shared" ref="K161" si="59">SUM(I161/J161)-1</f>
        <v>-0.19692299991925488</v>
      </c>
      <c r="L161" s="4">
        <f>SUM(L160)</f>
        <v>66526.5</v>
      </c>
      <c r="M161" s="4">
        <f>SUM(M160)</f>
        <v>67728.240000000005</v>
      </c>
      <c r="N161" s="4">
        <f>SUM(N160)</f>
        <v>47515.34</v>
      </c>
    </row>
    <row r="162" spans="1:14" ht="15.75" thickBot="1" x14ac:dyDescent="0.3">
      <c r="A162" s="19" t="s">
        <v>29</v>
      </c>
      <c r="B162" s="18"/>
      <c r="C162" s="6"/>
      <c r="D162" s="6"/>
      <c r="E162" s="23"/>
      <c r="F162" s="23"/>
      <c r="G162" s="23"/>
      <c r="H162" s="23"/>
      <c r="I162" s="23"/>
      <c r="J162" s="23"/>
      <c r="K162" s="23"/>
      <c r="L162" s="23"/>
      <c r="M162" s="23"/>
    </row>
    <row r="163" spans="1:14" x14ac:dyDescent="0.25">
      <c r="A163" s="20"/>
      <c r="B163" s="57" t="s">
        <v>58</v>
      </c>
      <c r="C163" s="11"/>
      <c r="D163" s="11"/>
      <c r="E163" s="25" t="s">
        <v>2</v>
      </c>
      <c r="F163" s="26" t="s">
        <v>3</v>
      </c>
      <c r="G163" s="27" t="s">
        <v>4</v>
      </c>
      <c r="H163" s="54" t="s">
        <v>418</v>
      </c>
      <c r="I163" s="65" t="s">
        <v>510</v>
      </c>
      <c r="J163" s="25" t="s">
        <v>511</v>
      </c>
      <c r="K163" s="72" t="s">
        <v>452</v>
      </c>
      <c r="L163" s="25" t="s">
        <v>511</v>
      </c>
      <c r="M163" s="25" t="s">
        <v>469</v>
      </c>
      <c r="N163" s="25" t="s">
        <v>446</v>
      </c>
    </row>
    <row r="164" spans="1:14" ht="15.75" thickBot="1" x14ac:dyDescent="0.3">
      <c r="A164" s="21" t="s">
        <v>58</v>
      </c>
      <c r="B164" s="50" t="s">
        <v>59</v>
      </c>
      <c r="C164" s="12"/>
      <c r="D164" s="12"/>
      <c r="E164" s="28" t="s">
        <v>5</v>
      </c>
      <c r="F164" s="28" t="s">
        <v>5</v>
      </c>
      <c r="G164" s="28" t="s">
        <v>5</v>
      </c>
      <c r="H164" s="55" t="s">
        <v>419</v>
      </c>
      <c r="I164" s="28" t="s">
        <v>447</v>
      </c>
      <c r="J164" s="28" t="s">
        <v>447</v>
      </c>
      <c r="K164" s="73" t="s">
        <v>512</v>
      </c>
      <c r="L164" s="28" t="s">
        <v>448</v>
      </c>
      <c r="M164" s="28" t="s">
        <v>448</v>
      </c>
      <c r="N164" s="28" t="s">
        <v>448</v>
      </c>
    </row>
    <row r="165" spans="1:14" ht="15.75" thickBot="1" x14ac:dyDescent="0.3">
      <c r="A165" s="13" t="s">
        <v>173</v>
      </c>
      <c r="B165" s="46" t="s">
        <v>174</v>
      </c>
      <c r="C165" s="14"/>
      <c r="D165" s="14"/>
      <c r="E165" s="5">
        <v>13909.48</v>
      </c>
      <c r="F165" s="3">
        <v>12984.83</v>
      </c>
      <c r="G165" s="2"/>
      <c r="H165" s="2">
        <v>4433</v>
      </c>
      <c r="I165" s="2">
        <f>SUM(E165:H165)</f>
        <v>31327.309999999998</v>
      </c>
      <c r="J165" s="2">
        <v>33614.230000000003</v>
      </c>
      <c r="K165" s="71">
        <f t="shared" ref="K165:K173" si="60">SUM(I165/J165)-1</f>
        <v>-6.8034281909774674E-2</v>
      </c>
      <c r="L165" s="2">
        <v>143237.99</v>
      </c>
      <c r="M165" s="2">
        <v>169844.84</v>
      </c>
      <c r="N165" s="2">
        <v>193923.51</v>
      </c>
    </row>
    <row r="166" spans="1:14" ht="15.75" thickBot="1" x14ac:dyDescent="0.3">
      <c r="A166" s="46" t="s">
        <v>346</v>
      </c>
      <c r="B166" s="46" t="s">
        <v>288</v>
      </c>
      <c r="C166" s="47"/>
      <c r="D166" s="47"/>
      <c r="E166" s="5">
        <v>12635.3</v>
      </c>
      <c r="F166" s="3">
        <v>41305.58</v>
      </c>
      <c r="G166" s="2"/>
      <c r="H166" s="2">
        <v>29708.83</v>
      </c>
      <c r="I166" s="2">
        <f t="shared" ref="I166:I172" si="61">SUM(E166:H166)</f>
        <v>83649.710000000006</v>
      </c>
      <c r="J166" s="2">
        <v>50929.26</v>
      </c>
      <c r="K166" s="71">
        <f t="shared" si="60"/>
        <v>0.6424685927107523</v>
      </c>
      <c r="L166" s="2">
        <v>140066.81</v>
      </c>
      <c r="M166" s="2">
        <v>113058.76</v>
      </c>
      <c r="N166" s="2">
        <v>114775.64</v>
      </c>
    </row>
    <row r="167" spans="1:14" ht="15.75" thickBot="1" x14ac:dyDescent="0.3">
      <c r="A167" s="13" t="s">
        <v>175</v>
      </c>
      <c r="B167" s="46" t="s">
        <v>176</v>
      </c>
      <c r="C167" s="14"/>
      <c r="D167" s="14"/>
      <c r="E167" s="3">
        <v>8796.17</v>
      </c>
      <c r="F167" s="3">
        <v>3742.5</v>
      </c>
      <c r="G167" s="2"/>
      <c r="H167" s="2">
        <v>592.85</v>
      </c>
      <c r="I167" s="2">
        <f t="shared" si="61"/>
        <v>13131.52</v>
      </c>
      <c r="J167" s="2">
        <v>15688.84</v>
      </c>
      <c r="K167" s="71">
        <f t="shared" si="60"/>
        <v>-0.16300249094260633</v>
      </c>
      <c r="L167" s="2">
        <v>136213.85999999999</v>
      </c>
      <c r="M167" s="2">
        <v>124195.72</v>
      </c>
      <c r="N167" s="2">
        <v>49436.05</v>
      </c>
    </row>
    <row r="168" spans="1:14" ht="15.75" thickBot="1" x14ac:dyDescent="0.3">
      <c r="A168" s="13" t="s">
        <v>177</v>
      </c>
      <c r="B168" s="46" t="s">
        <v>178</v>
      </c>
      <c r="C168" s="14"/>
      <c r="D168" s="14"/>
      <c r="E168" s="3">
        <v>5445.08</v>
      </c>
      <c r="F168" s="3">
        <v>39963.440000000002</v>
      </c>
      <c r="G168" s="2">
        <v>10518.01</v>
      </c>
      <c r="H168" s="2">
        <v>15465.8</v>
      </c>
      <c r="I168" s="2">
        <f t="shared" si="61"/>
        <v>71392.33</v>
      </c>
      <c r="J168" s="2">
        <v>54891.35</v>
      </c>
      <c r="K168" s="71">
        <f t="shared" si="60"/>
        <v>0.30061166285762697</v>
      </c>
      <c r="L168" s="2">
        <v>207535.24</v>
      </c>
      <c r="M168" s="2">
        <v>110840.51</v>
      </c>
      <c r="N168" s="2">
        <v>106091.1</v>
      </c>
    </row>
    <row r="169" spans="1:14" ht="15.75" thickBot="1" x14ac:dyDescent="0.3">
      <c r="A169" s="46" t="s">
        <v>455</v>
      </c>
      <c r="B169" s="46" t="s">
        <v>456</v>
      </c>
      <c r="C169" s="47"/>
      <c r="D169" s="47"/>
      <c r="E169" s="3"/>
      <c r="F169" s="3"/>
      <c r="G169" s="2"/>
      <c r="H169" s="2"/>
      <c r="I169" s="2"/>
      <c r="J169" s="2"/>
      <c r="K169" s="71"/>
      <c r="L169" s="2"/>
      <c r="M169" s="2">
        <v>482.56</v>
      </c>
      <c r="N169" s="2">
        <v>0</v>
      </c>
    </row>
    <row r="170" spans="1:14" ht="15.75" thickBot="1" x14ac:dyDescent="0.3">
      <c r="A170" s="13" t="s">
        <v>179</v>
      </c>
      <c r="B170" s="46" t="s">
        <v>180</v>
      </c>
      <c r="C170" s="14"/>
      <c r="D170" s="14"/>
      <c r="E170" s="3">
        <v>6109.26</v>
      </c>
      <c r="F170" s="3">
        <v>14260.03</v>
      </c>
      <c r="G170" s="2"/>
      <c r="H170" s="2">
        <v>20443.939999999999</v>
      </c>
      <c r="I170" s="2">
        <f t="shared" si="61"/>
        <v>40813.229999999996</v>
      </c>
      <c r="J170" s="2">
        <v>36424.69</v>
      </c>
      <c r="K170" s="71">
        <f t="shared" si="60"/>
        <v>0.12048256278914082</v>
      </c>
      <c r="L170" s="2">
        <v>107435.59</v>
      </c>
      <c r="M170" s="2">
        <v>91257.56</v>
      </c>
      <c r="N170" s="2">
        <v>68462.84</v>
      </c>
    </row>
    <row r="171" spans="1:14" ht="15.75" thickBot="1" x14ac:dyDescent="0.3">
      <c r="A171" s="46" t="s">
        <v>347</v>
      </c>
      <c r="B171" s="46" t="s">
        <v>348</v>
      </c>
      <c r="C171" s="47"/>
      <c r="D171" s="47"/>
      <c r="E171" s="3">
        <v>897.68</v>
      </c>
      <c r="F171" s="3">
        <v>11174.13</v>
      </c>
      <c r="G171" s="2">
        <v>9861.32</v>
      </c>
      <c r="H171" s="2">
        <v>2330</v>
      </c>
      <c r="I171" s="2">
        <f t="shared" si="61"/>
        <v>24263.129999999997</v>
      </c>
      <c r="J171" s="2">
        <v>29097.27</v>
      </c>
      <c r="K171" s="71">
        <f t="shared" si="60"/>
        <v>-0.1661372355550883</v>
      </c>
      <c r="L171" s="2">
        <v>112434.14</v>
      </c>
      <c r="M171" s="2">
        <v>142848.26999999999</v>
      </c>
      <c r="N171" s="2">
        <v>116723.48</v>
      </c>
    </row>
    <row r="172" spans="1:14" ht="15.75" thickBot="1" x14ac:dyDescent="0.3">
      <c r="A172" s="13" t="s">
        <v>181</v>
      </c>
      <c r="B172" s="46" t="s">
        <v>182</v>
      </c>
      <c r="C172" s="14"/>
      <c r="D172" s="14"/>
      <c r="E172" s="3">
        <v>2310.9</v>
      </c>
      <c r="F172" s="3">
        <v>2021.74</v>
      </c>
      <c r="G172" s="2">
        <v>6018.43</v>
      </c>
      <c r="H172" s="2">
        <v>5565.28</v>
      </c>
      <c r="I172" s="2">
        <f t="shared" si="61"/>
        <v>15916.349999999999</v>
      </c>
      <c r="J172" s="2">
        <v>17795.939999999999</v>
      </c>
      <c r="K172" s="71">
        <f t="shared" si="60"/>
        <v>-0.10561903445392606</v>
      </c>
      <c r="L172" s="2">
        <v>58376.71</v>
      </c>
      <c r="M172" s="2">
        <v>132126.84</v>
      </c>
      <c r="N172" s="2">
        <v>140034.06</v>
      </c>
    </row>
    <row r="173" spans="1:14" ht="15.75" thickBot="1" x14ac:dyDescent="0.3">
      <c r="A173" s="9" t="s">
        <v>30</v>
      </c>
      <c r="B173" s="58"/>
      <c r="C173" s="10"/>
      <c r="D173" s="10"/>
      <c r="E173" s="4">
        <f t="shared" ref="E173:J173" si="62">SUM(E165:E172)</f>
        <v>50103.87</v>
      </c>
      <c r="F173" s="4">
        <f t="shared" si="62"/>
        <v>125452.25000000001</v>
      </c>
      <c r="G173" s="4">
        <f t="shared" si="62"/>
        <v>26397.760000000002</v>
      </c>
      <c r="H173" s="4">
        <f t="shared" si="62"/>
        <v>78539.7</v>
      </c>
      <c r="I173" s="4">
        <f t="shared" si="62"/>
        <v>280493.57999999996</v>
      </c>
      <c r="J173" s="4">
        <f t="shared" si="62"/>
        <v>238441.58</v>
      </c>
      <c r="K173" s="78">
        <f t="shared" si="60"/>
        <v>0.17636185769277302</v>
      </c>
      <c r="L173" s="4">
        <f t="shared" ref="L173:M173" si="63">SUM(L165:L172)</f>
        <v>905300.33999999985</v>
      </c>
      <c r="M173" s="4">
        <f t="shared" si="63"/>
        <v>884655.05999999994</v>
      </c>
      <c r="N173" s="4">
        <f t="shared" ref="N173" si="64">SUM(N165:N172)</f>
        <v>789446.67999999993</v>
      </c>
    </row>
    <row r="174" spans="1:14" ht="15.75" thickBot="1" x14ac:dyDescent="0.3">
      <c r="A174" s="19" t="s">
        <v>31</v>
      </c>
      <c r="B174" s="18"/>
      <c r="C174" s="6"/>
      <c r="D174" s="6"/>
      <c r="E174" s="23"/>
      <c r="F174" s="23"/>
      <c r="G174" s="23"/>
      <c r="H174" s="23"/>
      <c r="I174" s="23"/>
      <c r="J174" s="23"/>
      <c r="K174" s="23"/>
      <c r="L174" s="23"/>
      <c r="M174" s="23"/>
    </row>
    <row r="175" spans="1:14" x14ac:dyDescent="0.25">
      <c r="A175" s="20"/>
      <c r="B175" s="57" t="s">
        <v>58</v>
      </c>
      <c r="C175" s="11"/>
      <c r="D175" s="11"/>
      <c r="E175" s="25" t="s">
        <v>2</v>
      </c>
      <c r="F175" s="26" t="s">
        <v>3</v>
      </c>
      <c r="G175" s="27" t="s">
        <v>4</v>
      </c>
      <c r="H175" s="54" t="s">
        <v>418</v>
      </c>
      <c r="I175" s="65" t="s">
        <v>510</v>
      </c>
      <c r="J175" s="25" t="s">
        <v>511</v>
      </c>
      <c r="K175" s="72" t="s">
        <v>452</v>
      </c>
      <c r="L175" s="25" t="s">
        <v>511</v>
      </c>
      <c r="M175" s="25" t="s">
        <v>469</v>
      </c>
      <c r="N175" s="25" t="s">
        <v>446</v>
      </c>
    </row>
    <row r="176" spans="1:14" ht="15.75" thickBot="1" x14ac:dyDescent="0.3">
      <c r="A176" s="21" t="s">
        <v>58</v>
      </c>
      <c r="B176" s="50" t="s">
        <v>59</v>
      </c>
      <c r="C176" s="12"/>
      <c r="D176" s="12"/>
      <c r="E176" s="28" t="s">
        <v>5</v>
      </c>
      <c r="F176" s="28" t="s">
        <v>5</v>
      </c>
      <c r="G176" s="28" t="s">
        <v>5</v>
      </c>
      <c r="H176" s="55" t="s">
        <v>419</v>
      </c>
      <c r="I176" s="28" t="s">
        <v>447</v>
      </c>
      <c r="J176" s="28" t="s">
        <v>447</v>
      </c>
      <c r="K176" s="73" t="s">
        <v>512</v>
      </c>
      <c r="L176" s="28" t="s">
        <v>448</v>
      </c>
      <c r="M176" s="28" t="s">
        <v>448</v>
      </c>
      <c r="N176" s="28" t="s">
        <v>448</v>
      </c>
    </row>
    <row r="177" spans="1:14" ht="15.75" thickBot="1" x14ac:dyDescent="0.3">
      <c r="A177" s="46" t="s">
        <v>183</v>
      </c>
      <c r="B177" s="46" t="s">
        <v>184</v>
      </c>
      <c r="C177" s="47"/>
      <c r="D177" s="47"/>
      <c r="E177" s="69">
        <v>35047.83</v>
      </c>
      <c r="F177" s="5">
        <v>32958.370000000003</v>
      </c>
      <c r="G177" s="2">
        <v>2863.3</v>
      </c>
      <c r="H177" s="35">
        <v>65250.03</v>
      </c>
      <c r="I177" s="2">
        <f>SUM(E177:H177)</f>
        <v>136119.53000000003</v>
      </c>
      <c r="J177" s="2">
        <v>146419.38</v>
      </c>
      <c r="K177" s="71">
        <f t="shared" ref="K177:K179" si="65">SUM(I177/J177)-1</f>
        <v>-7.0344854622386599E-2</v>
      </c>
      <c r="L177" s="2">
        <v>459470.55</v>
      </c>
      <c r="M177" s="2">
        <v>486940.48</v>
      </c>
      <c r="N177" s="2">
        <v>592898.13</v>
      </c>
    </row>
    <row r="178" spans="1:14" ht="15.75" thickBot="1" x14ac:dyDescent="0.3">
      <c r="A178" s="13" t="s">
        <v>185</v>
      </c>
      <c r="B178" s="46" t="s">
        <v>186</v>
      </c>
      <c r="C178" s="14"/>
      <c r="D178" s="14"/>
      <c r="E178" s="3"/>
      <c r="F178" s="3">
        <v>1160.74</v>
      </c>
      <c r="G178" s="2"/>
      <c r="H178" s="2">
        <v>678</v>
      </c>
      <c r="I178" s="2">
        <f>SUM(E178:H178)</f>
        <v>1838.74</v>
      </c>
      <c r="J178" s="2">
        <v>4137.1000000000004</v>
      </c>
      <c r="K178" s="71">
        <f t="shared" si="65"/>
        <v>-0.55554857267167823</v>
      </c>
      <c r="L178" s="2">
        <v>16853.330000000002</v>
      </c>
      <c r="M178" s="2">
        <v>16424.650000000001</v>
      </c>
      <c r="N178" s="2">
        <v>19158.27</v>
      </c>
    </row>
    <row r="179" spans="1:14" ht="15.75" thickBot="1" x14ac:dyDescent="0.3">
      <c r="A179" s="9" t="s">
        <v>32</v>
      </c>
      <c r="B179" s="58"/>
      <c r="C179" s="10"/>
      <c r="D179" s="10"/>
      <c r="E179" s="4">
        <f>SUM(E177:E178)</f>
        <v>35047.83</v>
      </c>
      <c r="F179" s="4">
        <f t="shared" ref="F179:G179" si="66">SUM(F177:F178)</f>
        <v>34119.11</v>
      </c>
      <c r="G179" s="4">
        <f t="shared" si="66"/>
        <v>2863.3</v>
      </c>
      <c r="H179" s="4">
        <f>SUM(H177:H178)</f>
        <v>65928.03</v>
      </c>
      <c r="I179" s="4">
        <f>SUM(I177:I178)</f>
        <v>137958.27000000002</v>
      </c>
      <c r="J179" s="4">
        <f>SUM(J177:J178)</f>
        <v>150556.48000000001</v>
      </c>
      <c r="K179" s="78">
        <f t="shared" si="65"/>
        <v>-8.3677633802277995E-2</v>
      </c>
      <c r="L179" s="4">
        <f>SUM(L177:L178)</f>
        <v>476323.88</v>
      </c>
      <c r="M179" s="4">
        <f>SUM(M177:M178)</f>
        <v>503365.13</v>
      </c>
      <c r="N179" s="4">
        <f>SUM(N177:N178)</f>
        <v>612056.4</v>
      </c>
    </row>
    <row r="180" spans="1:14" ht="15.75" thickBot="1" x14ac:dyDescent="0.3">
      <c r="A180" s="19" t="s">
        <v>33</v>
      </c>
      <c r="B180" s="18"/>
      <c r="C180" s="6"/>
      <c r="D180" s="6"/>
      <c r="E180" s="23"/>
      <c r="F180" s="23"/>
      <c r="G180" s="23"/>
      <c r="H180" s="23"/>
      <c r="I180" s="23"/>
      <c r="J180" s="23"/>
      <c r="K180" s="23"/>
      <c r="L180" s="23"/>
      <c r="M180" s="23"/>
    </row>
    <row r="181" spans="1:14" x14ac:dyDescent="0.25">
      <c r="A181" s="20"/>
      <c r="B181" s="57" t="s">
        <v>58</v>
      </c>
      <c r="C181" s="11"/>
      <c r="D181" s="11"/>
      <c r="E181" s="25" t="s">
        <v>2</v>
      </c>
      <c r="F181" s="26" t="s">
        <v>3</v>
      </c>
      <c r="G181" s="27" t="s">
        <v>4</v>
      </c>
      <c r="H181" s="54" t="s">
        <v>418</v>
      </c>
      <c r="I181" s="65" t="s">
        <v>510</v>
      </c>
      <c r="J181" s="25" t="s">
        <v>511</v>
      </c>
      <c r="K181" s="72" t="s">
        <v>452</v>
      </c>
      <c r="L181" s="25" t="s">
        <v>511</v>
      </c>
      <c r="M181" s="25" t="s">
        <v>469</v>
      </c>
      <c r="N181" s="25" t="s">
        <v>446</v>
      </c>
    </row>
    <row r="182" spans="1:14" ht="15.75" thickBot="1" x14ac:dyDescent="0.3">
      <c r="A182" s="21" t="s">
        <v>58</v>
      </c>
      <c r="B182" s="50" t="s">
        <v>59</v>
      </c>
      <c r="C182" s="12"/>
      <c r="D182" s="12"/>
      <c r="E182" s="28" t="s">
        <v>5</v>
      </c>
      <c r="F182" s="28" t="s">
        <v>5</v>
      </c>
      <c r="G182" s="28" t="s">
        <v>5</v>
      </c>
      <c r="H182" s="55" t="s">
        <v>419</v>
      </c>
      <c r="I182" s="28" t="s">
        <v>447</v>
      </c>
      <c r="J182" s="28" t="s">
        <v>447</v>
      </c>
      <c r="K182" s="73" t="s">
        <v>512</v>
      </c>
      <c r="L182" s="28" t="s">
        <v>448</v>
      </c>
      <c r="M182" s="28" t="s">
        <v>448</v>
      </c>
      <c r="N182" s="28" t="s">
        <v>448</v>
      </c>
    </row>
    <row r="183" spans="1:14" ht="15.75" thickBot="1" x14ac:dyDescent="0.3">
      <c r="A183" s="46" t="s">
        <v>187</v>
      </c>
      <c r="B183" s="46" t="s">
        <v>188</v>
      </c>
      <c r="C183" s="47"/>
      <c r="D183" s="47"/>
      <c r="E183" s="3">
        <v>23078.63</v>
      </c>
      <c r="F183" s="3">
        <v>34294.15</v>
      </c>
      <c r="G183" s="2"/>
      <c r="H183" s="2">
        <v>20785.740000000002</v>
      </c>
      <c r="I183" s="2">
        <f t="shared" ref="I183:I191" si="67">SUM(E183:H183)</f>
        <v>78158.52</v>
      </c>
      <c r="J183" s="2">
        <v>75388.740000000005</v>
      </c>
      <c r="K183" s="71">
        <f t="shared" ref="K183:K192" si="68">SUM(I183/J183)-1</f>
        <v>3.673996939065427E-2</v>
      </c>
      <c r="L183" s="2">
        <v>241936.32</v>
      </c>
      <c r="M183" s="2">
        <v>286961.73</v>
      </c>
      <c r="N183" s="2">
        <v>302444.27</v>
      </c>
    </row>
    <row r="184" spans="1:14" ht="15.75" thickBot="1" x14ac:dyDescent="0.3">
      <c r="A184" s="46" t="s">
        <v>477</v>
      </c>
      <c r="B184" s="46" t="s">
        <v>377</v>
      </c>
      <c r="C184" s="47"/>
      <c r="D184" s="47"/>
      <c r="E184" s="3"/>
      <c r="F184" s="3"/>
      <c r="G184" s="2"/>
      <c r="H184" s="2">
        <v>2359.5100000000002</v>
      </c>
      <c r="I184" s="2">
        <f t="shared" si="67"/>
        <v>2359.5100000000002</v>
      </c>
      <c r="J184" s="2">
        <v>2024.5</v>
      </c>
      <c r="K184" s="71">
        <f t="shared" si="68"/>
        <v>0.16547789577673511</v>
      </c>
      <c r="L184" s="2">
        <v>5010.07</v>
      </c>
      <c r="M184" s="2"/>
      <c r="N184" s="2"/>
    </row>
    <row r="185" spans="1:14" ht="15.75" thickBot="1" x14ac:dyDescent="0.3">
      <c r="A185" s="46" t="s">
        <v>349</v>
      </c>
      <c r="B185" s="46" t="s">
        <v>486</v>
      </c>
      <c r="C185" s="47"/>
      <c r="D185" s="47"/>
      <c r="E185" s="3">
        <v>1706.49</v>
      </c>
      <c r="F185" s="3">
        <v>13040.35</v>
      </c>
      <c r="G185" s="2"/>
      <c r="H185" s="2">
        <v>26296.97</v>
      </c>
      <c r="I185" s="2">
        <f t="shared" si="67"/>
        <v>41043.81</v>
      </c>
      <c r="J185" s="2">
        <v>47746.11</v>
      </c>
      <c r="K185" s="71">
        <f t="shared" si="68"/>
        <v>-0.14037373934756159</v>
      </c>
      <c r="L185" s="2">
        <v>91126.86</v>
      </c>
      <c r="M185" s="2">
        <v>61020.26</v>
      </c>
      <c r="N185" s="2">
        <v>65445.15</v>
      </c>
    </row>
    <row r="186" spans="1:14" ht="15.75" thickBot="1" x14ac:dyDescent="0.3">
      <c r="A186" s="46" t="s">
        <v>508</v>
      </c>
      <c r="B186" s="46" t="s">
        <v>509</v>
      </c>
      <c r="C186" s="47"/>
      <c r="D186" s="47"/>
      <c r="E186" s="3">
        <v>702.57</v>
      </c>
      <c r="F186" s="3"/>
      <c r="G186" s="2"/>
      <c r="H186" s="2">
        <v>3678.56</v>
      </c>
      <c r="I186" s="2">
        <f t="shared" ref="I186" si="69">SUM(E186:H186)</f>
        <v>4381.13</v>
      </c>
      <c r="J186" s="2"/>
      <c r="K186" s="71"/>
      <c r="L186" s="2">
        <v>285</v>
      </c>
      <c r="M186" s="2"/>
      <c r="N186" s="2"/>
    </row>
    <row r="187" spans="1:14" ht="15.75" thickBot="1" x14ac:dyDescent="0.3">
      <c r="A187" s="46" t="s">
        <v>489</v>
      </c>
      <c r="B187" s="46" t="s">
        <v>490</v>
      </c>
      <c r="C187" s="47"/>
      <c r="D187" s="47"/>
      <c r="E187" s="3"/>
      <c r="F187" s="3">
        <v>1832.39</v>
      </c>
      <c r="G187" s="2"/>
      <c r="H187" s="2">
        <v>1479.61</v>
      </c>
      <c r="I187" s="2">
        <f t="shared" si="67"/>
        <v>3312</v>
      </c>
      <c r="J187" s="2"/>
      <c r="K187" s="71"/>
      <c r="L187" s="2">
        <v>13131.21</v>
      </c>
      <c r="M187" s="2"/>
      <c r="N187" s="2"/>
    </row>
    <row r="188" spans="1:14" ht="15.75" thickBot="1" x14ac:dyDescent="0.3">
      <c r="A188" s="46" t="s">
        <v>491</v>
      </c>
      <c r="B188" s="46" t="s">
        <v>507</v>
      </c>
      <c r="C188" s="47"/>
      <c r="D188" s="47"/>
      <c r="E188" s="3"/>
      <c r="F188" s="3">
        <v>2748.13</v>
      </c>
      <c r="G188" s="2"/>
      <c r="H188" s="2">
        <v>3503.8</v>
      </c>
      <c r="I188" s="2">
        <f t="shared" ref="I188" si="70">SUM(E188:H188)</f>
        <v>6251.93</v>
      </c>
      <c r="J188" s="2"/>
      <c r="K188" s="71"/>
      <c r="L188" s="2">
        <v>6895.23</v>
      </c>
      <c r="M188" s="2"/>
      <c r="N188" s="2"/>
    </row>
    <row r="189" spans="1:14" ht="15.75" thickBot="1" x14ac:dyDescent="0.3">
      <c r="A189" s="46" t="s">
        <v>487</v>
      </c>
      <c r="B189" s="46" t="s">
        <v>488</v>
      </c>
      <c r="C189" s="47"/>
      <c r="D189" s="47"/>
      <c r="E189" s="3">
        <v>81.75</v>
      </c>
      <c r="F189" s="3">
        <v>1477.12</v>
      </c>
      <c r="G189" s="2"/>
      <c r="H189" s="2">
        <v>125</v>
      </c>
      <c r="I189" s="2">
        <f t="shared" ref="I189" si="71">SUM(E189:H189)</f>
        <v>1683.87</v>
      </c>
      <c r="J189" s="2"/>
      <c r="K189" s="71"/>
      <c r="L189" s="2">
        <v>13255.8</v>
      </c>
      <c r="M189" s="2"/>
      <c r="N189" s="2"/>
    </row>
    <row r="190" spans="1:14" ht="15.75" thickBot="1" x14ac:dyDescent="0.3">
      <c r="A190" s="46" t="s">
        <v>497</v>
      </c>
      <c r="B190" s="46" t="s">
        <v>523</v>
      </c>
      <c r="C190" s="47"/>
      <c r="D190" s="47"/>
      <c r="E190" s="3">
        <v>656.57</v>
      </c>
      <c r="F190" s="3"/>
      <c r="G190" s="2"/>
      <c r="H190" s="2">
        <v>710</v>
      </c>
      <c r="I190" s="2">
        <f t="shared" ref="I190" si="72">SUM(E190:H190)</f>
        <v>1366.5700000000002</v>
      </c>
      <c r="J190" s="2"/>
      <c r="K190" s="71"/>
      <c r="L190" s="2">
        <v>260.98</v>
      </c>
      <c r="M190" s="2"/>
      <c r="N190" s="2"/>
    </row>
    <row r="191" spans="1:14" ht="15.75" thickBot="1" x14ac:dyDescent="0.3">
      <c r="A191" s="13" t="s">
        <v>503</v>
      </c>
      <c r="B191" s="46" t="s">
        <v>504</v>
      </c>
      <c r="C191" s="14"/>
      <c r="D191" s="14"/>
      <c r="E191" s="3"/>
      <c r="F191" s="3">
        <v>1728.84</v>
      </c>
      <c r="G191" s="2"/>
      <c r="H191" s="2">
        <v>201.16</v>
      </c>
      <c r="I191" s="2">
        <f t="shared" si="67"/>
        <v>1930</v>
      </c>
      <c r="J191" s="2"/>
      <c r="K191" s="71"/>
      <c r="L191" s="2">
        <v>5048.28</v>
      </c>
      <c r="M191" s="2"/>
      <c r="N191" s="2"/>
    </row>
    <row r="192" spans="1:14" ht="15.75" thickBot="1" x14ac:dyDescent="0.3">
      <c r="A192" s="9" t="s">
        <v>34</v>
      </c>
      <c r="B192" s="58"/>
      <c r="C192" s="10"/>
      <c r="D192" s="10"/>
      <c r="E192" s="4">
        <f>SUM(E183:E191)</f>
        <v>26226.010000000002</v>
      </c>
      <c r="F192" s="4">
        <f t="shared" ref="F192:I192" si="73">SUM(F183:F191)</f>
        <v>55120.979999999996</v>
      </c>
      <c r="G192" s="4">
        <f t="shared" si="73"/>
        <v>0</v>
      </c>
      <c r="H192" s="4">
        <f>SUM(H183:H191)</f>
        <v>59140.350000000006</v>
      </c>
      <c r="I192" s="4">
        <f t="shared" si="73"/>
        <v>140487.34</v>
      </c>
      <c r="J192" s="4">
        <f>SUM(J183:J191)</f>
        <v>125159.35</v>
      </c>
      <c r="K192" s="78">
        <f t="shared" si="68"/>
        <v>0.12246779805104446</v>
      </c>
      <c r="L192" s="4">
        <f>SUM(L183:L191)</f>
        <v>376949.75</v>
      </c>
      <c r="M192" s="4">
        <f>SUM(M183:M191)</f>
        <v>347981.99</v>
      </c>
      <c r="N192" s="4">
        <f>SUM(N183:N191)</f>
        <v>367889.42000000004</v>
      </c>
    </row>
    <row r="193" spans="1:14" ht="15.75" thickBot="1" x14ac:dyDescent="0.3">
      <c r="A193" s="19" t="s">
        <v>35</v>
      </c>
      <c r="B193" s="18"/>
      <c r="C193" s="6"/>
      <c r="D193" s="6"/>
      <c r="E193" s="23"/>
      <c r="F193" s="23"/>
      <c r="G193" s="23"/>
      <c r="H193" s="23"/>
      <c r="I193" s="23"/>
      <c r="J193" s="23"/>
      <c r="K193" s="23"/>
      <c r="L193" s="23"/>
      <c r="M193" s="23"/>
    </row>
    <row r="194" spans="1:14" x14ac:dyDescent="0.25">
      <c r="A194" s="20"/>
      <c r="B194" s="57" t="s">
        <v>58</v>
      </c>
      <c r="C194" s="11"/>
      <c r="D194" s="11"/>
      <c r="E194" s="25" t="s">
        <v>2</v>
      </c>
      <c r="F194" s="26" t="s">
        <v>3</v>
      </c>
      <c r="G194" s="27" t="s">
        <v>4</v>
      </c>
      <c r="H194" s="54" t="s">
        <v>418</v>
      </c>
      <c r="I194" s="65" t="s">
        <v>510</v>
      </c>
      <c r="J194" s="25" t="s">
        <v>511</v>
      </c>
      <c r="K194" s="72" t="s">
        <v>452</v>
      </c>
      <c r="L194" s="25" t="s">
        <v>511</v>
      </c>
      <c r="M194" s="25" t="s">
        <v>469</v>
      </c>
      <c r="N194" s="25" t="s">
        <v>446</v>
      </c>
    </row>
    <row r="195" spans="1:14" ht="15.75" thickBot="1" x14ac:dyDescent="0.3">
      <c r="A195" s="21" t="s">
        <v>58</v>
      </c>
      <c r="B195" s="50" t="s">
        <v>59</v>
      </c>
      <c r="C195" s="12"/>
      <c r="D195" s="12"/>
      <c r="E195" s="28" t="s">
        <v>5</v>
      </c>
      <c r="F195" s="28" t="s">
        <v>5</v>
      </c>
      <c r="G195" s="28" t="s">
        <v>5</v>
      </c>
      <c r="H195" s="55" t="s">
        <v>419</v>
      </c>
      <c r="I195" s="28" t="s">
        <v>447</v>
      </c>
      <c r="J195" s="28" t="s">
        <v>447</v>
      </c>
      <c r="K195" s="73" t="s">
        <v>512</v>
      </c>
      <c r="L195" s="28" t="s">
        <v>448</v>
      </c>
      <c r="M195" s="28" t="s">
        <v>448</v>
      </c>
      <c r="N195" s="28" t="s">
        <v>448</v>
      </c>
    </row>
    <row r="196" spans="1:14" ht="15.75" thickBot="1" x14ac:dyDescent="0.3">
      <c r="A196" s="13" t="s">
        <v>189</v>
      </c>
      <c r="B196" s="46" t="s">
        <v>190</v>
      </c>
      <c r="C196" s="14"/>
      <c r="D196" s="14"/>
      <c r="E196" s="3">
        <v>7503.99</v>
      </c>
      <c r="F196" s="3">
        <v>19782.12</v>
      </c>
      <c r="G196" s="2">
        <v>6040.6</v>
      </c>
      <c r="H196" s="2">
        <v>6544.27</v>
      </c>
      <c r="I196" s="2">
        <f>SUM(E196:H196)</f>
        <v>39870.979999999996</v>
      </c>
      <c r="J196" s="2">
        <v>57942.53</v>
      </c>
      <c r="K196" s="71">
        <f t="shared" ref="K196:K200" si="74">SUM(I196/J196)-1</f>
        <v>-0.31188748575528202</v>
      </c>
      <c r="L196" s="2">
        <v>155016.62</v>
      </c>
      <c r="M196" s="2">
        <v>199927.23</v>
      </c>
      <c r="N196" s="2">
        <v>178374.47</v>
      </c>
    </row>
    <row r="197" spans="1:14" ht="15.75" thickBot="1" x14ac:dyDescent="0.3">
      <c r="A197" s="46" t="s">
        <v>191</v>
      </c>
      <c r="B197" s="46" t="s">
        <v>192</v>
      </c>
      <c r="C197" s="47"/>
      <c r="D197" s="47"/>
      <c r="E197" s="3">
        <v>5060.22</v>
      </c>
      <c r="F197" s="3">
        <v>14514.54</v>
      </c>
      <c r="G197" s="2">
        <v>364.6</v>
      </c>
      <c r="H197" s="2">
        <v>8322.31</v>
      </c>
      <c r="I197" s="2">
        <f t="shared" ref="I197:I199" si="75">SUM(E197:H197)</f>
        <v>28261.67</v>
      </c>
      <c r="J197" s="2">
        <v>27951.26</v>
      </c>
      <c r="K197" s="71">
        <f t="shared" si="74"/>
        <v>1.1105402761807603E-2</v>
      </c>
      <c r="L197" s="2">
        <v>81830.710000000006</v>
      </c>
      <c r="M197" s="2">
        <v>90665.95</v>
      </c>
      <c r="N197" s="2">
        <v>93816.61</v>
      </c>
    </row>
    <row r="198" spans="1:14" ht="15.75" thickBot="1" x14ac:dyDescent="0.3">
      <c r="A198" s="46" t="s">
        <v>193</v>
      </c>
      <c r="B198" s="46" t="s">
        <v>194</v>
      </c>
      <c r="C198" s="47"/>
      <c r="D198" s="47"/>
      <c r="E198" s="3">
        <v>19145.89</v>
      </c>
      <c r="F198" s="3">
        <v>22866.63</v>
      </c>
      <c r="G198" s="2">
        <v>1251.4000000000001</v>
      </c>
      <c r="H198" s="2">
        <v>242862.53</v>
      </c>
      <c r="I198" s="2">
        <f t="shared" si="75"/>
        <v>286126.45</v>
      </c>
      <c r="J198" s="2">
        <v>291201.57</v>
      </c>
      <c r="K198" s="71">
        <f t="shared" si="74"/>
        <v>-1.7428202739428911E-2</v>
      </c>
      <c r="L198" s="2">
        <v>633155.73</v>
      </c>
      <c r="M198" s="2">
        <v>544239.9</v>
      </c>
      <c r="N198" s="2">
        <v>627422.56999999995</v>
      </c>
    </row>
    <row r="199" spans="1:14" ht="15.75" thickBot="1" x14ac:dyDescent="0.3">
      <c r="A199" s="13" t="s">
        <v>195</v>
      </c>
      <c r="B199" s="46" t="s">
        <v>196</v>
      </c>
      <c r="C199" s="14"/>
      <c r="D199" s="14"/>
      <c r="E199" s="3">
        <v>11322.23</v>
      </c>
      <c r="F199" s="3">
        <v>20275.71</v>
      </c>
      <c r="G199" s="2"/>
      <c r="H199" s="2">
        <v>18672</v>
      </c>
      <c r="I199" s="2">
        <f t="shared" si="75"/>
        <v>50269.94</v>
      </c>
      <c r="J199" s="2">
        <v>51672.53</v>
      </c>
      <c r="K199" s="71">
        <f t="shared" si="74"/>
        <v>-2.7143822839717724E-2</v>
      </c>
      <c r="L199" s="2">
        <v>196304.7</v>
      </c>
      <c r="M199" s="2">
        <v>151919.56</v>
      </c>
      <c r="N199" s="2">
        <v>147701.67000000001</v>
      </c>
    </row>
    <row r="200" spans="1:14" ht="15.75" thickBot="1" x14ac:dyDescent="0.3">
      <c r="A200" s="9" t="s">
        <v>36</v>
      </c>
      <c r="B200" s="58"/>
      <c r="C200" s="10"/>
      <c r="D200" s="10"/>
      <c r="E200" s="4">
        <f t="shared" ref="E200:J200" si="76">SUM(E196:E199)</f>
        <v>43032.33</v>
      </c>
      <c r="F200" s="4">
        <f t="shared" si="76"/>
        <v>77439</v>
      </c>
      <c r="G200" s="4">
        <f t="shared" si="76"/>
        <v>7656.6</v>
      </c>
      <c r="H200" s="4">
        <f t="shared" si="76"/>
        <v>276401.11</v>
      </c>
      <c r="I200" s="4">
        <f t="shared" si="76"/>
        <v>404529.04</v>
      </c>
      <c r="J200" s="4">
        <f t="shared" si="76"/>
        <v>428767.89</v>
      </c>
      <c r="K200" s="78">
        <f t="shared" si="74"/>
        <v>-5.6531402106626993E-2</v>
      </c>
      <c r="L200" s="4">
        <f t="shared" ref="L200:M200" si="77">SUM(L196:L199)</f>
        <v>1066307.76</v>
      </c>
      <c r="M200" s="4">
        <f t="shared" si="77"/>
        <v>986752.64000000013</v>
      </c>
      <c r="N200" s="4">
        <f t="shared" ref="N200" si="78">SUM(N196:N199)</f>
        <v>1047315.32</v>
      </c>
    </row>
    <row r="201" spans="1:14" ht="15.75" thickBot="1" x14ac:dyDescent="0.3">
      <c r="A201" s="19" t="s">
        <v>290</v>
      </c>
      <c r="B201" s="18"/>
      <c r="C201" s="6"/>
      <c r="D201" s="6"/>
      <c r="E201" s="23"/>
      <c r="F201" s="23"/>
      <c r="G201" s="23"/>
      <c r="H201" s="23"/>
      <c r="I201" s="23"/>
      <c r="J201" s="23"/>
      <c r="K201" s="23"/>
      <c r="L201" s="23"/>
      <c r="M201" s="23"/>
    </row>
    <row r="202" spans="1:14" x14ac:dyDescent="0.25">
      <c r="A202" s="20"/>
      <c r="B202" s="57" t="s">
        <v>58</v>
      </c>
      <c r="C202" s="11"/>
      <c r="D202" s="11"/>
      <c r="E202" s="25" t="s">
        <v>2</v>
      </c>
      <c r="F202" s="26" t="s">
        <v>3</v>
      </c>
      <c r="G202" s="27" t="s">
        <v>4</v>
      </c>
      <c r="H202" s="54" t="s">
        <v>418</v>
      </c>
      <c r="I202" s="65" t="s">
        <v>510</v>
      </c>
      <c r="J202" s="25" t="s">
        <v>511</v>
      </c>
      <c r="K202" s="72" t="s">
        <v>452</v>
      </c>
      <c r="L202" s="25" t="s">
        <v>511</v>
      </c>
      <c r="M202" s="25" t="s">
        <v>469</v>
      </c>
      <c r="N202" s="25" t="s">
        <v>446</v>
      </c>
    </row>
    <row r="203" spans="1:14" ht="15.75" thickBot="1" x14ac:dyDescent="0.3">
      <c r="A203" s="21" t="s">
        <v>58</v>
      </c>
      <c r="B203" s="50" t="s">
        <v>59</v>
      </c>
      <c r="C203" s="12"/>
      <c r="D203" s="12"/>
      <c r="E203" s="28" t="s">
        <v>5</v>
      </c>
      <c r="F203" s="28" t="s">
        <v>5</v>
      </c>
      <c r="G203" s="28" t="s">
        <v>5</v>
      </c>
      <c r="H203" s="55" t="s">
        <v>419</v>
      </c>
      <c r="I203" s="28" t="s">
        <v>447</v>
      </c>
      <c r="J203" s="28" t="s">
        <v>447</v>
      </c>
      <c r="K203" s="73" t="s">
        <v>512</v>
      </c>
      <c r="L203" s="28" t="s">
        <v>448</v>
      </c>
      <c r="M203" s="28" t="s">
        <v>448</v>
      </c>
      <c r="N203" s="28" t="s">
        <v>448</v>
      </c>
    </row>
    <row r="204" spans="1:14" ht="15.75" thickBot="1" x14ac:dyDescent="0.3">
      <c r="A204" s="46" t="s">
        <v>197</v>
      </c>
      <c r="B204" s="46" t="s">
        <v>534</v>
      </c>
      <c r="C204" s="47"/>
      <c r="D204" s="47"/>
      <c r="E204" s="5">
        <v>291.76</v>
      </c>
      <c r="F204" s="3"/>
      <c r="G204" s="2">
        <v>8374.8799999999992</v>
      </c>
      <c r="H204" s="2"/>
      <c r="I204" s="2">
        <f>SUM(E204:H204)</f>
        <v>8666.64</v>
      </c>
      <c r="J204" s="2">
        <v>18623.07</v>
      </c>
      <c r="K204" s="71">
        <f t="shared" ref="K204:K216" si="79">SUM(I204/J204)-1</f>
        <v>-0.53462882328209038</v>
      </c>
      <c r="L204" s="2">
        <v>43754.67</v>
      </c>
      <c r="M204" s="2">
        <v>119691.1</v>
      </c>
      <c r="N204" s="2">
        <v>56411.5</v>
      </c>
    </row>
    <row r="205" spans="1:14" ht="15.75" thickBot="1" x14ac:dyDescent="0.3">
      <c r="A205" s="46" t="s">
        <v>198</v>
      </c>
      <c r="B205" s="93" t="s">
        <v>199</v>
      </c>
      <c r="C205" s="94"/>
      <c r="D205" s="95"/>
      <c r="E205" s="5">
        <v>1260.47</v>
      </c>
      <c r="F205" s="3">
        <v>4088.96</v>
      </c>
      <c r="G205" s="2"/>
      <c r="H205" s="2"/>
      <c r="I205" s="2">
        <f t="shared" ref="I205:I216" si="80">SUM(E205:H205)</f>
        <v>5349.43</v>
      </c>
      <c r="J205" s="2">
        <v>5583.58</v>
      </c>
      <c r="K205" s="71">
        <f t="shared" si="79"/>
        <v>-4.193546076173349E-2</v>
      </c>
      <c r="L205" s="2">
        <v>13748.01</v>
      </c>
      <c r="M205" s="2">
        <v>19732.560000000001</v>
      </c>
      <c r="N205" s="2">
        <v>15690.28</v>
      </c>
    </row>
    <row r="206" spans="1:14" ht="15.75" thickBot="1" x14ac:dyDescent="0.3">
      <c r="A206" s="46" t="s">
        <v>430</v>
      </c>
      <c r="B206" s="93" t="s">
        <v>431</v>
      </c>
      <c r="C206" s="94"/>
      <c r="D206" s="95"/>
      <c r="E206" s="5"/>
      <c r="F206" s="3"/>
      <c r="G206" s="2"/>
      <c r="H206" s="2"/>
      <c r="I206" s="2">
        <f t="shared" si="80"/>
        <v>0</v>
      </c>
      <c r="J206" s="2"/>
      <c r="K206" s="71"/>
      <c r="L206" s="2"/>
      <c r="M206" s="2"/>
      <c r="N206" s="2">
        <v>42.91</v>
      </c>
    </row>
    <row r="207" spans="1:14" ht="15.75" thickBot="1" x14ac:dyDescent="0.3">
      <c r="A207" s="13" t="s">
        <v>200</v>
      </c>
      <c r="B207" s="93" t="s">
        <v>201</v>
      </c>
      <c r="C207" s="94"/>
      <c r="D207" s="95"/>
      <c r="E207" s="5">
        <v>1694.39</v>
      </c>
      <c r="F207" s="3"/>
      <c r="G207" s="2"/>
      <c r="H207" s="2"/>
      <c r="I207" s="2">
        <f t="shared" si="80"/>
        <v>1694.39</v>
      </c>
      <c r="J207" s="2">
        <v>1406.87</v>
      </c>
      <c r="K207" s="71">
        <f t="shared" si="79"/>
        <v>0.20436856283807336</v>
      </c>
      <c r="L207" s="2">
        <v>4676.2299999999996</v>
      </c>
      <c r="M207" s="2">
        <v>15114.49</v>
      </c>
      <c r="N207" s="2">
        <v>28335.59</v>
      </c>
    </row>
    <row r="208" spans="1:14" ht="15.75" thickBot="1" x14ac:dyDescent="0.3">
      <c r="A208" s="46" t="s">
        <v>202</v>
      </c>
      <c r="B208" s="93" t="s">
        <v>203</v>
      </c>
      <c r="C208" s="94"/>
      <c r="D208" s="95"/>
      <c r="E208" s="3"/>
      <c r="F208" s="3"/>
      <c r="G208" s="2"/>
      <c r="H208" s="2"/>
      <c r="I208" s="2">
        <f t="shared" si="80"/>
        <v>0</v>
      </c>
      <c r="J208" s="2">
        <v>142.97999999999999</v>
      </c>
      <c r="K208" s="71">
        <f t="shared" si="79"/>
        <v>-1</v>
      </c>
      <c r="L208" s="2">
        <v>605.9</v>
      </c>
      <c r="M208" s="2">
        <v>4202</v>
      </c>
      <c r="N208" s="2">
        <v>4643.6000000000004</v>
      </c>
    </row>
    <row r="209" spans="1:14" ht="15.75" thickBot="1" x14ac:dyDescent="0.3">
      <c r="A209" s="46" t="s">
        <v>204</v>
      </c>
      <c r="B209" s="93" t="s">
        <v>274</v>
      </c>
      <c r="C209" s="94"/>
      <c r="D209" s="95"/>
      <c r="E209" s="3">
        <v>341.64</v>
      </c>
      <c r="F209" s="3"/>
      <c r="G209" s="2"/>
      <c r="H209" s="2"/>
      <c r="I209" s="2">
        <f t="shared" si="80"/>
        <v>341.64</v>
      </c>
      <c r="J209" s="2"/>
      <c r="K209" s="71"/>
      <c r="L209" s="2">
        <v>5058.66</v>
      </c>
      <c r="M209" s="2">
        <v>4525.83</v>
      </c>
      <c r="N209" s="2">
        <v>21806.29</v>
      </c>
    </row>
    <row r="210" spans="1:14" ht="15.75" thickBot="1" x14ac:dyDescent="0.3">
      <c r="A210" s="46" t="s">
        <v>396</v>
      </c>
      <c r="B210" s="93" t="s">
        <v>397</v>
      </c>
      <c r="C210" s="94"/>
      <c r="D210" s="95"/>
      <c r="E210" s="3">
        <v>265.14999999999998</v>
      </c>
      <c r="F210" s="3"/>
      <c r="G210" s="2"/>
      <c r="H210" s="2">
        <v>479.96</v>
      </c>
      <c r="I210" s="2">
        <f t="shared" ref="I210:I215" si="81">SUM(E210:H210)</f>
        <v>745.1099999999999</v>
      </c>
      <c r="J210" s="2">
        <v>253.54</v>
      </c>
      <c r="K210" s="71">
        <f t="shared" si="79"/>
        <v>1.93882622071468</v>
      </c>
      <c r="L210" s="2">
        <v>710.68</v>
      </c>
      <c r="M210" s="2">
        <v>1664.91</v>
      </c>
      <c r="N210" s="2">
        <v>1323.61</v>
      </c>
    </row>
    <row r="211" spans="1:14" ht="15.75" thickBot="1" x14ac:dyDescent="0.3">
      <c r="A211" s="46" t="s">
        <v>422</v>
      </c>
      <c r="B211" s="46" t="s">
        <v>423</v>
      </c>
      <c r="C211" s="47"/>
      <c r="D211" s="47"/>
      <c r="E211" s="3">
        <v>895.69</v>
      </c>
      <c r="F211" s="3">
        <v>448.15</v>
      </c>
      <c r="G211" s="2"/>
      <c r="H211" s="2">
        <v>2945.14</v>
      </c>
      <c r="I211" s="2">
        <f t="shared" ref="I211:I212" si="82">SUM(E211:H211)</f>
        <v>4288.9799999999996</v>
      </c>
      <c r="J211" s="2">
        <v>5422.49</v>
      </c>
      <c r="K211" s="71">
        <f t="shared" si="79"/>
        <v>-0.20903865198460492</v>
      </c>
      <c r="L211" s="2">
        <v>11914.66</v>
      </c>
      <c r="M211" s="2">
        <v>5479.24</v>
      </c>
      <c r="N211" s="2"/>
    </row>
    <row r="212" spans="1:14" ht="15.75" thickBot="1" x14ac:dyDescent="0.3">
      <c r="A212" s="46" t="s">
        <v>467</v>
      </c>
      <c r="B212" s="46" t="s">
        <v>468</v>
      </c>
      <c r="C212" s="47"/>
      <c r="D212" s="47"/>
      <c r="E212" s="3"/>
      <c r="F212" s="3"/>
      <c r="G212" s="2"/>
      <c r="H212" s="2"/>
      <c r="I212" s="2">
        <f t="shared" si="82"/>
        <v>0</v>
      </c>
      <c r="J212" s="2"/>
      <c r="K212" s="71"/>
      <c r="L212" s="2"/>
      <c r="M212" s="2">
        <v>195</v>
      </c>
      <c r="N212" s="2"/>
    </row>
    <row r="213" spans="1:14" ht="15.75" thickBot="1" x14ac:dyDescent="0.3">
      <c r="A213" s="46" t="s">
        <v>457</v>
      </c>
      <c r="B213" s="93" t="s">
        <v>458</v>
      </c>
      <c r="C213" s="94"/>
      <c r="D213" s="95"/>
      <c r="E213" s="3"/>
      <c r="F213" s="3"/>
      <c r="G213" s="2"/>
      <c r="H213" s="2"/>
      <c r="I213" s="2">
        <f t="shared" ref="I213" si="83">SUM(E213:H213)</f>
        <v>0</v>
      </c>
      <c r="J213" s="2">
        <v>69.56</v>
      </c>
      <c r="K213" s="71">
        <f t="shared" si="79"/>
        <v>-1</v>
      </c>
      <c r="L213" s="2">
        <v>69.56</v>
      </c>
      <c r="M213" s="2">
        <v>337.06</v>
      </c>
      <c r="N213" s="2"/>
    </row>
    <row r="214" spans="1:14" ht="15.75" thickBot="1" x14ac:dyDescent="0.3">
      <c r="A214" s="46" t="s">
        <v>478</v>
      </c>
      <c r="B214" s="93" t="s">
        <v>480</v>
      </c>
      <c r="C214" s="94"/>
      <c r="D214" s="95"/>
      <c r="E214" s="3">
        <v>1420.68</v>
      </c>
      <c r="F214" s="3"/>
      <c r="G214" s="2"/>
      <c r="H214" s="2"/>
      <c r="I214" s="2">
        <f t="shared" ref="I214" si="84">SUM(E214:H214)</f>
        <v>1420.68</v>
      </c>
      <c r="J214" s="2">
        <v>3052.05</v>
      </c>
      <c r="K214" s="71">
        <f t="shared" si="79"/>
        <v>-0.53451614488622401</v>
      </c>
      <c r="L214" s="2">
        <v>10846.81</v>
      </c>
      <c r="M214" s="2"/>
      <c r="N214" s="2"/>
    </row>
    <row r="215" spans="1:14" ht="15.75" thickBot="1" x14ac:dyDescent="0.3">
      <c r="A215" s="46" t="s">
        <v>482</v>
      </c>
      <c r="B215" s="93" t="s">
        <v>483</v>
      </c>
      <c r="C215" s="94"/>
      <c r="D215" s="95"/>
      <c r="E215" s="3">
        <v>1549.96</v>
      </c>
      <c r="F215" s="3">
        <v>1421.04</v>
      </c>
      <c r="G215" s="2"/>
      <c r="H215" s="2"/>
      <c r="I215" s="2">
        <f t="shared" si="81"/>
        <v>2971</v>
      </c>
      <c r="J215" s="2">
        <v>1835.68</v>
      </c>
      <c r="K215" s="71">
        <f t="shared" si="79"/>
        <v>0.6184738080711234</v>
      </c>
      <c r="L215" s="2">
        <v>19871.78</v>
      </c>
      <c r="M215" s="2"/>
      <c r="N215" s="2"/>
    </row>
    <row r="216" spans="1:14" ht="15.75" thickBot="1" x14ac:dyDescent="0.3">
      <c r="A216" s="13" t="s">
        <v>479</v>
      </c>
      <c r="B216" s="93" t="s">
        <v>481</v>
      </c>
      <c r="C216" s="94"/>
      <c r="D216" s="95"/>
      <c r="E216" s="3">
        <v>13694.32</v>
      </c>
      <c r="F216" s="3">
        <v>12822.78</v>
      </c>
      <c r="G216" s="2"/>
      <c r="H216" s="2">
        <v>2962</v>
      </c>
      <c r="I216" s="2">
        <f t="shared" si="80"/>
        <v>29479.1</v>
      </c>
      <c r="J216" s="2">
        <v>12431.47</v>
      </c>
      <c r="K216" s="71">
        <f t="shared" si="79"/>
        <v>1.3713285717618269</v>
      </c>
      <c r="L216" s="2">
        <v>53689.79</v>
      </c>
      <c r="M216" s="2"/>
      <c r="N216" s="2"/>
    </row>
    <row r="217" spans="1:14" ht="15.75" thickBot="1" x14ac:dyDescent="0.3">
      <c r="A217" s="9" t="s">
        <v>289</v>
      </c>
      <c r="B217" s="58"/>
      <c r="C217" s="10"/>
      <c r="D217" s="10"/>
      <c r="E217" s="4">
        <f>SUM(E204:E216)</f>
        <v>21414.06</v>
      </c>
      <c r="F217" s="4">
        <f t="shared" ref="F217:I217" si="85">SUM(F204:F216)</f>
        <v>18780.93</v>
      </c>
      <c r="G217" s="4">
        <f t="shared" si="85"/>
        <v>8374.8799999999992</v>
      </c>
      <c r="H217" s="4">
        <f>SUM(H204:H216)</f>
        <v>6387.1</v>
      </c>
      <c r="I217" s="4">
        <f t="shared" si="85"/>
        <v>54956.97</v>
      </c>
      <c r="J217" s="4">
        <f>SUM(J204:J216)</f>
        <v>48821.29</v>
      </c>
      <c r="K217" s="78">
        <f t="shared" ref="K217" si="86">SUM(I217/J217)-1</f>
        <v>0.12567631867162876</v>
      </c>
      <c r="L217" s="4">
        <f>SUM(L204:L216)</f>
        <v>164946.75</v>
      </c>
      <c r="M217" s="4">
        <f>SUM(M204:M216)</f>
        <v>170942.18999999997</v>
      </c>
      <c r="N217" s="4">
        <f>SUM(N204:N216)</f>
        <v>128253.78000000001</v>
      </c>
    </row>
    <row r="218" spans="1:14" ht="15.75" thickBot="1" x14ac:dyDescent="0.3">
      <c r="A218" s="19" t="s">
        <v>37</v>
      </c>
      <c r="B218" s="18"/>
      <c r="C218" s="6"/>
      <c r="D218" s="6"/>
      <c r="E218" s="23"/>
      <c r="F218" s="23"/>
      <c r="G218" s="23"/>
      <c r="H218" s="23"/>
      <c r="I218" s="23"/>
      <c r="J218" s="23"/>
      <c r="K218" s="23"/>
      <c r="L218" s="23"/>
      <c r="M218" s="23"/>
    </row>
    <row r="219" spans="1:14" x14ac:dyDescent="0.25">
      <c r="A219" s="20"/>
      <c r="B219" s="57" t="s">
        <v>58</v>
      </c>
      <c r="C219" s="11"/>
      <c r="D219" s="11"/>
      <c r="E219" s="25" t="s">
        <v>2</v>
      </c>
      <c r="F219" s="26" t="s">
        <v>3</v>
      </c>
      <c r="G219" s="27" t="s">
        <v>4</v>
      </c>
      <c r="H219" s="54" t="s">
        <v>418</v>
      </c>
      <c r="I219" s="65" t="s">
        <v>510</v>
      </c>
      <c r="J219" s="25" t="s">
        <v>511</v>
      </c>
      <c r="K219" s="72" t="s">
        <v>452</v>
      </c>
      <c r="L219" s="25" t="s">
        <v>511</v>
      </c>
      <c r="M219" s="25" t="s">
        <v>469</v>
      </c>
      <c r="N219" s="25" t="s">
        <v>446</v>
      </c>
    </row>
    <row r="220" spans="1:14" ht="15.75" thickBot="1" x14ac:dyDescent="0.3">
      <c r="A220" s="21" t="s">
        <v>58</v>
      </c>
      <c r="B220" s="50" t="s">
        <v>59</v>
      </c>
      <c r="C220" s="12"/>
      <c r="D220" s="12"/>
      <c r="E220" s="28" t="s">
        <v>5</v>
      </c>
      <c r="F220" s="28" t="s">
        <v>5</v>
      </c>
      <c r="G220" s="28" t="s">
        <v>5</v>
      </c>
      <c r="H220" s="55" t="s">
        <v>419</v>
      </c>
      <c r="I220" s="28" t="s">
        <v>447</v>
      </c>
      <c r="J220" s="28" t="s">
        <v>447</v>
      </c>
      <c r="K220" s="73" t="s">
        <v>512</v>
      </c>
      <c r="L220" s="28" t="s">
        <v>448</v>
      </c>
      <c r="M220" s="28" t="s">
        <v>448</v>
      </c>
      <c r="N220" s="28" t="s">
        <v>448</v>
      </c>
    </row>
    <row r="221" spans="1:14" ht="15.75" thickBot="1" x14ac:dyDescent="0.3">
      <c r="A221" s="13" t="s">
        <v>205</v>
      </c>
      <c r="B221" s="96" t="s">
        <v>502</v>
      </c>
      <c r="C221" s="97"/>
      <c r="D221" s="98"/>
      <c r="E221" s="3">
        <v>6696.26</v>
      </c>
      <c r="F221" s="3">
        <v>12546.82</v>
      </c>
      <c r="G221" s="2"/>
      <c r="H221" s="2">
        <v>9183.85</v>
      </c>
      <c r="I221" s="2">
        <f t="shared" ref="I221:I233" si="87">SUM(E221:H221)</f>
        <v>28426.93</v>
      </c>
      <c r="J221" s="2">
        <v>26466.52</v>
      </c>
      <c r="K221" s="71">
        <f t="shared" ref="K221:K234" si="88">SUM(I221/J221)-1</f>
        <v>7.4071317271783288E-2</v>
      </c>
      <c r="L221" s="2">
        <v>50744.46</v>
      </c>
      <c r="M221" s="2">
        <v>56382.33</v>
      </c>
      <c r="N221" s="2">
        <v>27703.84</v>
      </c>
    </row>
    <row r="222" spans="1:14" ht="15.75" thickBot="1" x14ac:dyDescent="0.3">
      <c r="A222" s="46" t="s">
        <v>330</v>
      </c>
      <c r="B222" s="93" t="s">
        <v>331</v>
      </c>
      <c r="C222" s="94"/>
      <c r="D222" s="95"/>
      <c r="E222" s="3">
        <v>3132.4</v>
      </c>
      <c r="F222" s="3">
        <v>1311.05</v>
      </c>
      <c r="G222" s="2"/>
      <c r="H222" s="2">
        <v>2232</v>
      </c>
      <c r="I222" s="2">
        <f t="shared" si="87"/>
        <v>6675.45</v>
      </c>
      <c r="J222" s="2">
        <v>4881.9799999999996</v>
      </c>
      <c r="K222" s="71">
        <f t="shared" si="88"/>
        <v>0.36736529031253728</v>
      </c>
      <c r="L222" s="2">
        <v>8731.98</v>
      </c>
      <c r="M222" s="2">
        <v>8244.84</v>
      </c>
      <c r="N222" s="2">
        <v>16068.24</v>
      </c>
    </row>
    <row r="223" spans="1:14" ht="15.75" thickBot="1" x14ac:dyDescent="0.3">
      <c r="A223" s="46" t="s">
        <v>411</v>
      </c>
      <c r="B223" s="93" t="s">
        <v>412</v>
      </c>
      <c r="C223" s="94"/>
      <c r="D223" s="95"/>
      <c r="E223" s="3">
        <v>77</v>
      </c>
      <c r="F223" s="3">
        <v>559.45000000000005</v>
      </c>
      <c r="G223" s="2"/>
      <c r="H223" s="2">
        <v>126915.82</v>
      </c>
      <c r="I223" s="2">
        <f t="shared" si="87"/>
        <v>127552.27</v>
      </c>
      <c r="J223" s="2">
        <v>109779.21</v>
      </c>
      <c r="K223" s="71">
        <f t="shared" si="88"/>
        <v>0.16189823191476771</v>
      </c>
      <c r="L223" s="2">
        <v>365187.7</v>
      </c>
      <c r="M223" s="2">
        <v>375618.48</v>
      </c>
      <c r="N223" s="2">
        <v>325615.19</v>
      </c>
    </row>
    <row r="224" spans="1:14" ht="15.75" thickBot="1" x14ac:dyDescent="0.3">
      <c r="A224" s="46" t="s">
        <v>350</v>
      </c>
      <c r="B224" s="93" t="s">
        <v>351</v>
      </c>
      <c r="C224" s="94"/>
      <c r="D224" s="95"/>
      <c r="E224" s="3"/>
      <c r="F224" s="3">
        <v>2623.33</v>
      </c>
      <c r="G224" s="2"/>
      <c r="H224" s="2">
        <v>9631.5499999999993</v>
      </c>
      <c r="I224" s="2">
        <f t="shared" si="87"/>
        <v>12254.88</v>
      </c>
      <c r="J224" s="2">
        <v>13744.98</v>
      </c>
      <c r="K224" s="71">
        <f t="shared" si="88"/>
        <v>-0.10841048877481085</v>
      </c>
      <c r="L224" s="2">
        <v>132072.92000000001</v>
      </c>
      <c r="M224" s="2">
        <v>127390.79</v>
      </c>
      <c r="N224" s="2">
        <v>112297.88</v>
      </c>
    </row>
    <row r="225" spans="1:14" ht="15.75" thickBot="1" x14ac:dyDescent="0.3">
      <c r="A225" s="46" t="s">
        <v>292</v>
      </c>
      <c r="B225" s="93" t="s">
        <v>293</v>
      </c>
      <c r="C225" s="94"/>
      <c r="D225" s="95"/>
      <c r="E225" s="3">
        <v>594.26</v>
      </c>
      <c r="F225" s="3">
        <v>10173.44</v>
      </c>
      <c r="G225" s="2"/>
      <c r="H225" s="2">
        <v>12354.24</v>
      </c>
      <c r="I225" s="2">
        <f t="shared" si="87"/>
        <v>23121.940000000002</v>
      </c>
      <c r="J225" s="2">
        <v>19099.97</v>
      </c>
      <c r="K225" s="71">
        <f t="shared" si="88"/>
        <v>0.21057467629530313</v>
      </c>
      <c r="L225" s="2">
        <v>143151.6</v>
      </c>
      <c r="M225" s="2">
        <v>97979.72</v>
      </c>
      <c r="N225" s="2">
        <v>110834.4</v>
      </c>
    </row>
    <row r="226" spans="1:14" ht="15.75" thickBot="1" x14ac:dyDescent="0.3">
      <c r="A226" s="46" t="s">
        <v>291</v>
      </c>
      <c r="B226" s="93" t="s">
        <v>294</v>
      </c>
      <c r="C226" s="94"/>
      <c r="D226" s="95"/>
      <c r="E226" s="3">
        <v>1348.64</v>
      </c>
      <c r="F226" s="3">
        <v>3642.2</v>
      </c>
      <c r="G226" s="2"/>
      <c r="H226" s="2">
        <v>325</v>
      </c>
      <c r="I226" s="2">
        <f t="shared" si="87"/>
        <v>5315.84</v>
      </c>
      <c r="J226" s="2">
        <v>6124.81</v>
      </c>
      <c r="K226" s="71">
        <f t="shared" si="88"/>
        <v>-0.13208083189519348</v>
      </c>
      <c r="L226" s="2">
        <v>11807.64</v>
      </c>
      <c r="M226" s="2">
        <v>8560.65</v>
      </c>
      <c r="N226" s="2">
        <v>9279.09</v>
      </c>
    </row>
    <row r="227" spans="1:14" ht="15.75" thickBot="1" x14ac:dyDescent="0.3">
      <c r="A227" s="46" t="s">
        <v>206</v>
      </c>
      <c r="B227" s="93" t="s">
        <v>207</v>
      </c>
      <c r="C227" s="94"/>
      <c r="D227" s="95"/>
      <c r="E227" s="3">
        <v>279.47000000000003</v>
      </c>
      <c r="F227" s="3"/>
      <c r="G227" s="2"/>
      <c r="H227" s="2"/>
      <c r="I227" s="2">
        <f t="shared" si="87"/>
        <v>279.47000000000003</v>
      </c>
      <c r="J227" s="2">
        <v>7021.6</v>
      </c>
      <c r="K227" s="71">
        <f t="shared" si="88"/>
        <v>-0.96019853024951574</v>
      </c>
      <c r="L227" s="2">
        <v>26123.9</v>
      </c>
      <c r="M227" s="2">
        <v>21308.38</v>
      </c>
      <c r="N227" s="2">
        <v>12695.51</v>
      </c>
    </row>
    <row r="228" spans="1:14" ht="15.75" thickBot="1" x14ac:dyDescent="0.3">
      <c r="A228" s="46" t="s">
        <v>208</v>
      </c>
      <c r="B228" s="93" t="s">
        <v>209</v>
      </c>
      <c r="C228" s="94"/>
      <c r="D228" s="95"/>
      <c r="E228" s="3"/>
      <c r="F228" s="3"/>
      <c r="G228" s="2"/>
      <c r="H228" s="2">
        <v>4312.46</v>
      </c>
      <c r="I228" s="2">
        <f t="shared" si="87"/>
        <v>4312.46</v>
      </c>
      <c r="J228" s="2">
        <v>950</v>
      </c>
      <c r="K228" s="71">
        <f t="shared" si="88"/>
        <v>3.5394315789473687</v>
      </c>
      <c r="L228" s="2">
        <v>4580.76</v>
      </c>
      <c r="M228" s="2">
        <v>5868.26</v>
      </c>
      <c r="N228" s="2">
        <v>7231.99</v>
      </c>
    </row>
    <row r="229" spans="1:14" ht="15.75" thickBot="1" x14ac:dyDescent="0.3">
      <c r="A229" s="46" t="s">
        <v>210</v>
      </c>
      <c r="B229" s="93" t="s">
        <v>211</v>
      </c>
      <c r="C229" s="94"/>
      <c r="D229" s="95"/>
      <c r="E229" s="3">
        <v>1496.74</v>
      </c>
      <c r="F229" s="3">
        <v>6640.5</v>
      </c>
      <c r="G229" s="2"/>
      <c r="H229" s="2">
        <v>4211.12</v>
      </c>
      <c r="I229" s="2">
        <f t="shared" si="87"/>
        <v>12348.36</v>
      </c>
      <c r="J229" s="2">
        <v>17282.98</v>
      </c>
      <c r="K229" s="71">
        <f t="shared" si="88"/>
        <v>-0.28551904821969354</v>
      </c>
      <c r="L229" s="2">
        <v>35807.26</v>
      </c>
      <c r="M229" s="2">
        <v>28726.27</v>
      </c>
      <c r="N229" s="2">
        <v>35519.870000000003</v>
      </c>
    </row>
    <row r="230" spans="1:14" ht="15.75" thickBot="1" x14ac:dyDescent="0.3">
      <c r="A230" s="46" t="s">
        <v>212</v>
      </c>
      <c r="B230" s="93" t="s">
        <v>213</v>
      </c>
      <c r="C230" s="94"/>
      <c r="D230" s="95"/>
      <c r="E230" s="3">
        <v>1658.5</v>
      </c>
      <c r="F230" s="3">
        <v>2115.7399999999998</v>
      </c>
      <c r="G230" s="2"/>
      <c r="H230" s="2">
        <v>395.87</v>
      </c>
      <c r="I230" s="2">
        <f t="shared" si="87"/>
        <v>4170.1099999999997</v>
      </c>
      <c r="J230" s="2">
        <v>4439.5</v>
      </c>
      <c r="K230" s="71">
        <f t="shared" si="88"/>
        <v>-6.0680256785674125E-2</v>
      </c>
      <c r="L230" s="2">
        <v>21357.99</v>
      </c>
      <c r="M230" s="2">
        <v>18697.47</v>
      </c>
      <c r="N230" s="2">
        <v>15425.6</v>
      </c>
    </row>
    <row r="231" spans="1:14" ht="15.75" thickBot="1" x14ac:dyDescent="0.3">
      <c r="A231" s="46" t="s">
        <v>295</v>
      </c>
      <c r="B231" s="93" t="s">
        <v>296</v>
      </c>
      <c r="C231" s="94"/>
      <c r="D231" s="95"/>
      <c r="E231" s="3">
        <v>712.63</v>
      </c>
      <c r="F231" s="3">
        <v>18053.72</v>
      </c>
      <c r="G231" s="2"/>
      <c r="H231" s="2">
        <v>6556</v>
      </c>
      <c r="I231" s="2">
        <f t="shared" si="87"/>
        <v>25322.350000000002</v>
      </c>
      <c r="J231" s="2">
        <v>34532.06</v>
      </c>
      <c r="K231" s="71">
        <f t="shared" si="88"/>
        <v>-0.26670027794461137</v>
      </c>
      <c r="L231" s="2">
        <v>99295.52</v>
      </c>
      <c r="M231" s="2">
        <v>90137.37</v>
      </c>
      <c r="N231" s="2">
        <v>125815.43</v>
      </c>
    </row>
    <row r="232" spans="1:14" ht="15.75" thickBot="1" x14ac:dyDescent="0.3">
      <c r="A232" s="46" t="s">
        <v>376</v>
      </c>
      <c r="B232" s="93" t="s">
        <v>377</v>
      </c>
      <c r="C232" s="94"/>
      <c r="D232" s="95"/>
      <c r="E232" s="3"/>
      <c r="F232" s="3"/>
      <c r="G232" s="2"/>
      <c r="H232" s="2">
        <v>8968.98</v>
      </c>
      <c r="I232" s="2">
        <f t="shared" si="87"/>
        <v>8968.98</v>
      </c>
      <c r="J232" s="2">
        <v>3845.54</v>
      </c>
      <c r="K232" s="71">
        <f t="shared" si="88"/>
        <v>1.3323070362029781</v>
      </c>
      <c r="L232" s="2">
        <v>6181.96</v>
      </c>
      <c r="M232" s="2">
        <v>6188.36</v>
      </c>
      <c r="N232" s="2">
        <v>17656.080000000002</v>
      </c>
    </row>
    <row r="233" spans="1:14" ht="15.75" thickBot="1" x14ac:dyDescent="0.3">
      <c r="A233" s="13" t="s">
        <v>297</v>
      </c>
      <c r="B233" s="93" t="s">
        <v>298</v>
      </c>
      <c r="C233" s="94"/>
      <c r="D233" s="95"/>
      <c r="E233" s="3">
        <v>2651.24</v>
      </c>
      <c r="F233" s="3">
        <v>6602.66</v>
      </c>
      <c r="G233" s="2"/>
      <c r="H233" s="2">
        <v>15842.25</v>
      </c>
      <c r="I233" s="2">
        <f t="shared" si="87"/>
        <v>25096.15</v>
      </c>
      <c r="J233" s="2">
        <v>11674.63</v>
      </c>
      <c r="K233" s="71">
        <f t="shared" si="88"/>
        <v>1.149631294524966</v>
      </c>
      <c r="L233" s="2">
        <v>75362.75</v>
      </c>
      <c r="M233" s="2">
        <v>65129.94</v>
      </c>
      <c r="N233" s="2">
        <v>190715.51999999999</v>
      </c>
    </row>
    <row r="234" spans="1:14" ht="15.75" thickBot="1" x14ac:dyDescent="0.3">
      <c r="A234" s="9" t="s">
        <v>38</v>
      </c>
      <c r="B234" s="58"/>
      <c r="C234" s="10"/>
      <c r="D234" s="10"/>
      <c r="E234" s="4">
        <f t="shared" ref="E234:J234" si="89">SUM(E221:E233)</f>
        <v>18647.14</v>
      </c>
      <c r="F234" s="4">
        <f t="shared" si="89"/>
        <v>64268.91</v>
      </c>
      <c r="G234" s="4">
        <f t="shared" si="89"/>
        <v>0</v>
      </c>
      <c r="H234" s="4">
        <f t="shared" si="89"/>
        <v>200929.13999999998</v>
      </c>
      <c r="I234" s="4">
        <f t="shared" si="89"/>
        <v>283845.19</v>
      </c>
      <c r="J234" s="4">
        <f t="shared" si="89"/>
        <v>259843.78000000006</v>
      </c>
      <c r="K234" s="78">
        <f t="shared" si="88"/>
        <v>9.2368614711500596E-2</v>
      </c>
      <c r="L234" s="4">
        <f t="shared" ref="L234:M234" si="90">SUM(L221:L233)</f>
        <v>980406.44000000006</v>
      </c>
      <c r="M234" s="4">
        <f t="shared" si="90"/>
        <v>910232.85999999987</v>
      </c>
      <c r="N234" s="4">
        <f t="shared" ref="N234" si="91">SUM(N221:N233)</f>
        <v>1006858.64</v>
      </c>
    </row>
    <row r="235" spans="1:14" ht="15.75" thickBot="1" x14ac:dyDescent="0.3">
      <c r="A235" s="19" t="s">
        <v>471</v>
      </c>
      <c r="B235" s="18"/>
      <c r="C235" s="6"/>
      <c r="D235" s="6"/>
      <c r="E235" s="23"/>
      <c r="F235" s="23"/>
      <c r="G235" s="23"/>
      <c r="H235" s="23"/>
      <c r="I235" s="23"/>
      <c r="J235" s="23"/>
      <c r="K235" s="23"/>
      <c r="L235" s="23"/>
      <c r="M235" s="23"/>
    </row>
    <row r="236" spans="1:14" x14ac:dyDescent="0.25">
      <c r="A236" s="20"/>
      <c r="B236" s="57" t="s">
        <v>58</v>
      </c>
      <c r="C236" s="11"/>
      <c r="D236" s="11"/>
      <c r="E236" s="25" t="s">
        <v>2</v>
      </c>
      <c r="F236" s="26" t="s">
        <v>3</v>
      </c>
      <c r="G236" s="27" t="s">
        <v>4</v>
      </c>
      <c r="H236" s="54" t="s">
        <v>418</v>
      </c>
      <c r="I236" s="65" t="s">
        <v>510</v>
      </c>
      <c r="J236" s="25" t="s">
        <v>511</v>
      </c>
      <c r="K236" s="72" t="s">
        <v>452</v>
      </c>
      <c r="L236" s="25" t="s">
        <v>511</v>
      </c>
      <c r="M236" s="25" t="s">
        <v>469</v>
      </c>
      <c r="N236" s="25" t="s">
        <v>446</v>
      </c>
    </row>
    <row r="237" spans="1:14" ht="15.75" thickBot="1" x14ac:dyDescent="0.3">
      <c r="A237" s="21" t="s">
        <v>58</v>
      </c>
      <c r="B237" s="50" t="s">
        <v>59</v>
      </c>
      <c r="C237" s="12"/>
      <c r="D237" s="12"/>
      <c r="E237" s="28" t="s">
        <v>5</v>
      </c>
      <c r="F237" s="28" t="s">
        <v>5</v>
      </c>
      <c r="G237" s="28" t="s">
        <v>5</v>
      </c>
      <c r="H237" s="55" t="s">
        <v>419</v>
      </c>
      <c r="I237" s="28" t="s">
        <v>447</v>
      </c>
      <c r="J237" s="28" t="s">
        <v>447</v>
      </c>
      <c r="K237" s="73" t="s">
        <v>512</v>
      </c>
      <c r="L237" s="28" t="s">
        <v>448</v>
      </c>
      <c r="M237" s="28" t="s">
        <v>448</v>
      </c>
      <c r="N237" s="28" t="s">
        <v>448</v>
      </c>
    </row>
    <row r="238" spans="1:14" ht="15.75" thickBot="1" x14ac:dyDescent="0.3">
      <c r="A238" s="46" t="s">
        <v>214</v>
      </c>
      <c r="B238" s="46" t="s">
        <v>472</v>
      </c>
      <c r="C238" s="47"/>
      <c r="D238" s="47"/>
      <c r="E238" s="3">
        <v>9177.84</v>
      </c>
      <c r="F238" s="3">
        <v>4107.37</v>
      </c>
      <c r="G238" s="2"/>
      <c r="H238" s="2">
        <v>3720</v>
      </c>
      <c r="I238" s="2">
        <f t="shared" ref="I238:I242" si="92">SUM(E238:H238)</f>
        <v>17005.21</v>
      </c>
      <c r="J238" s="2">
        <v>16862.810000000001</v>
      </c>
      <c r="K238" s="71">
        <f t="shared" ref="K238:K243" si="93">SUM(I238/J238)-1</f>
        <v>8.4446186608280183E-3</v>
      </c>
      <c r="L238" s="2">
        <v>50841.21</v>
      </c>
      <c r="M238" s="2">
        <v>30256.63</v>
      </c>
      <c r="N238" s="2">
        <v>60132.2</v>
      </c>
    </row>
    <row r="239" spans="1:14" ht="15.75" thickBot="1" x14ac:dyDescent="0.3">
      <c r="A239" s="46" t="s">
        <v>378</v>
      </c>
      <c r="B239" s="46" t="s">
        <v>473</v>
      </c>
      <c r="C239" s="47"/>
      <c r="D239" s="47"/>
      <c r="E239" s="3">
        <v>2174.36</v>
      </c>
      <c r="F239" s="3">
        <v>2560.8000000000002</v>
      </c>
      <c r="G239" s="2"/>
      <c r="H239" s="2"/>
      <c r="I239" s="2">
        <f t="shared" si="92"/>
        <v>4735.16</v>
      </c>
      <c r="J239" s="2">
        <v>4873.26</v>
      </c>
      <c r="K239" s="71">
        <f t="shared" si="93"/>
        <v>-2.8338319728477557E-2</v>
      </c>
      <c r="L239" s="2">
        <v>14575.85</v>
      </c>
      <c r="M239" s="2">
        <v>6884.53</v>
      </c>
      <c r="N239" s="2">
        <v>20941.87</v>
      </c>
    </row>
    <row r="240" spans="1:14" ht="15.75" thickBot="1" x14ac:dyDescent="0.3">
      <c r="A240" s="46" t="s">
        <v>318</v>
      </c>
      <c r="B240" s="46" t="s">
        <v>474</v>
      </c>
      <c r="C240" s="47"/>
      <c r="D240" s="47"/>
      <c r="E240" s="3"/>
      <c r="F240" s="3"/>
      <c r="G240" s="2"/>
      <c r="H240" s="2">
        <v>819.7</v>
      </c>
      <c r="I240" s="2">
        <f t="shared" si="92"/>
        <v>819.7</v>
      </c>
      <c r="J240" s="2">
        <v>3819.57</v>
      </c>
      <c r="K240" s="71">
        <f t="shared" si="93"/>
        <v>-0.78539469102542958</v>
      </c>
      <c r="L240" s="2">
        <v>5700.68</v>
      </c>
      <c r="M240" s="2">
        <v>4782.13</v>
      </c>
      <c r="N240" s="2">
        <v>6654.02</v>
      </c>
    </row>
    <row r="241" spans="1:14" ht="15.75" thickBot="1" x14ac:dyDescent="0.3">
      <c r="A241" s="46" t="s">
        <v>318</v>
      </c>
      <c r="B241" s="46" t="s">
        <v>475</v>
      </c>
      <c r="C241" s="47"/>
      <c r="D241" s="47"/>
      <c r="E241" s="3"/>
      <c r="F241" s="3"/>
      <c r="G241" s="2"/>
      <c r="H241" s="2"/>
      <c r="I241" s="2">
        <f t="shared" ref="I241" si="94">SUM(E241:H241)</f>
        <v>0</v>
      </c>
      <c r="J241" s="2"/>
      <c r="K241" s="71"/>
      <c r="L241" s="2">
        <v>3041.31</v>
      </c>
      <c r="M241" s="2">
        <v>1353.18</v>
      </c>
      <c r="N241" s="2">
        <v>0</v>
      </c>
    </row>
    <row r="242" spans="1:14" ht="15.75" thickBot="1" x14ac:dyDescent="0.3">
      <c r="A242" s="13" t="s">
        <v>215</v>
      </c>
      <c r="B242" s="46" t="s">
        <v>476</v>
      </c>
      <c r="C242" s="14"/>
      <c r="D242" s="14"/>
      <c r="E242" s="3">
        <v>3467.93</v>
      </c>
      <c r="F242" s="3">
        <v>1896.81</v>
      </c>
      <c r="G242" s="2"/>
      <c r="H242" s="2">
        <v>485</v>
      </c>
      <c r="I242" s="2">
        <f t="shared" si="92"/>
        <v>5849.74</v>
      </c>
      <c r="J242" s="2">
        <v>1982.32</v>
      </c>
      <c r="K242" s="71">
        <f t="shared" si="93"/>
        <v>1.9509564550627547</v>
      </c>
      <c r="L242" s="2">
        <v>16361.4</v>
      </c>
      <c r="M242" s="2">
        <v>17352.71</v>
      </c>
      <c r="N242" s="2">
        <v>23342.35</v>
      </c>
    </row>
    <row r="243" spans="1:14" ht="15.75" thickBot="1" x14ac:dyDescent="0.3">
      <c r="A243" s="9" t="s">
        <v>39</v>
      </c>
      <c r="B243" s="58"/>
      <c r="C243" s="10"/>
      <c r="D243" s="10"/>
      <c r="E243" s="4">
        <f>SUM(E238:E242)</f>
        <v>14820.130000000001</v>
      </c>
      <c r="F243" s="4">
        <f t="shared" ref="F243:I243" si="95">SUM(F238:F242)</f>
        <v>8564.98</v>
      </c>
      <c r="G243" s="4">
        <f t="shared" si="95"/>
        <v>0</v>
      </c>
      <c r="H243" s="4">
        <f>SUM(H238:H242)</f>
        <v>5024.7</v>
      </c>
      <c r="I243" s="4">
        <f t="shared" si="95"/>
        <v>28409.809999999998</v>
      </c>
      <c r="J243" s="4">
        <f>SUM(J238:J242)</f>
        <v>27537.96</v>
      </c>
      <c r="K243" s="78">
        <f t="shared" si="93"/>
        <v>3.1659934141817336E-2</v>
      </c>
      <c r="L243" s="4">
        <f>SUM(L238:L242)</f>
        <v>90520.449999999983</v>
      </c>
      <c r="M243" s="4">
        <f>SUM(M238:M242)</f>
        <v>60629.18</v>
      </c>
      <c r="N243" s="4">
        <f>SUM(N238:N242)</f>
        <v>111070.44</v>
      </c>
    </row>
    <row r="244" spans="1:14" ht="15.75" thickBot="1" x14ac:dyDescent="0.3">
      <c r="A244" s="48" t="s">
        <v>275</v>
      </c>
      <c r="B244" s="18"/>
      <c r="C244" s="40"/>
      <c r="D244" s="40"/>
      <c r="E244" s="23"/>
      <c r="F244" s="23"/>
      <c r="G244" s="23"/>
      <c r="H244" s="23"/>
      <c r="I244" s="23"/>
      <c r="J244" s="23"/>
      <c r="K244" s="23"/>
      <c r="L244" s="23"/>
      <c r="M244" s="23"/>
    </row>
    <row r="245" spans="1:14" x14ac:dyDescent="0.25">
      <c r="A245" s="49"/>
      <c r="B245" s="57" t="s">
        <v>58</v>
      </c>
      <c r="C245" s="44"/>
      <c r="D245" s="44"/>
      <c r="E245" s="25" t="s">
        <v>2</v>
      </c>
      <c r="F245" s="26" t="s">
        <v>3</v>
      </c>
      <c r="G245" s="27" t="s">
        <v>4</v>
      </c>
      <c r="H245" s="54" t="s">
        <v>418</v>
      </c>
      <c r="I245" s="65" t="s">
        <v>510</v>
      </c>
      <c r="J245" s="25" t="s">
        <v>511</v>
      </c>
      <c r="K245" s="72" t="s">
        <v>452</v>
      </c>
      <c r="L245" s="25" t="s">
        <v>511</v>
      </c>
      <c r="M245" s="25" t="s">
        <v>469</v>
      </c>
      <c r="N245" s="25" t="s">
        <v>446</v>
      </c>
    </row>
    <row r="246" spans="1:14" ht="15.75" thickBot="1" x14ac:dyDescent="0.3">
      <c r="A246" s="50" t="s">
        <v>58</v>
      </c>
      <c r="B246" s="50" t="s">
        <v>59</v>
      </c>
      <c r="C246" s="45"/>
      <c r="D246" s="45"/>
      <c r="E246" s="28" t="s">
        <v>5</v>
      </c>
      <c r="F246" s="28" t="s">
        <v>5</v>
      </c>
      <c r="G246" s="28" t="s">
        <v>5</v>
      </c>
      <c r="H246" s="55" t="s">
        <v>419</v>
      </c>
      <c r="I246" s="28" t="s">
        <v>447</v>
      </c>
      <c r="J246" s="28" t="s">
        <v>447</v>
      </c>
      <c r="K246" s="73" t="s">
        <v>512</v>
      </c>
      <c r="L246" s="28" t="s">
        <v>448</v>
      </c>
      <c r="M246" s="28" t="s">
        <v>448</v>
      </c>
      <c r="N246" s="28" t="s">
        <v>448</v>
      </c>
    </row>
    <row r="247" spans="1:14" ht="15.75" thickBot="1" x14ac:dyDescent="0.3">
      <c r="A247" s="46" t="s">
        <v>216</v>
      </c>
      <c r="B247" s="46" t="s">
        <v>217</v>
      </c>
      <c r="C247" s="47"/>
      <c r="D247" s="47"/>
      <c r="E247" s="3">
        <v>2204.2399999999998</v>
      </c>
      <c r="F247" s="3">
        <v>1361.01</v>
      </c>
      <c r="G247" s="2">
        <v>1252.8699999999999</v>
      </c>
      <c r="H247" s="2">
        <v>1430.57</v>
      </c>
      <c r="I247" s="2">
        <f>SUM(E247:H247)</f>
        <v>6248.69</v>
      </c>
      <c r="J247" s="2">
        <v>7034.78</v>
      </c>
      <c r="K247" s="71">
        <f>SUM(I247/J247)-1</f>
        <v>-0.1117433665302966</v>
      </c>
      <c r="L247" s="2">
        <v>39501.89</v>
      </c>
      <c r="M247" s="2">
        <v>46819.61</v>
      </c>
      <c r="N247" s="2">
        <v>35466.720000000001</v>
      </c>
    </row>
    <row r="248" spans="1:14" ht="15.75" thickBot="1" x14ac:dyDescent="0.3">
      <c r="A248" s="42" t="s">
        <v>276</v>
      </c>
      <c r="B248" s="58"/>
      <c r="C248" s="43"/>
      <c r="D248" s="43"/>
      <c r="E248" s="4">
        <f>SUM(E247:E247)</f>
        <v>2204.2399999999998</v>
      </c>
      <c r="F248" s="4">
        <f>SUM(F247:F247)</f>
        <v>1361.01</v>
      </c>
      <c r="G248" s="4">
        <f>SUM(G247:G247)</f>
        <v>1252.8699999999999</v>
      </c>
      <c r="H248" s="4">
        <f>SUM(H247)</f>
        <v>1430.57</v>
      </c>
      <c r="I248" s="4">
        <f>SUM(I247:I247)</f>
        <v>6248.69</v>
      </c>
      <c r="J248" s="4">
        <f>SUM(J247)</f>
        <v>7034.78</v>
      </c>
      <c r="K248" s="78">
        <f t="shared" ref="K248" si="96">SUM(I248/J248)-1</f>
        <v>-0.1117433665302966</v>
      </c>
      <c r="L248" s="4">
        <f>SUM(L247)</f>
        <v>39501.89</v>
      </c>
      <c r="M248" s="4">
        <f>SUM(M247)</f>
        <v>46819.61</v>
      </c>
      <c r="N248" s="4">
        <f>SUM(N247)</f>
        <v>35466.720000000001</v>
      </c>
    </row>
    <row r="249" spans="1:14" ht="15.75" thickBot="1" x14ac:dyDescent="0.3">
      <c r="A249" s="48" t="s">
        <v>520</v>
      </c>
      <c r="B249" s="18"/>
      <c r="C249" s="40"/>
      <c r="D249" s="40"/>
      <c r="E249" s="23"/>
      <c r="F249" s="23"/>
      <c r="G249" s="23"/>
      <c r="H249" s="23"/>
      <c r="I249" s="23"/>
      <c r="J249" s="23"/>
      <c r="K249" s="23"/>
      <c r="L249" s="23"/>
      <c r="M249" s="23"/>
    </row>
    <row r="250" spans="1:14" x14ac:dyDescent="0.25">
      <c r="A250" s="49"/>
      <c r="B250" s="57" t="s">
        <v>58</v>
      </c>
      <c r="C250" s="44"/>
      <c r="D250" s="44"/>
      <c r="E250" s="25" t="s">
        <v>2</v>
      </c>
      <c r="F250" s="26" t="s">
        <v>3</v>
      </c>
      <c r="G250" s="27" t="s">
        <v>4</v>
      </c>
      <c r="H250" s="54" t="s">
        <v>418</v>
      </c>
      <c r="I250" s="65" t="s">
        <v>510</v>
      </c>
      <c r="J250" s="25" t="s">
        <v>511</v>
      </c>
      <c r="K250" s="72" t="s">
        <v>452</v>
      </c>
      <c r="L250" s="25" t="s">
        <v>511</v>
      </c>
      <c r="M250" s="25" t="s">
        <v>469</v>
      </c>
      <c r="N250" s="25" t="s">
        <v>446</v>
      </c>
    </row>
    <row r="251" spans="1:14" ht="15.75" thickBot="1" x14ac:dyDescent="0.3">
      <c r="A251" s="50" t="s">
        <v>58</v>
      </c>
      <c r="B251" s="50" t="s">
        <v>59</v>
      </c>
      <c r="C251" s="45"/>
      <c r="D251" s="45"/>
      <c r="E251" s="28" t="s">
        <v>5</v>
      </c>
      <c r="F251" s="28" t="s">
        <v>5</v>
      </c>
      <c r="G251" s="28" t="s">
        <v>5</v>
      </c>
      <c r="H251" s="55" t="s">
        <v>419</v>
      </c>
      <c r="I251" s="28" t="s">
        <v>447</v>
      </c>
      <c r="J251" s="28" t="s">
        <v>447</v>
      </c>
      <c r="K251" s="73" t="s">
        <v>512</v>
      </c>
      <c r="L251" s="28" t="s">
        <v>448</v>
      </c>
      <c r="M251" s="28" t="s">
        <v>448</v>
      </c>
      <c r="N251" s="28" t="s">
        <v>448</v>
      </c>
    </row>
    <row r="252" spans="1:14" ht="15.75" thickBot="1" x14ac:dyDescent="0.3">
      <c r="A252" s="46" t="s">
        <v>521</v>
      </c>
      <c r="B252" s="46" t="s">
        <v>303</v>
      </c>
      <c r="C252" s="47"/>
      <c r="D252" s="47"/>
      <c r="E252" s="3">
        <v>4994.47</v>
      </c>
      <c r="F252" s="3">
        <v>2192.2600000000002</v>
      </c>
      <c r="G252" s="2">
        <v>0</v>
      </c>
      <c r="H252" s="2">
        <v>819</v>
      </c>
      <c r="I252" s="2">
        <f>SUM(E252:H252)</f>
        <v>8005.7300000000005</v>
      </c>
      <c r="J252" s="2">
        <v>0</v>
      </c>
      <c r="K252" s="71"/>
      <c r="L252" s="2"/>
      <c r="M252" s="2"/>
      <c r="N252" s="2"/>
    </row>
    <row r="253" spans="1:14" ht="15.75" thickBot="1" x14ac:dyDescent="0.3">
      <c r="A253" s="42" t="s">
        <v>522</v>
      </c>
      <c r="B253" s="58"/>
      <c r="C253" s="43"/>
      <c r="D253" s="43"/>
      <c r="E253" s="4">
        <f>SUM(E252:E252)</f>
        <v>4994.47</v>
      </c>
      <c r="F253" s="4">
        <f>SUM(F252:F252)</f>
        <v>2192.2600000000002</v>
      </c>
      <c r="G253" s="4">
        <f>SUM(G252:G252)</f>
        <v>0</v>
      </c>
      <c r="H253" s="4">
        <f>SUM(H252)</f>
        <v>819</v>
      </c>
      <c r="I253" s="4">
        <f>SUM(I252:I252)</f>
        <v>8005.7300000000005</v>
      </c>
      <c r="J253" s="4">
        <f>SUM(J252)</f>
        <v>0</v>
      </c>
      <c r="K253" s="78"/>
      <c r="L253" s="4">
        <f>SUM(L252)</f>
        <v>0</v>
      </c>
      <c r="M253" s="4">
        <f>SUM(M252)</f>
        <v>0</v>
      </c>
      <c r="N253" s="4">
        <f>SUM(N252)</f>
        <v>0</v>
      </c>
    </row>
    <row r="254" spans="1:14" ht="15.75" thickBot="1" x14ac:dyDescent="0.3">
      <c r="A254" s="48" t="s">
        <v>439</v>
      </c>
      <c r="B254" s="18"/>
      <c r="C254" s="40"/>
      <c r="D254" s="40"/>
      <c r="E254" s="23"/>
      <c r="F254" s="23"/>
      <c r="G254" s="23"/>
      <c r="H254" s="23"/>
      <c r="I254" s="23"/>
      <c r="J254" s="23"/>
      <c r="K254" s="23"/>
      <c r="L254" s="23"/>
      <c r="M254" s="23"/>
    </row>
    <row r="255" spans="1:14" x14ac:dyDescent="0.25">
      <c r="A255" s="49"/>
      <c r="B255" s="57" t="s">
        <v>58</v>
      </c>
      <c r="C255" s="44"/>
      <c r="D255" s="44"/>
      <c r="E255" s="25" t="s">
        <v>2</v>
      </c>
      <c r="F255" s="26" t="s">
        <v>3</v>
      </c>
      <c r="G255" s="27" t="s">
        <v>4</v>
      </c>
      <c r="H255" s="54" t="s">
        <v>418</v>
      </c>
      <c r="I255" s="65" t="s">
        <v>510</v>
      </c>
      <c r="J255" s="25" t="s">
        <v>511</v>
      </c>
      <c r="K255" s="72" t="s">
        <v>452</v>
      </c>
      <c r="L255" s="25" t="s">
        <v>511</v>
      </c>
      <c r="M255" s="25" t="s">
        <v>469</v>
      </c>
      <c r="N255" s="25" t="s">
        <v>446</v>
      </c>
    </row>
    <row r="256" spans="1:14" ht="15.75" thickBot="1" x14ac:dyDescent="0.3">
      <c r="A256" s="50" t="s">
        <v>58</v>
      </c>
      <c r="B256" s="50" t="s">
        <v>59</v>
      </c>
      <c r="C256" s="45"/>
      <c r="D256" s="45"/>
      <c r="E256" s="28" t="s">
        <v>5</v>
      </c>
      <c r="F256" s="28" t="s">
        <v>5</v>
      </c>
      <c r="G256" s="28" t="s">
        <v>5</v>
      </c>
      <c r="H256" s="55" t="s">
        <v>419</v>
      </c>
      <c r="I256" s="28" t="s">
        <v>447</v>
      </c>
      <c r="J256" s="28" t="s">
        <v>447</v>
      </c>
      <c r="K256" s="73" t="s">
        <v>512</v>
      </c>
      <c r="L256" s="28" t="s">
        <v>448</v>
      </c>
      <c r="M256" s="28" t="s">
        <v>448</v>
      </c>
      <c r="N256" s="28" t="s">
        <v>448</v>
      </c>
    </row>
    <row r="257" spans="1:14" ht="15.75" thickBot="1" x14ac:dyDescent="0.3">
      <c r="A257" s="46" t="s">
        <v>440</v>
      </c>
      <c r="B257" s="46" t="s">
        <v>441</v>
      </c>
      <c r="C257" s="47"/>
      <c r="D257" s="47"/>
      <c r="E257" s="3">
        <v>537.84</v>
      </c>
      <c r="F257" s="3">
        <v>2286.61</v>
      </c>
      <c r="G257" s="2"/>
      <c r="H257" s="2">
        <v>4135</v>
      </c>
      <c r="I257" s="2">
        <f>SUM(E257:H257)</f>
        <v>6959.4500000000007</v>
      </c>
      <c r="J257" s="2">
        <v>4368.03</v>
      </c>
      <c r="K257" s="71">
        <f>SUM(I257/J257)-1</f>
        <v>0.59326973486903722</v>
      </c>
      <c r="L257" s="2">
        <v>21776.93</v>
      </c>
      <c r="M257" s="2">
        <v>26000.27</v>
      </c>
      <c r="N257" s="2">
        <v>0</v>
      </c>
    </row>
    <row r="258" spans="1:14" ht="15.75" thickBot="1" x14ac:dyDescent="0.3">
      <c r="A258" s="42" t="s">
        <v>442</v>
      </c>
      <c r="B258" s="58"/>
      <c r="C258" s="43"/>
      <c r="D258" s="43"/>
      <c r="E258" s="4">
        <f>SUM(E257:E257)</f>
        <v>537.84</v>
      </c>
      <c r="F258" s="4">
        <f>SUM(F257:F257)</f>
        <v>2286.61</v>
      </c>
      <c r="G258" s="4">
        <f>SUM(G257:G257)</f>
        <v>0</v>
      </c>
      <c r="H258" s="4">
        <f>SUM(H257)</f>
        <v>4135</v>
      </c>
      <c r="I258" s="4">
        <f>SUM(I257:I257)</f>
        <v>6959.4500000000007</v>
      </c>
      <c r="J258" s="4">
        <f>SUM(J257)</f>
        <v>4368.03</v>
      </c>
      <c r="K258" s="78">
        <f t="shared" ref="K258" si="97">SUM(I258/J258)-1</f>
        <v>0.59326973486903722</v>
      </c>
      <c r="L258" s="4">
        <f>SUM(L257)</f>
        <v>21776.93</v>
      </c>
      <c r="M258" s="4">
        <f>SUM(M257)</f>
        <v>26000.27</v>
      </c>
      <c r="N258" s="4">
        <f>SUM(N257)</f>
        <v>0</v>
      </c>
    </row>
    <row r="259" spans="1:14" ht="15.75" thickBot="1" x14ac:dyDescent="0.3">
      <c r="A259" s="48" t="s">
        <v>352</v>
      </c>
      <c r="B259" s="18"/>
      <c r="C259" s="40"/>
      <c r="D259" s="40"/>
      <c r="E259" s="23"/>
      <c r="F259" s="23"/>
      <c r="G259" s="23"/>
      <c r="H259" s="23"/>
      <c r="I259" s="23"/>
      <c r="J259" s="23"/>
      <c r="K259" s="23"/>
      <c r="L259" s="23"/>
      <c r="M259" s="23"/>
    </row>
    <row r="260" spans="1:14" x14ac:dyDescent="0.25">
      <c r="A260" s="49"/>
      <c r="B260" s="57" t="s">
        <v>58</v>
      </c>
      <c r="C260" s="44"/>
      <c r="D260" s="44"/>
      <c r="E260" s="25" t="s">
        <v>2</v>
      </c>
      <c r="F260" s="26" t="s">
        <v>3</v>
      </c>
      <c r="G260" s="27" t="s">
        <v>4</v>
      </c>
      <c r="H260" s="54" t="s">
        <v>418</v>
      </c>
      <c r="I260" s="65" t="s">
        <v>510</v>
      </c>
      <c r="J260" s="25" t="s">
        <v>511</v>
      </c>
      <c r="K260" s="72" t="s">
        <v>452</v>
      </c>
      <c r="L260" s="25" t="s">
        <v>511</v>
      </c>
      <c r="M260" s="25" t="s">
        <v>469</v>
      </c>
      <c r="N260" s="25" t="s">
        <v>446</v>
      </c>
    </row>
    <row r="261" spans="1:14" ht="15.75" thickBot="1" x14ac:dyDescent="0.3">
      <c r="A261" s="50" t="s">
        <v>58</v>
      </c>
      <c r="B261" s="50" t="s">
        <v>59</v>
      </c>
      <c r="C261" s="45"/>
      <c r="D261" s="45"/>
      <c r="E261" s="28" t="s">
        <v>5</v>
      </c>
      <c r="F261" s="28" t="s">
        <v>5</v>
      </c>
      <c r="G261" s="28" t="s">
        <v>5</v>
      </c>
      <c r="H261" s="55" t="s">
        <v>419</v>
      </c>
      <c r="I261" s="28" t="s">
        <v>447</v>
      </c>
      <c r="J261" s="28" t="s">
        <v>447</v>
      </c>
      <c r="K261" s="73" t="s">
        <v>512</v>
      </c>
      <c r="L261" s="28" t="s">
        <v>448</v>
      </c>
      <c r="M261" s="28" t="s">
        <v>448</v>
      </c>
      <c r="N261" s="28" t="s">
        <v>448</v>
      </c>
    </row>
    <row r="262" spans="1:14" ht="15.75" thickBot="1" x14ac:dyDescent="0.3">
      <c r="A262" s="46" t="s">
        <v>332</v>
      </c>
      <c r="B262" s="46" t="s">
        <v>333</v>
      </c>
      <c r="C262" s="47"/>
      <c r="D262" s="47"/>
      <c r="E262" s="3"/>
      <c r="F262" s="3">
        <v>3096.97</v>
      </c>
      <c r="G262" s="2"/>
      <c r="H262" s="2">
        <v>50</v>
      </c>
      <c r="I262" s="2">
        <f>SUM(E262:H262)</f>
        <v>3146.97</v>
      </c>
      <c r="J262" s="2">
        <v>2531.17</v>
      </c>
      <c r="K262" s="71">
        <f>SUM(I262/J262)-1</f>
        <v>0.24328670140685915</v>
      </c>
      <c r="L262" s="2">
        <v>8994.5</v>
      </c>
      <c r="M262" s="2">
        <v>14076.84</v>
      </c>
      <c r="N262" s="2">
        <v>9832.08</v>
      </c>
    </row>
    <row r="263" spans="1:14" ht="15.75" thickBot="1" x14ac:dyDescent="0.3">
      <c r="A263" s="42" t="s">
        <v>443</v>
      </c>
      <c r="B263" s="58"/>
      <c r="C263" s="43"/>
      <c r="D263" s="43"/>
      <c r="E263" s="4">
        <f>SUM(E262:E262)</f>
        <v>0</v>
      </c>
      <c r="F263" s="4">
        <f>SUM(F262:F262)</f>
        <v>3096.97</v>
      </c>
      <c r="G263" s="4">
        <f>SUM(G262:G262)</f>
        <v>0</v>
      </c>
      <c r="H263" s="4">
        <f>SUM(H262)</f>
        <v>50</v>
      </c>
      <c r="I263" s="4">
        <f>SUM(I262:I262)</f>
        <v>3146.97</v>
      </c>
      <c r="J263" s="4">
        <f>SUM(J262)</f>
        <v>2531.17</v>
      </c>
      <c r="K263" s="78">
        <f t="shared" ref="K263" si="98">SUM(I263/J263)-1</f>
        <v>0.24328670140685915</v>
      </c>
      <c r="L263" s="4">
        <f>SUM(L262)</f>
        <v>8994.5</v>
      </c>
      <c r="M263" s="4">
        <f>SUM(M262)</f>
        <v>14076.84</v>
      </c>
      <c r="N263" s="4">
        <f>SUM(N262)</f>
        <v>9832.08</v>
      </c>
    </row>
    <row r="264" spans="1:14" ht="15.75" thickBot="1" x14ac:dyDescent="0.3">
      <c r="A264" s="48" t="s">
        <v>398</v>
      </c>
      <c r="B264" s="18"/>
      <c r="C264" s="40"/>
      <c r="D264" s="40"/>
      <c r="E264" s="23"/>
      <c r="F264" s="23"/>
      <c r="G264" s="23"/>
      <c r="H264" s="23"/>
      <c r="I264" s="23"/>
      <c r="J264" s="23"/>
      <c r="K264" s="23"/>
      <c r="L264" s="23"/>
      <c r="M264" s="23"/>
    </row>
    <row r="265" spans="1:14" x14ac:dyDescent="0.25">
      <c r="A265" s="49"/>
      <c r="B265" s="57" t="s">
        <v>58</v>
      </c>
      <c r="C265" s="44"/>
      <c r="D265" s="44"/>
      <c r="E265" s="25" t="s">
        <v>2</v>
      </c>
      <c r="F265" s="26" t="s">
        <v>3</v>
      </c>
      <c r="G265" s="27" t="s">
        <v>4</v>
      </c>
      <c r="H265" s="54" t="s">
        <v>418</v>
      </c>
      <c r="I265" s="65" t="s">
        <v>510</v>
      </c>
      <c r="J265" s="25" t="s">
        <v>511</v>
      </c>
      <c r="K265" s="72" t="s">
        <v>452</v>
      </c>
      <c r="L265" s="25" t="s">
        <v>511</v>
      </c>
      <c r="M265" s="25" t="s">
        <v>469</v>
      </c>
      <c r="N265" s="25" t="s">
        <v>446</v>
      </c>
    </row>
    <row r="266" spans="1:14" ht="15.75" thickBot="1" x14ac:dyDescent="0.3">
      <c r="A266" s="50" t="s">
        <v>58</v>
      </c>
      <c r="B266" s="50" t="s">
        <v>59</v>
      </c>
      <c r="C266" s="45"/>
      <c r="D266" s="45"/>
      <c r="E266" s="28" t="s">
        <v>5</v>
      </c>
      <c r="F266" s="28" t="s">
        <v>5</v>
      </c>
      <c r="G266" s="28" t="s">
        <v>5</v>
      </c>
      <c r="H266" s="55" t="s">
        <v>419</v>
      </c>
      <c r="I266" s="28" t="s">
        <v>447</v>
      </c>
      <c r="J266" s="28" t="s">
        <v>447</v>
      </c>
      <c r="K266" s="73" t="s">
        <v>512</v>
      </c>
      <c r="L266" s="28" t="s">
        <v>448</v>
      </c>
      <c r="M266" s="28" t="s">
        <v>448</v>
      </c>
      <c r="N266" s="28" t="s">
        <v>448</v>
      </c>
    </row>
    <row r="267" spans="1:14" ht="15.75" thickBot="1" x14ac:dyDescent="0.3">
      <c r="A267" s="46" t="s">
        <v>399</v>
      </c>
      <c r="B267" s="46" t="s">
        <v>400</v>
      </c>
      <c r="C267" s="47"/>
      <c r="D267" s="47"/>
      <c r="E267" s="3">
        <v>234.32</v>
      </c>
      <c r="F267" s="3">
        <v>878.01</v>
      </c>
      <c r="G267" s="2"/>
      <c r="H267" s="2">
        <v>200</v>
      </c>
      <c r="I267" s="2">
        <f>SUM(E267:H267)</f>
        <v>1312.33</v>
      </c>
      <c r="J267" s="2">
        <v>346.02</v>
      </c>
      <c r="K267" s="71">
        <f>SUM(I267/J267)-1</f>
        <v>2.7926420438124966</v>
      </c>
      <c r="L267" s="2">
        <v>4576.51</v>
      </c>
      <c r="M267" s="2">
        <v>3675.76</v>
      </c>
      <c r="N267" s="2">
        <v>2941.92</v>
      </c>
    </row>
    <row r="268" spans="1:14" ht="15.75" thickBot="1" x14ac:dyDescent="0.3">
      <c r="A268" s="42" t="s">
        <v>401</v>
      </c>
      <c r="B268" s="58"/>
      <c r="C268" s="43"/>
      <c r="D268" s="43"/>
      <c r="E268" s="4">
        <f>SUM(E267:E267)</f>
        <v>234.32</v>
      </c>
      <c r="F268" s="4">
        <f>SUM(F267:F267)</f>
        <v>878.01</v>
      </c>
      <c r="G268" s="4">
        <f>SUM(G267:G267)</f>
        <v>0</v>
      </c>
      <c r="H268" s="4">
        <f>SUM(H267)</f>
        <v>200</v>
      </c>
      <c r="I268" s="4">
        <f>SUM(I267:I267)</f>
        <v>1312.33</v>
      </c>
      <c r="J268" s="4">
        <f>SUM(J267)</f>
        <v>346.02</v>
      </c>
      <c r="K268" s="78">
        <f t="shared" ref="K268" si="99">SUM(I268/J268)-1</f>
        <v>2.7926420438124966</v>
      </c>
      <c r="L268" s="4">
        <f>SUM(L267)</f>
        <v>4576.51</v>
      </c>
      <c r="M268" s="4">
        <f>SUM(M267)</f>
        <v>3675.76</v>
      </c>
      <c r="N268" s="4">
        <f>SUM(N267)</f>
        <v>2941.92</v>
      </c>
    </row>
    <row r="269" spans="1:14" ht="15.75" thickBot="1" x14ac:dyDescent="0.3">
      <c r="A269" s="48" t="s">
        <v>353</v>
      </c>
      <c r="B269" s="18"/>
      <c r="C269" s="40"/>
      <c r="D269" s="40"/>
      <c r="E269" s="23"/>
      <c r="F269" s="23"/>
      <c r="G269" s="23"/>
      <c r="H269" s="23"/>
      <c r="I269" s="23"/>
      <c r="J269" s="23"/>
      <c r="K269" s="23"/>
      <c r="L269" s="23"/>
      <c r="M269" s="23"/>
    </row>
    <row r="270" spans="1:14" x14ac:dyDescent="0.25">
      <c r="A270" s="49"/>
      <c r="B270" s="57" t="s">
        <v>58</v>
      </c>
      <c r="C270" s="44"/>
      <c r="D270" s="44"/>
      <c r="E270" s="25" t="s">
        <v>2</v>
      </c>
      <c r="F270" s="26" t="s">
        <v>3</v>
      </c>
      <c r="G270" s="27" t="s">
        <v>4</v>
      </c>
      <c r="H270" s="54" t="s">
        <v>418</v>
      </c>
      <c r="I270" s="65" t="s">
        <v>510</v>
      </c>
      <c r="J270" s="25" t="s">
        <v>511</v>
      </c>
      <c r="K270" s="74" t="s">
        <v>452</v>
      </c>
      <c r="L270" s="25" t="s">
        <v>511</v>
      </c>
      <c r="M270" s="25" t="s">
        <v>469</v>
      </c>
      <c r="N270" s="25" t="s">
        <v>446</v>
      </c>
    </row>
    <row r="271" spans="1:14" ht="15.75" thickBot="1" x14ac:dyDescent="0.3">
      <c r="A271" s="50" t="s">
        <v>58</v>
      </c>
      <c r="B271" s="50" t="s">
        <v>59</v>
      </c>
      <c r="C271" s="45"/>
      <c r="D271" s="45"/>
      <c r="E271" s="28" t="s">
        <v>5</v>
      </c>
      <c r="F271" s="28" t="s">
        <v>5</v>
      </c>
      <c r="G271" s="28" t="s">
        <v>5</v>
      </c>
      <c r="H271" s="55" t="s">
        <v>419</v>
      </c>
      <c r="I271" s="28" t="s">
        <v>447</v>
      </c>
      <c r="J271" s="28" t="s">
        <v>447</v>
      </c>
      <c r="K271" s="73" t="s">
        <v>512</v>
      </c>
      <c r="L271" s="28" t="s">
        <v>448</v>
      </c>
      <c r="M271" s="28" t="s">
        <v>448</v>
      </c>
      <c r="N271" s="28" t="s">
        <v>448</v>
      </c>
    </row>
    <row r="272" spans="1:14" ht="15.75" thickBot="1" x14ac:dyDescent="0.3">
      <c r="A272" s="46" t="s">
        <v>299</v>
      </c>
      <c r="B272" s="46" t="s">
        <v>300</v>
      </c>
      <c r="C272" s="47"/>
      <c r="D272" s="47"/>
      <c r="E272" s="3">
        <v>7046.64</v>
      </c>
      <c r="F272" s="3">
        <v>6.76</v>
      </c>
      <c r="G272" s="2"/>
      <c r="H272" s="2">
        <v>2254</v>
      </c>
      <c r="I272" s="2">
        <f>SUM(E272:H272)</f>
        <v>9307.4000000000015</v>
      </c>
      <c r="J272" s="2">
        <v>7297.23</v>
      </c>
      <c r="K272" s="71">
        <f t="shared" ref="K272" si="100">SUM(I272/J272)-1</f>
        <v>0.27547028118888983</v>
      </c>
      <c r="L272" s="2">
        <v>34738.19</v>
      </c>
      <c r="M272" s="2">
        <v>39022.51</v>
      </c>
      <c r="N272" s="2">
        <v>39362.14</v>
      </c>
    </row>
    <row r="273" spans="1:14" ht="15.75" thickBot="1" x14ac:dyDescent="0.3">
      <c r="A273" s="46" t="s">
        <v>500</v>
      </c>
      <c r="B273" s="46" t="s">
        <v>501</v>
      </c>
      <c r="C273" s="47"/>
      <c r="D273" s="47"/>
      <c r="E273" s="3"/>
      <c r="F273" s="3"/>
      <c r="G273" s="2"/>
      <c r="H273" s="2"/>
      <c r="I273" s="2">
        <f>SUM(E273:H273)</f>
        <v>0</v>
      </c>
      <c r="J273" s="2"/>
      <c r="K273" s="75"/>
      <c r="L273" s="2">
        <v>1002.39</v>
      </c>
      <c r="M273" s="2">
        <v>0</v>
      </c>
      <c r="N273" s="2">
        <v>0</v>
      </c>
    </row>
    <row r="274" spans="1:14" ht="15.75" thickBot="1" x14ac:dyDescent="0.3">
      <c r="A274" s="42" t="s">
        <v>301</v>
      </c>
      <c r="B274" s="58"/>
      <c r="C274" s="43"/>
      <c r="D274" s="43"/>
      <c r="E274" s="4">
        <f>SUM(E272:E273)</f>
        <v>7046.64</v>
      </c>
      <c r="F274" s="4">
        <f t="shared" ref="F274:H274" si="101">SUM(F272:F273)</f>
        <v>6.76</v>
      </c>
      <c r="G274" s="4">
        <f t="shared" si="101"/>
        <v>0</v>
      </c>
      <c r="H274" s="4">
        <f t="shared" si="101"/>
        <v>2254</v>
      </c>
      <c r="I274" s="4">
        <f>SUM(I272:I273)</f>
        <v>9307.4000000000015</v>
      </c>
      <c r="J274" s="4">
        <f>SUM(J272:J273)</f>
        <v>7297.23</v>
      </c>
      <c r="K274" s="78">
        <f t="shared" ref="K274" si="102">SUM(I274/J274)-1</f>
        <v>0.27547028118888983</v>
      </c>
      <c r="L274" s="4">
        <f>SUM(L272:L273)</f>
        <v>35740.58</v>
      </c>
      <c r="M274" s="4">
        <f>SUM(M272:M273)</f>
        <v>39022.51</v>
      </c>
      <c r="N274" s="4">
        <f>SUM(N272:N273)</f>
        <v>39362.14</v>
      </c>
    </row>
    <row r="275" spans="1:14" ht="15.75" thickBot="1" x14ac:dyDescent="0.3">
      <c r="A275" s="19" t="s">
        <v>40</v>
      </c>
      <c r="B275" s="18"/>
      <c r="C275" s="6"/>
      <c r="D275" s="6"/>
      <c r="E275" s="23"/>
      <c r="F275" s="23"/>
      <c r="G275" s="23"/>
      <c r="H275" s="23"/>
      <c r="I275" s="23"/>
      <c r="J275" s="23"/>
      <c r="K275" s="23"/>
      <c r="L275" s="23"/>
      <c r="M275" s="23"/>
    </row>
    <row r="276" spans="1:14" x14ac:dyDescent="0.25">
      <c r="A276" s="20"/>
      <c r="B276" s="57" t="s">
        <v>58</v>
      </c>
      <c r="C276" s="11"/>
      <c r="D276" s="11"/>
      <c r="E276" s="25" t="s">
        <v>2</v>
      </c>
      <c r="F276" s="26" t="s">
        <v>3</v>
      </c>
      <c r="G276" s="27" t="s">
        <v>4</v>
      </c>
      <c r="H276" s="54" t="s">
        <v>418</v>
      </c>
      <c r="I276" s="65" t="s">
        <v>510</v>
      </c>
      <c r="J276" s="25" t="s">
        <v>511</v>
      </c>
      <c r="K276" s="72" t="s">
        <v>452</v>
      </c>
      <c r="L276" s="25" t="s">
        <v>511</v>
      </c>
      <c r="M276" s="25" t="s">
        <v>469</v>
      </c>
      <c r="N276" s="25" t="s">
        <v>446</v>
      </c>
    </row>
    <row r="277" spans="1:14" ht="15.75" thickBot="1" x14ac:dyDescent="0.3">
      <c r="A277" s="21" t="s">
        <v>58</v>
      </c>
      <c r="B277" s="50" t="s">
        <v>59</v>
      </c>
      <c r="C277" s="12"/>
      <c r="D277" s="12"/>
      <c r="E277" s="28" t="s">
        <v>5</v>
      </c>
      <c r="F277" s="28" t="s">
        <v>5</v>
      </c>
      <c r="G277" s="28" t="s">
        <v>5</v>
      </c>
      <c r="H277" s="55" t="s">
        <v>419</v>
      </c>
      <c r="I277" s="28" t="s">
        <v>447</v>
      </c>
      <c r="J277" s="28" t="s">
        <v>447</v>
      </c>
      <c r="K277" s="73" t="s">
        <v>512</v>
      </c>
      <c r="L277" s="28" t="s">
        <v>448</v>
      </c>
      <c r="M277" s="28" t="s">
        <v>448</v>
      </c>
      <c r="N277" s="28" t="s">
        <v>448</v>
      </c>
    </row>
    <row r="278" spans="1:14" ht="15.75" thickBot="1" x14ac:dyDescent="0.3">
      <c r="A278" s="46" t="s">
        <v>218</v>
      </c>
      <c r="B278" s="46" t="s">
        <v>219</v>
      </c>
      <c r="C278" s="47"/>
      <c r="D278" s="47"/>
      <c r="E278" s="3"/>
      <c r="F278" s="3"/>
      <c r="G278" s="2"/>
      <c r="H278" s="2"/>
      <c r="I278" s="2">
        <f t="shared" ref="I278:I284" si="103">SUM(E278:H278)</f>
        <v>0</v>
      </c>
      <c r="J278" s="53">
        <v>2183.21</v>
      </c>
      <c r="K278" s="71">
        <f t="shared" ref="K278:K285" si="104">SUM(I278/J278)-1</f>
        <v>-1</v>
      </c>
      <c r="L278" s="53">
        <v>10520.69</v>
      </c>
      <c r="M278" s="53">
        <v>13140.3</v>
      </c>
      <c r="N278" s="53">
        <v>9671.68</v>
      </c>
    </row>
    <row r="279" spans="1:14" ht="15.75" thickBot="1" x14ac:dyDescent="0.3">
      <c r="A279" s="46" t="s">
        <v>406</v>
      </c>
      <c r="B279" s="46" t="s">
        <v>410</v>
      </c>
      <c r="C279" s="47"/>
      <c r="D279" s="47"/>
      <c r="E279" s="3"/>
      <c r="F279" s="3"/>
      <c r="G279" s="2"/>
      <c r="H279" s="2"/>
      <c r="I279" s="2">
        <f t="shared" si="103"/>
        <v>0</v>
      </c>
      <c r="J279" s="2">
        <v>2631.58</v>
      </c>
      <c r="K279" s="71">
        <f t="shared" si="104"/>
        <v>-1</v>
      </c>
      <c r="L279" s="2">
        <v>10827.97</v>
      </c>
      <c r="M279" s="2">
        <v>11925.46</v>
      </c>
      <c r="N279" s="2">
        <v>11401.33</v>
      </c>
    </row>
    <row r="280" spans="1:14" ht="15.75" thickBot="1" x14ac:dyDescent="0.3">
      <c r="A280" s="46" t="s">
        <v>220</v>
      </c>
      <c r="B280" s="46" t="s">
        <v>221</v>
      </c>
      <c r="C280" s="47"/>
      <c r="D280" s="47"/>
      <c r="E280" s="3">
        <v>988.17</v>
      </c>
      <c r="F280" s="3">
        <v>528.78</v>
      </c>
      <c r="G280" s="2"/>
      <c r="H280" s="2">
        <v>1305</v>
      </c>
      <c r="I280" s="2">
        <f t="shared" si="103"/>
        <v>2821.95</v>
      </c>
      <c r="J280" s="2">
        <v>1155.18</v>
      </c>
      <c r="K280" s="71">
        <f t="shared" si="104"/>
        <v>1.4428660468498413</v>
      </c>
      <c r="L280" s="2">
        <v>45987.7</v>
      </c>
      <c r="M280" s="2">
        <v>75618.38</v>
      </c>
      <c r="N280" s="2">
        <v>59561.82</v>
      </c>
    </row>
    <row r="281" spans="1:14" ht="15.75" thickBot="1" x14ac:dyDescent="0.3">
      <c r="A281" s="46" t="s">
        <v>222</v>
      </c>
      <c r="B281" s="46" t="s">
        <v>223</v>
      </c>
      <c r="C281" s="47"/>
      <c r="D281" s="47"/>
      <c r="E281" s="3"/>
      <c r="F281" s="3"/>
      <c r="G281" s="2"/>
      <c r="H281" s="2"/>
      <c r="I281" s="2">
        <f t="shared" si="103"/>
        <v>0</v>
      </c>
      <c r="J281" s="2"/>
      <c r="K281" s="71"/>
      <c r="L281" s="2"/>
      <c r="M281" s="2"/>
      <c r="N281" s="2">
        <v>2939.29</v>
      </c>
    </row>
    <row r="282" spans="1:14" ht="15.75" thickBot="1" x14ac:dyDescent="0.3">
      <c r="A282" s="46" t="s">
        <v>302</v>
      </c>
      <c r="B282" s="46" t="s">
        <v>303</v>
      </c>
      <c r="C282" s="47"/>
      <c r="D282" s="47"/>
      <c r="E282" s="3"/>
      <c r="F282" s="3"/>
      <c r="G282" s="2"/>
      <c r="H282" s="2"/>
      <c r="I282" s="2">
        <f t="shared" si="103"/>
        <v>0</v>
      </c>
      <c r="J282" s="2">
        <v>6837.17</v>
      </c>
      <c r="K282" s="71">
        <f t="shared" si="104"/>
        <v>-1</v>
      </c>
      <c r="L282" s="2">
        <v>19306.98</v>
      </c>
      <c r="M282" s="2">
        <v>15775.01</v>
      </c>
      <c r="N282" s="2">
        <v>31312.39</v>
      </c>
    </row>
    <row r="283" spans="1:14" ht="15.75" thickBot="1" x14ac:dyDescent="0.3">
      <c r="A283" s="46" t="s">
        <v>425</v>
      </c>
      <c r="B283" s="46" t="s">
        <v>424</v>
      </c>
      <c r="C283" s="47"/>
      <c r="D283" s="47"/>
      <c r="E283" s="3"/>
      <c r="F283" s="3"/>
      <c r="G283" s="2"/>
      <c r="H283" s="2"/>
      <c r="I283" s="2">
        <f t="shared" si="103"/>
        <v>0</v>
      </c>
      <c r="J283" s="2"/>
      <c r="K283" s="71"/>
      <c r="L283" s="2"/>
      <c r="M283" s="2"/>
      <c r="N283" s="2">
        <v>-1095</v>
      </c>
    </row>
    <row r="284" spans="1:14" ht="15.75" thickBot="1" x14ac:dyDescent="0.3">
      <c r="A284" s="13" t="s">
        <v>385</v>
      </c>
      <c r="B284" s="46" t="s">
        <v>386</v>
      </c>
      <c r="C284" s="14"/>
      <c r="D284" s="14"/>
      <c r="E284" s="3"/>
      <c r="F284" s="3"/>
      <c r="G284" s="2"/>
      <c r="H284" s="2"/>
      <c r="I284" s="2">
        <f t="shared" si="103"/>
        <v>0</v>
      </c>
      <c r="J284" s="2"/>
      <c r="K284" s="71"/>
      <c r="L284" s="2"/>
      <c r="M284" s="2"/>
      <c r="N284" s="2">
        <v>7481.78</v>
      </c>
    </row>
    <row r="285" spans="1:14" ht="15.75" thickBot="1" x14ac:dyDescent="0.3">
      <c r="A285" s="9" t="s">
        <v>41</v>
      </c>
      <c r="B285" s="58"/>
      <c r="C285" s="10"/>
      <c r="D285" s="10"/>
      <c r="E285" s="4">
        <f>SUM(E278:E284)</f>
        <v>988.17</v>
      </c>
      <c r="F285" s="4">
        <f t="shared" ref="F285:I285" si="105">SUM(F278:F284)</f>
        <v>528.78</v>
      </c>
      <c r="G285" s="4">
        <f t="shared" si="105"/>
        <v>0</v>
      </c>
      <c r="H285" s="4">
        <f>SUM(H278:H284)</f>
        <v>1305</v>
      </c>
      <c r="I285" s="4">
        <f t="shared" si="105"/>
        <v>2821.95</v>
      </c>
      <c r="J285" s="4">
        <f>SUM(J278:J284)</f>
        <v>12807.14</v>
      </c>
      <c r="K285" s="78">
        <f t="shared" si="104"/>
        <v>-0.77965806573520702</v>
      </c>
      <c r="L285" s="4">
        <f>SUM(L278:L284)</f>
        <v>86643.34</v>
      </c>
      <c r="M285" s="4">
        <f>SUM(M278:M284)</f>
        <v>116459.15</v>
      </c>
      <c r="N285" s="4">
        <f>SUM(N278:N284)</f>
        <v>121273.29</v>
      </c>
    </row>
    <row r="286" spans="1:14" ht="15.75" thickBot="1" x14ac:dyDescent="0.3">
      <c r="A286" s="48" t="s">
        <v>42</v>
      </c>
      <c r="B286" s="18"/>
      <c r="C286" s="40"/>
      <c r="D286" s="40"/>
      <c r="E286" s="23"/>
      <c r="F286" s="23"/>
      <c r="G286" s="23"/>
      <c r="H286" s="23"/>
      <c r="I286" s="23"/>
      <c r="J286" s="23"/>
      <c r="K286" s="23"/>
      <c r="L286" s="23"/>
      <c r="M286" s="23"/>
    </row>
    <row r="287" spans="1:14" x14ac:dyDescent="0.25">
      <c r="A287" s="49"/>
      <c r="B287" s="57" t="s">
        <v>58</v>
      </c>
      <c r="C287" s="44"/>
      <c r="D287" s="44"/>
      <c r="E287" s="25" t="s">
        <v>2</v>
      </c>
      <c r="F287" s="26" t="s">
        <v>3</v>
      </c>
      <c r="G287" s="27" t="s">
        <v>4</v>
      </c>
      <c r="H287" s="54" t="s">
        <v>418</v>
      </c>
      <c r="I287" s="65" t="s">
        <v>510</v>
      </c>
      <c r="J287" s="25" t="s">
        <v>511</v>
      </c>
      <c r="K287" s="72" t="s">
        <v>452</v>
      </c>
      <c r="L287" s="25" t="s">
        <v>511</v>
      </c>
      <c r="M287" s="25" t="s">
        <v>469</v>
      </c>
      <c r="N287" s="25" t="s">
        <v>446</v>
      </c>
    </row>
    <row r="288" spans="1:14" ht="15.75" thickBot="1" x14ac:dyDescent="0.3">
      <c r="A288" s="50" t="s">
        <v>58</v>
      </c>
      <c r="B288" s="50" t="s">
        <v>59</v>
      </c>
      <c r="C288" s="45"/>
      <c r="D288" s="45"/>
      <c r="E288" s="28" t="s">
        <v>5</v>
      </c>
      <c r="F288" s="28" t="s">
        <v>5</v>
      </c>
      <c r="G288" s="28" t="s">
        <v>5</v>
      </c>
      <c r="H288" s="55" t="s">
        <v>419</v>
      </c>
      <c r="I288" s="28" t="s">
        <v>447</v>
      </c>
      <c r="J288" s="28" t="s">
        <v>447</v>
      </c>
      <c r="K288" s="73" t="s">
        <v>512</v>
      </c>
      <c r="L288" s="28" t="s">
        <v>448</v>
      </c>
      <c r="M288" s="28" t="s">
        <v>448</v>
      </c>
      <c r="N288" s="28" t="s">
        <v>448</v>
      </c>
    </row>
    <row r="289" spans="1:14" ht="15.75" thickBot="1" x14ac:dyDescent="0.3">
      <c r="A289" s="46" t="s">
        <v>304</v>
      </c>
      <c r="B289" s="46" t="s">
        <v>305</v>
      </c>
      <c r="C289" s="47"/>
      <c r="D289" s="47"/>
      <c r="E289" s="3">
        <v>1625.07</v>
      </c>
      <c r="F289" s="3">
        <v>16166.49</v>
      </c>
      <c r="G289" s="2"/>
      <c r="H289" s="2">
        <v>10314</v>
      </c>
      <c r="I289" s="2">
        <f t="shared" ref="I289:I295" si="106">SUM(E289:H289)</f>
        <v>28105.56</v>
      </c>
      <c r="J289" s="2">
        <v>38562.35</v>
      </c>
      <c r="K289" s="71">
        <f t="shared" ref="K289:K296" si="107">SUM(I289/J289)-1</f>
        <v>-0.27116578735476438</v>
      </c>
      <c r="L289" s="2">
        <v>90225.14</v>
      </c>
      <c r="M289" s="2">
        <v>78570.929999999993</v>
      </c>
      <c r="N289" s="2">
        <v>92471.53</v>
      </c>
    </row>
    <row r="290" spans="1:14" ht="15.75" thickBot="1" x14ac:dyDescent="0.3">
      <c r="A290" s="46" t="s">
        <v>334</v>
      </c>
      <c r="B290" s="46" t="s">
        <v>335</v>
      </c>
      <c r="C290" s="47"/>
      <c r="D290" s="47"/>
      <c r="E290" s="3"/>
      <c r="F290" s="3">
        <v>1645.2</v>
      </c>
      <c r="G290" s="2"/>
      <c r="H290" s="2"/>
      <c r="I290" s="2">
        <f t="shared" si="106"/>
        <v>1645.2</v>
      </c>
      <c r="J290" s="2">
        <v>1960</v>
      </c>
      <c r="K290" s="71">
        <f t="shared" si="107"/>
        <v>-0.16061224489795911</v>
      </c>
      <c r="L290" s="2">
        <v>8153.29</v>
      </c>
      <c r="M290" s="2">
        <v>7228.57</v>
      </c>
      <c r="N290" s="2">
        <v>17542.400000000001</v>
      </c>
    </row>
    <row r="291" spans="1:14" ht="15.75" thickBot="1" x14ac:dyDescent="0.3">
      <c r="A291" s="46" t="s">
        <v>224</v>
      </c>
      <c r="B291" s="46" t="s">
        <v>225</v>
      </c>
      <c r="C291" s="47"/>
      <c r="D291" s="47"/>
      <c r="E291" s="3">
        <v>17218.46</v>
      </c>
      <c r="F291" s="3">
        <v>20010.48</v>
      </c>
      <c r="G291" s="2"/>
      <c r="H291" s="2">
        <v>20283.37</v>
      </c>
      <c r="I291" s="2">
        <f t="shared" si="106"/>
        <v>57512.31</v>
      </c>
      <c r="J291" s="2">
        <v>62823.41</v>
      </c>
      <c r="K291" s="71">
        <f t="shared" si="107"/>
        <v>-8.4540141963003967E-2</v>
      </c>
      <c r="L291" s="2">
        <v>208026.96</v>
      </c>
      <c r="M291" s="2">
        <v>204593.69</v>
      </c>
      <c r="N291" s="2">
        <v>274880.63</v>
      </c>
    </row>
    <row r="292" spans="1:14" ht="15.75" thickBot="1" x14ac:dyDescent="0.3">
      <c r="A292" s="46" t="s">
        <v>338</v>
      </c>
      <c r="B292" s="46" t="s">
        <v>339</v>
      </c>
      <c r="C292" s="47"/>
      <c r="D292" s="47"/>
      <c r="E292" s="3"/>
      <c r="F292" s="3">
        <v>3043.78</v>
      </c>
      <c r="G292" s="2"/>
      <c r="H292" s="2">
        <v>1082.7</v>
      </c>
      <c r="I292" s="2">
        <f t="shared" si="106"/>
        <v>4126.4800000000005</v>
      </c>
      <c r="J292" s="2">
        <v>13475.31</v>
      </c>
      <c r="K292" s="71">
        <f t="shared" si="107"/>
        <v>-0.69377476288115081</v>
      </c>
      <c r="L292" s="2">
        <v>52750.39</v>
      </c>
      <c r="M292" s="2">
        <v>63982.11</v>
      </c>
      <c r="N292" s="2">
        <v>76307.520000000004</v>
      </c>
    </row>
    <row r="293" spans="1:14" ht="15.75" thickBot="1" x14ac:dyDescent="0.3">
      <c r="A293" s="46" t="s">
        <v>226</v>
      </c>
      <c r="B293" s="46" t="s">
        <v>227</v>
      </c>
      <c r="C293" s="47"/>
      <c r="D293" s="47"/>
      <c r="E293" s="3">
        <v>2217.0100000000002</v>
      </c>
      <c r="F293" s="3">
        <v>2979.69</v>
      </c>
      <c r="G293" s="2"/>
      <c r="H293" s="2">
        <v>30362.2</v>
      </c>
      <c r="I293" s="2">
        <f t="shared" si="106"/>
        <v>35558.9</v>
      </c>
      <c r="J293" s="2">
        <v>29447.040000000001</v>
      </c>
      <c r="K293" s="71">
        <f t="shared" si="107"/>
        <v>0.20755430766555816</v>
      </c>
      <c r="L293" s="2">
        <v>84858.28</v>
      </c>
      <c r="M293" s="2">
        <v>90391.9</v>
      </c>
      <c r="N293" s="2">
        <v>105648.42</v>
      </c>
    </row>
    <row r="294" spans="1:14" ht="15.75" thickBot="1" x14ac:dyDescent="0.3">
      <c r="A294" s="46" t="s">
        <v>228</v>
      </c>
      <c r="B294" s="46" t="s">
        <v>229</v>
      </c>
      <c r="C294" s="47"/>
      <c r="D294" s="47"/>
      <c r="E294" s="5"/>
      <c r="F294" s="3">
        <v>154.22</v>
      </c>
      <c r="G294" s="2"/>
      <c r="H294" s="2"/>
      <c r="I294" s="2">
        <f t="shared" si="106"/>
        <v>154.22</v>
      </c>
      <c r="J294" s="2">
        <v>433.66</v>
      </c>
      <c r="K294" s="71">
        <f t="shared" si="107"/>
        <v>-0.6443757782594659</v>
      </c>
      <c r="L294" s="2">
        <v>8221.14</v>
      </c>
      <c r="M294" s="2">
        <v>9366.59</v>
      </c>
      <c r="N294" s="2">
        <v>16838.71</v>
      </c>
    </row>
    <row r="295" spans="1:14" ht="15.75" thickBot="1" x14ac:dyDescent="0.3">
      <c r="A295" s="46" t="s">
        <v>230</v>
      </c>
      <c r="B295" s="46" t="s">
        <v>231</v>
      </c>
      <c r="C295" s="47"/>
      <c r="D295" s="47"/>
      <c r="E295" s="3">
        <v>837.5</v>
      </c>
      <c r="F295" s="3">
        <v>12593.59</v>
      </c>
      <c r="G295" s="2"/>
      <c r="H295" s="2">
        <v>3733</v>
      </c>
      <c r="I295" s="2">
        <f t="shared" si="106"/>
        <v>17164.09</v>
      </c>
      <c r="J295" s="2">
        <v>13963.17</v>
      </c>
      <c r="K295" s="71">
        <f t="shared" si="107"/>
        <v>0.22924020834810444</v>
      </c>
      <c r="L295" s="2">
        <v>30418.89</v>
      </c>
      <c r="M295" s="2">
        <v>21162.84</v>
      </c>
      <c r="N295" s="2">
        <v>22239.200000000001</v>
      </c>
    </row>
    <row r="296" spans="1:14" ht="15.75" thickBot="1" x14ac:dyDescent="0.3">
      <c r="A296" s="42" t="s">
        <v>43</v>
      </c>
      <c r="B296" s="58"/>
      <c r="C296" s="43"/>
      <c r="D296" s="43"/>
      <c r="E296" s="4">
        <f>SUM(E289:E295)</f>
        <v>21898.04</v>
      </c>
      <c r="F296" s="4">
        <f t="shared" ref="F296:I296" si="108">SUM(F289:F295)</f>
        <v>56593.45</v>
      </c>
      <c r="G296" s="4">
        <f t="shared" si="108"/>
        <v>0</v>
      </c>
      <c r="H296" s="4">
        <f>SUM(H289:H295)</f>
        <v>65775.27</v>
      </c>
      <c r="I296" s="4">
        <f t="shared" si="108"/>
        <v>144266.76</v>
      </c>
      <c r="J296" s="4">
        <f>SUM(J289:J295)</f>
        <v>160664.94000000003</v>
      </c>
      <c r="K296" s="78">
        <f t="shared" si="107"/>
        <v>-0.10206445787114482</v>
      </c>
      <c r="L296" s="4">
        <f>SUM(L289:L295)</f>
        <v>482654.09000000008</v>
      </c>
      <c r="M296" s="4">
        <f>SUM(M289:M295)</f>
        <v>475296.63</v>
      </c>
      <c r="N296" s="4">
        <f>SUM(N289:N295)</f>
        <v>605928.40999999992</v>
      </c>
    </row>
    <row r="297" spans="1:14" ht="15.75" thickBot="1" x14ac:dyDescent="0.3">
      <c r="A297" s="48" t="s">
        <v>524</v>
      </c>
      <c r="B297" s="18"/>
      <c r="C297" s="40"/>
      <c r="D297" s="40"/>
      <c r="E297" s="23"/>
      <c r="F297" s="23"/>
      <c r="G297" s="23"/>
      <c r="H297" s="23"/>
      <c r="I297" s="23"/>
      <c r="J297" s="23"/>
      <c r="K297" s="23"/>
      <c r="L297" s="23"/>
      <c r="M297" s="23"/>
    </row>
    <row r="298" spans="1:14" x14ac:dyDescent="0.25">
      <c r="A298" s="49"/>
      <c r="B298" s="57" t="s">
        <v>58</v>
      </c>
      <c r="C298" s="44"/>
      <c r="D298" s="44"/>
      <c r="E298" s="25" t="s">
        <v>2</v>
      </c>
      <c r="F298" s="26" t="s">
        <v>3</v>
      </c>
      <c r="G298" s="27" t="s">
        <v>4</v>
      </c>
      <c r="H298" s="54" t="s">
        <v>418</v>
      </c>
      <c r="I298" s="65" t="s">
        <v>510</v>
      </c>
      <c r="J298" s="25" t="s">
        <v>511</v>
      </c>
      <c r="K298" s="72" t="s">
        <v>452</v>
      </c>
      <c r="L298" s="25" t="s">
        <v>511</v>
      </c>
      <c r="M298" s="25" t="s">
        <v>469</v>
      </c>
      <c r="N298" s="25" t="s">
        <v>446</v>
      </c>
    </row>
    <row r="299" spans="1:14" ht="15.75" thickBot="1" x14ac:dyDescent="0.3">
      <c r="A299" s="50" t="s">
        <v>58</v>
      </c>
      <c r="B299" s="50" t="s">
        <v>59</v>
      </c>
      <c r="C299" s="45"/>
      <c r="D299" s="45"/>
      <c r="E299" s="28" t="s">
        <v>5</v>
      </c>
      <c r="F299" s="28" t="s">
        <v>5</v>
      </c>
      <c r="G299" s="28" t="s">
        <v>5</v>
      </c>
      <c r="H299" s="55" t="s">
        <v>419</v>
      </c>
      <c r="I299" s="28" t="s">
        <v>447</v>
      </c>
      <c r="J299" s="28" t="s">
        <v>447</v>
      </c>
      <c r="K299" s="73" t="s">
        <v>512</v>
      </c>
      <c r="L299" s="28" t="s">
        <v>448</v>
      </c>
      <c r="M299" s="28" t="s">
        <v>448</v>
      </c>
      <c r="N299" s="28" t="s">
        <v>448</v>
      </c>
    </row>
    <row r="300" spans="1:14" ht="15.75" thickBot="1" x14ac:dyDescent="0.3">
      <c r="A300" s="46" t="s">
        <v>525</v>
      </c>
      <c r="B300" s="46" t="s">
        <v>526</v>
      </c>
      <c r="C300" s="47"/>
      <c r="D300" s="47"/>
      <c r="E300" s="3">
        <v>0</v>
      </c>
      <c r="F300" s="3">
        <v>1817.74</v>
      </c>
      <c r="G300" s="2"/>
      <c r="H300" s="2">
        <v>1870</v>
      </c>
      <c r="I300" s="2">
        <f>SUM(E300:H300)</f>
        <v>3687.74</v>
      </c>
      <c r="J300" s="2">
        <v>0</v>
      </c>
      <c r="K300" s="71"/>
      <c r="L300" s="2">
        <v>0</v>
      </c>
      <c r="M300" s="2">
        <v>0</v>
      </c>
      <c r="N300" s="2">
        <v>0</v>
      </c>
    </row>
    <row r="301" spans="1:14" ht="15.75" thickBot="1" x14ac:dyDescent="0.3">
      <c r="A301" s="42" t="s">
        <v>527</v>
      </c>
      <c r="B301" s="58"/>
      <c r="C301" s="43"/>
      <c r="D301" s="43"/>
      <c r="E301" s="4">
        <f>SUM(E300)</f>
        <v>0</v>
      </c>
      <c r="F301" s="4">
        <f t="shared" ref="F301:G301" si="109">SUM(F300)</f>
        <v>1817.74</v>
      </c>
      <c r="G301" s="4">
        <f t="shared" si="109"/>
        <v>0</v>
      </c>
      <c r="H301" s="4">
        <f>SUM(H300)</f>
        <v>1870</v>
      </c>
      <c r="I301" s="4">
        <f t="shared" ref="I301" si="110">SUM(I300)</f>
        <v>3687.74</v>
      </c>
      <c r="J301" s="4">
        <f>SUM(J300)</f>
        <v>0</v>
      </c>
      <c r="K301" s="78"/>
      <c r="L301" s="4">
        <f>SUM(L300)</f>
        <v>0</v>
      </c>
      <c r="M301" s="4">
        <f>SUM(M300)</f>
        <v>0</v>
      </c>
      <c r="N301" s="4">
        <f>SUM(N300)</f>
        <v>0</v>
      </c>
    </row>
    <row r="302" spans="1:14" ht="15.75" thickBot="1" x14ac:dyDescent="0.3">
      <c r="A302" s="48" t="s">
        <v>528</v>
      </c>
      <c r="B302" s="18"/>
      <c r="C302" s="40"/>
      <c r="D302" s="40"/>
      <c r="E302" s="23"/>
      <c r="F302" s="23"/>
      <c r="G302" s="23"/>
      <c r="H302" s="23"/>
      <c r="I302" s="23"/>
      <c r="J302" s="23"/>
      <c r="K302" s="23"/>
      <c r="L302" s="23"/>
      <c r="M302" s="23"/>
    </row>
    <row r="303" spans="1:14" x14ac:dyDescent="0.25">
      <c r="A303" s="49"/>
      <c r="B303" s="57" t="s">
        <v>58</v>
      </c>
      <c r="C303" s="44"/>
      <c r="D303" s="44"/>
      <c r="E303" s="25" t="s">
        <v>2</v>
      </c>
      <c r="F303" s="26" t="s">
        <v>3</v>
      </c>
      <c r="G303" s="27" t="s">
        <v>4</v>
      </c>
      <c r="H303" s="54" t="s">
        <v>418</v>
      </c>
      <c r="I303" s="65" t="s">
        <v>510</v>
      </c>
      <c r="J303" s="25" t="s">
        <v>511</v>
      </c>
      <c r="K303" s="72" t="s">
        <v>452</v>
      </c>
      <c r="L303" s="25" t="s">
        <v>511</v>
      </c>
      <c r="M303" s="25" t="s">
        <v>469</v>
      </c>
      <c r="N303" s="25" t="s">
        <v>446</v>
      </c>
    </row>
    <row r="304" spans="1:14" ht="15.75" thickBot="1" x14ac:dyDescent="0.3">
      <c r="A304" s="50" t="s">
        <v>58</v>
      </c>
      <c r="B304" s="50" t="s">
        <v>59</v>
      </c>
      <c r="C304" s="45"/>
      <c r="D304" s="45"/>
      <c r="E304" s="28" t="s">
        <v>5</v>
      </c>
      <c r="F304" s="28" t="s">
        <v>5</v>
      </c>
      <c r="G304" s="28" t="s">
        <v>5</v>
      </c>
      <c r="H304" s="55" t="s">
        <v>419</v>
      </c>
      <c r="I304" s="28" t="s">
        <v>447</v>
      </c>
      <c r="J304" s="28" t="s">
        <v>447</v>
      </c>
      <c r="K304" s="73" t="s">
        <v>512</v>
      </c>
      <c r="L304" s="28" t="s">
        <v>448</v>
      </c>
      <c r="M304" s="28" t="s">
        <v>448</v>
      </c>
      <c r="N304" s="28" t="s">
        <v>448</v>
      </c>
    </row>
    <row r="305" spans="1:14" ht="15.75" thickBot="1" x14ac:dyDescent="0.3">
      <c r="A305" s="46" t="s">
        <v>529</v>
      </c>
      <c r="B305" s="46" t="s">
        <v>410</v>
      </c>
      <c r="C305" s="47"/>
      <c r="D305" s="47"/>
      <c r="E305" s="3">
        <v>0</v>
      </c>
      <c r="F305" s="3">
        <v>2400.4699999999998</v>
      </c>
      <c r="G305" s="2"/>
      <c r="H305" s="2">
        <v>950</v>
      </c>
      <c r="I305" s="2">
        <f>SUM(E305:H305)</f>
        <v>3350.47</v>
      </c>
      <c r="J305" s="2">
        <v>0</v>
      </c>
      <c r="K305" s="71"/>
      <c r="L305" s="2">
        <v>0</v>
      </c>
      <c r="M305" s="2">
        <v>0</v>
      </c>
      <c r="N305" s="2">
        <v>0</v>
      </c>
    </row>
    <row r="306" spans="1:14" ht="15.75" thickBot="1" x14ac:dyDescent="0.3">
      <c r="A306" s="42" t="s">
        <v>530</v>
      </c>
      <c r="B306" s="58"/>
      <c r="C306" s="43"/>
      <c r="D306" s="43"/>
      <c r="E306" s="4">
        <f>SUM(E305)</f>
        <v>0</v>
      </c>
      <c r="F306" s="4">
        <f t="shared" ref="F306:G306" si="111">SUM(F305)</f>
        <v>2400.4699999999998</v>
      </c>
      <c r="G306" s="4">
        <f t="shared" si="111"/>
        <v>0</v>
      </c>
      <c r="H306" s="4">
        <f>SUM(H305)</f>
        <v>950</v>
      </c>
      <c r="I306" s="4">
        <f t="shared" ref="I306" si="112">SUM(I305)</f>
        <v>3350.47</v>
      </c>
      <c r="J306" s="4">
        <f>SUM(J305)</f>
        <v>0</v>
      </c>
      <c r="K306" s="78"/>
      <c r="L306" s="4">
        <f>SUM(L305)</f>
        <v>0</v>
      </c>
      <c r="M306" s="4">
        <f>SUM(M305)</f>
        <v>0</v>
      </c>
      <c r="N306" s="4">
        <f>SUM(N305)</f>
        <v>0</v>
      </c>
    </row>
    <row r="307" spans="1:14" ht="15.75" thickBot="1" x14ac:dyDescent="0.3">
      <c r="A307" s="19" t="s">
        <v>354</v>
      </c>
      <c r="B307" s="18"/>
      <c r="C307" s="6"/>
      <c r="D307" s="6"/>
      <c r="E307" s="23"/>
      <c r="F307" s="23"/>
      <c r="G307" s="23"/>
      <c r="H307" s="23"/>
      <c r="I307" s="23"/>
      <c r="J307" s="23"/>
      <c r="K307" s="23"/>
      <c r="L307" s="23"/>
      <c r="M307" s="23"/>
    </row>
    <row r="308" spans="1:14" x14ac:dyDescent="0.25">
      <c r="A308" s="20"/>
      <c r="B308" s="57" t="s">
        <v>58</v>
      </c>
      <c r="C308" s="11"/>
      <c r="D308" s="11"/>
      <c r="E308" s="25" t="s">
        <v>2</v>
      </c>
      <c r="F308" s="26" t="s">
        <v>3</v>
      </c>
      <c r="G308" s="27" t="s">
        <v>4</v>
      </c>
      <c r="H308" s="54" t="s">
        <v>418</v>
      </c>
      <c r="I308" s="65" t="s">
        <v>510</v>
      </c>
      <c r="J308" s="25" t="s">
        <v>511</v>
      </c>
      <c r="K308" s="72" t="s">
        <v>452</v>
      </c>
      <c r="L308" s="25" t="s">
        <v>511</v>
      </c>
      <c r="M308" s="25" t="s">
        <v>469</v>
      </c>
      <c r="N308" s="25" t="s">
        <v>446</v>
      </c>
    </row>
    <row r="309" spans="1:14" ht="15.75" thickBot="1" x14ac:dyDescent="0.3">
      <c r="A309" s="21" t="s">
        <v>58</v>
      </c>
      <c r="B309" s="50" t="s">
        <v>59</v>
      </c>
      <c r="C309" s="12"/>
      <c r="D309" s="12"/>
      <c r="E309" s="28" t="s">
        <v>5</v>
      </c>
      <c r="F309" s="28" t="s">
        <v>5</v>
      </c>
      <c r="G309" s="28" t="s">
        <v>5</v>
      </c>
      <c r="H309" s="55" t="s">
        <v>419</v>
      </c>
      <c r="I309" s="28" t="s">
        <v>447</v>
      </c>
      <c r="J309" s="28" t="s">
        <v>447</v>
      </c>
      <c r="K309" s="73" t="s">
        <v>512</v>
      </c>
      <c r="L309" s="28" t="s">
        <v>448</v>
      </c>
      <c r="M309" s="28" t="s">
        <v>448</v>
      </c>
      <c r="N309" s="28" t="s">
        <v>448</v>
      </c>
    </row>
    <row r="310" spans="1:14" ht="15.75" thickBot="1" x14ac:dyDescent="0.3">
      <c r="A310" s="46" t="s">
        <v>306</v>
      </c>
      <c r="B310" s="46" t="s">
        <v>309</v>
      </c>
      <c r="C310" s="47"/>
      <c r="D310" s="47"/>
      <c r="E310" s="5">
        <v>419.86</v>
      </c>
      <c r="F310" s="3"/>
      <c r="G310" s="2"/>
      <c r="H310" s="2">
        <v>150</v>
      </c>
      <c r="I310" s="2">
        <f t="shared" ref="I310:I317" si="113">SUM(E310:H310)</f>
        <v>569.86</v>
      </c>
      <c r="J310" s="2">
        <v>1183.48</v>
      </c>
      <c r="K310" s="71">
        <f t="shared" ref="K310:K318" si="114">SUM(I310/J310)-1</f>
        <v>-0.5184878493933146</v>
      </c>
      <c r="L310" s="2">
        <v>5883.77</v>
      </c>
      <c r="M310" s="2">
        <v>26935.48</v>
      </c>
      <c r="N310" s="2">
        <v>29392.38</v>
      </c>
    </row>
    <row r="311" spans="1:14" ht="15.75" thickBot="1" x14ac:dyDescent="0.3">
      <c r="A311" s="46" t="s">
        <v>307</v>
      </c>
      <c r="B311" s="46" t="s">
        <v>310</v>
      </c>
      <c r="C311" s="47"/>
      <c r="D311" s="47"/>
      <c r="E311" s="3">
        <v>1265.02</v>
      </c>
      <c r="F311" s="3">
        <v>1117.06</v>
      </c>
      <c r="G311" s="2"/>
      <c r="H311" s="2">
        <v>497.51</v>
      </c>
      <c r="I311" s="2">
        <f t="shared" si="113"/>
        <v>2879.59</v>
      </c>
      <c r="J311" s="2">
        <v>2553.5500000000002</v>
      </c>
      <c r="K311" s="71">
        <f t="shared" si="114"/>
        <v>0.12768107144955065</v>
      </c>
      <c r="L311" s="2">
        <v>8934.15</v>
      </c>
      <c r="M311" s="2">
        <v>5546.72</v>
      </c>
      <c r="N311" s="2">
        <v>6774.03</v>
      </c>
    </row>
    <row r="312" spans="1:14" ht="15.75" thickBot="1" x14ac:dyDescent="0.3">
      <c r="A312" s="46" t="s">
        <v>308</v>
      </c>
      <c r="B312" s="46" t="s">
        <v>311</v>
      </c>
      <c r="C312" s="47"/>
      <c r="D312" s="47"/>
      <c r="E312" s="3">
        <v>6192.61</v>
      </c>
      <c r="F312" s="3">
        <v>3376.87</v>
      </c>
      <c r="G312" s="2"/>
      <c r="H312" s="2">
        <v>10156.780000000001</v>
      </c>
      <c r="I312" s="2">
        <f t="shared" si="113"/>
        <v>19726.260000000002</v>
      </c>
      <c r="J312" s="2">
        <v>3797.58</v>
      </c>
      <c r="K312" s="71">
        <f t="shared" si="114"/>
        <v>4.1944290837849376</v>
      </c>
      <c r="L312" s="2">
        <v>17872.169999999998</v>
      </c>
      <c r="M312" s="2">
        <v>31458.36</v>
      </c>
      <c r="N312" s="2">
        <v>18070.02</v>
      </c>
    </row>
    <row r="313" spans="1:14" ht="15.75" thickBot="1" x14ac:dyDescent="0.3">
      <c r="A313" s="46" t="s">
        <v>232</v>
      </c>
      <c r="B313" s="46" t="s">
        <v>233</v>
      </c>
      <c r="C313" s="47"/>
      <c r="D313" s="47"/>
      <c r="E313" s="3">
        <v>4162.05</v>
      </c>
      <c r="F313" s="3">
        <v>441.98</v>
      </c>
      <c r="G313" s="2"/>
      <c r="H313" s="2">
        <v>2010</v>
      </c>
      <c r="I313" s="2">
        <f t="shared" si="113"/>
        <v>6614.0300000000007</v>
      </c>
      <c r="J313" s="2">
        <v>1211.25</v>
      </c>
      <c r="K313" s="71">
        <f t="shared" si="114"/>
        <v>4.4604994840041288</v>
      </c>
      <c r="L313" s="2">
        <v>8657.51</v>
      </c>
      <c r="M313" s="2">
        <v>12116.54</v>
      </c>
      <c r="N313" s="2">
        <v>16549.87</v>
      </c>
    </row>
    <row r="314" spans="1:14" ht="15.75" thickBot="1" x14ac:dyDescent="0.3">
      <c r="A314" s="46" t="s">
        <v>234</v>
      </c>
      <c r="B314" s="46" t="s">
        <v>235</v>
      </c>
      <c r="C314" s="47"/>
      <c r="D314" s="47"/>
      <c r="E314" s="3">
        <v>856.39</v>
      </c>
      <c r="F314" s="3"/>
      <c r="G314" s="2"/>
      <c r="H314" s="2">
        <v>4200</v>
      </c>
      <c r="I314" s="2">
        <f t="shared" si="113"/>
        <v>5056.3900000000003</v>
      </c>
      <c r="J314" s="2">
        <v>2322.1999999999998</v>
      </c>
      <c r="K314" s="71">
        <f t="shared" si="114"/>
        <v>1.1774136594608562</v>
      </c>
      <c r="L314" s="2">
        <v>19738</v>
      </c>
      <c r="M314" s="2">
        <v>17636.900000000001</v>
      </c>
      <c r="N314" s="2">
        <v>39174.04</v>
      </c>
    </row>
    <row r="315" spans="1:14" ht="15.75" thickBot="1" x14ac:dyDescent="0.3">
      <c r="A315" s="46" t="s">
        <v>319</v>
      </c>
      <c r="B315" s="46" t="s">
        <v>320</v>
      </c>
      <c r="C315" s="47"/>
      <c r="D315" s="47"/>
      <c r="E315" s="3"/>
      <c r="F315" s="5"/>
      <c r="G315" s="2"/>
      <c r="H315" s="2"/>
      <c r="I315" s="2">
        <f t="shared" si="113"/>
        <v>0</v>
      </c>
      <c r="J315" s="2"/>
      <c r="K315" s="71"/>
      <c r="L315" s="2">
        <v>890.62</v>
      </c>
      <c r="M315" s="2">
        <v>1045.81</v>
      </c>
      <c r="N315" s="2">
        <v>1856.75</v>
      </c>
    </row>
    <row r="316" spans="1:14" ht="15.75" thickBot="1" x14ac:dyDescent="0.3">
      <c r="A316" s="46" t="s">
        <v>368</v>
      </c>
      <c r="B316" s="46" t="s">
        <v>369</v>
      </c>
      <c r="C316" s="47"/>
      <c r="D316" s="47"/>
      <c r="E316" s="3">
        <v>5160.1899999999996</v>
      </c>
      <c r="F316" s="5">
        <v>2151.52</v>
      </c>
      <c r="G316" s="2"/>
      <c r="H316" s="2">
        <v>1257</v>
      </c>
      <c r="I316" s="2">
        <f t="shared" si="113"/>
        <v>8568.7099999999991</v>
      </c>
      <c r="J316" s="2">
        <v>4994.45</v>
      </c>
      <c r="K316" s="71">
        <f t="shared" si="114"/>
        <v>0.71564636746788923</v>
      </c>
      <c r="L316" s="2">
        <v>12779.9</v>
      </c>
      <c r="M316" s="2">
        <v>13700.17</v>
      </c>
      <c r="N316" s="2">
        <v>12960.57</v>
      </c>
    </row>
    <row r="317" spans="1:14" ht="15.75" thickBot="1" x14ac:dyDescent="0.3">
      <c r="A317" s="46" t="s">
        <v>236</v>
      </c>
      <c r="B317" s="46" t="s">
        <v>237</v>
      </c>
      <c r="C317" s="47"/>
      <c r="D317" s="47"/>
      <c r="E317" s="5"/>
      <c r="F317" s="3">
        <v>6436.39</v>
      </c>
      <c r="G317" s="2"/>
      <c r="H317" s="2">
        <v>2522.4</v>
      </c>
      <c r="I317" s="2">
        <f t="shared" si="113"/>
        <v>8958.7900000000009</v>
      </c>
      <c r="J317" s="2">
        <v>12512.09</v>
      </c>
      <c r="K317" s="71">
        <f t="shared" si="114"/>
        <v>-0.28398932552435274</v>
      </c>
      <c r="L317" s="2">
        <v>26720.81</v>
      </c>
      <c r="M317" s="2">
        <v>30231.63</v>
      </c>
      <c r="N317" s="2">
        <v>21163.08</v>
      </c>
    </row>
    <row r="318" spans="1:14" ht="15.75" thickBot="1" x14ac:dyDescent="0.3">
      <c r="A318" s="9" t="s">
        <v>355</v>
      </c>
      <c r="B318" s="58"/>
      <c r="C318" s="10"/>
      <c r="D318" s="10"/>
      <c r="E318" s="4">
        <f t="shared" ref="E318:J318" si="115">SUM(E310:E317)</f>
        <v>18056.12</v>
      </c>
      <c r="F318" s="4">
        <f t="shared" si="115"/>
        <v>13523.82</v>
      </c>
      <c r="G318" s="4">
        <f t="shared" si="115"/>
        <v>0</v>
      </c>
      <c r="H318" s="4">
        <f t="shared" si="115"/>
        <v>20793.690000000002</v>
      </c>
      <c r="I318" s="4">
        <f t="shared" si="115"/>
        <v>52373.630000000005</v>
      </c>
      <c r="J318" s="77">
        <f t="shared" si="115"/>
        <v>28574.600000000002</v>
      </c>
      <c r="K318" s="78">
        <f t="shared" si="114"/>
        <v>0.83287360103028574</v>
      </c>
      <c r="L318" s="4">
        <f t="shared" ref="L318:M318" si="116">SUM(L310:L317)</f>
        <v>101476.93</v>
      </c>
      <c r="M318" s="4">
        <f t="shared" si="116"/>
        <v>138671.60999999999</v>
      </c>
      <c r="N318" s="4">
        <f t="shared" ref="N318" si="117">SUM(N310:N317)</f>
        <v>145940.74</v>
      </c>
    </row>
    <row r="319" spans="1:14" ht="15.75" thickBot="1" x14ac:dyDescent="0.3">
      <c r="A319" s="22" t="s">
        <v>44</v>
      </c>
      <c r="B319" s="59"/>
      <c r="C319" s="7"/>
      <c r="D319" s="7"/>
      <c r="E319" s="30"/>
      <c r="F319" s="30"/>
      <c r="G319" s="31"/>
      <c r="H319" s="31"/>
      <c r="I319" s="30"/>
      <c r="J319" s="30"/>
      <c r="K319" s="30"/>
      <c r="L319" s="31"/>
      <c r="M319" s="31"/>
    </row>
    <row r="320" spans="1:14" x14ac:dyDescent="0.25">
      <c r="A320" s="20"/>
      <c r="B320" s="57" t="s">
        <v>58</v>
      </c>
      <c r="C320" s="11"/>
      <c r="D320" s="11"/>
      <c r="E320" s="25" t="s">
        <v>2</v>
      </c>
      <c r="F320" s="26" t="s">
        <v>3</v>
      </c>
      <c r="G320" s="27" t="s">
        <v>4</v>
      </c>
      <c r="H320" s="54" t="s">
        <v>418</v>
      </c>
      <c r="I320" s="65" t="s">
        <v>510</v>
      </c>
      <c r="J320" s="25" t="s">
        <v>511</v>
      </c>
      <c r="K320" s="72" t="s">
        <v>452</v>
      </c>
      <c r="L320" s="25" t="s">
        <v>511</v>
      </c>
      <c r="M320" s="25" t="s">
        <v>469</v>
      </c>
      <c r="N320" s="25" t="s">
        <v>446</v>
      </c>
    </row>
    <row r="321" spans="1:19" ht="15.75" thickBot="1" x14ac:dyDescent="0.3">
      <c r="A321" s="21" t="s">
        <v>58</v>
      </c>
      <c r="B321" s="50" t="s">
        <v>59</v>
      </c>
      <c r="C321" s="12"/>
      <c r="D321" s="12"/>
      <c r="E321" s="28" t="s">
        <v>5</v>
      </c>
      <c r="F321" s="28" t="s">
        <v>5</v>
      </c>
      <c r="G321" s="28" t="s">
        <v>5</v>
      </c>
      <c r="H321" s="55" t="s">
        <v>419</v>
      </c>
      <c r="I321" s="28" t="s">
        <v>447</v>
      </c>
      <c r="J321" s="28" t="s">
        <v>447</v>
      </c>
      <c r="K321" s="73" t="s">
        <v>512</v>
      </c>
      <c r="L321" s="28" t="s">
        <v>448</v>
      </c>
      <c r="M321" s="28" t="s">
        <v>448</v>
      </c>
      <c r="N321" s="28" t="s">
        <v>448</v>
      </c>
    </row>
    <row r="322" spans="1:19" ht="15.75" thickBot="1" x14ac:dyDescent="0.3">
      <c r="A322" s="46" t="s">
        <v>238</v>
      </c>
      <c r="B322" s="46" t="s">
        <v>239</v>
      </c>
      <c r="C322" s="47"/>
      <c r="D322" s="47"/>
      <c r="E322" s="5">
        <v>4362.3900000000003</v>
      </c>
      <c r="F322" s="3">
        <v>17809.939999999999</v>
      </c>
      <c r="G322" s="2">
        <v>18968.009999999998</v>
      </c>
      <c r="H322" s="2">
        <v>17538.03</v>
      </c>
      <c r="I322" s="2">
        <f>SUM(E322:H322)</f>
        <v>58678.369999999995</v>
      </c>
      <c r="J322" s="2">
        <v>35355.019999999997</v>
      </c>
      <c r="K322" s="71">
        <f>SUM(I322/J322)-1</f>
        <v>0.65968991107910568</v>
      </c>
      <c r="L322" s="2">
        <v>154299.97</v>
      </c>
      <c r="M322" s="2">
        <v>119863.9</v>
      </c>
      <c r="N322" s="2">
        <v>197470.68</v>
      </c>
    </row>
    <row r="323" spans="1:19" s="82" customFormat="1" ht="15.75" thickBot="1" x14ac:dyDescent="0.3">
      <c r="A323" s="79" t="s">
        <v>459</v>
      </c>
      <c r="B323" s="79" t="s">
        <v>460</v>
      </c>
      <c r="C323" s="80"/>
      <c r="D323" s="80"/>
      <c r="E323" s="69">
        <v>1905.43</v>
      </c>
      <c r="F323" s="69">
        <v>15916.85</v>
      </c>
      <c r="G323" s="81"/>
      <c r="H323" s="81">
        <v>3739.72</v>
      </c>
      <c r="I323" s="81">
        <f>SUM(E323:H323)</f>
        <v>21562</v>
      </c>
      <c r="J323" s="81">
        <v>7649.19</v>
      </c>
      <c r="K323" s="71">
        <f>SUM(I323/J323)-1</f>
        <v>1.818860559091878</v>
      </c>
      <c r="L323" s="81">
        <v>36594.720000000001</v>
      </c>
      <c r="M323" s="81">
        <v>12002.72</v>
      </c>
      <c r="N323" s="81">
        <v>0</v>
      </c>
      <c r="S323" s="83"/>
    </row>
    <row r="324" spans="1:19" ht="15.75" thickBot="1" x14ac:dyDescent="0.3">
      <c r="A324" s="9" t="s">
        <v>45</v>
      </c>
      <c r="B324" s="58"/>
      <c r="C324" s="10"/>
      <c r="D324" s="10"/>
      <c r="E324" s="4">
        <f>SUM(E322:E323)</f>
        <v>6267.8200000000006</v>
      </c>
      <c r="F324" s="4">
        <f t="shared" ref="F324:I324" si="118">SUM(F322:F323)</f>
        <v>33726.79</v>
      </c>
      <c r="G324" s="4">
        <f t="shared" si="118"/>
        <v>18968.009999999998</v>
      </c>
      <c r="H324" s="4">
        <f t="shared" si="118"/>
        <v>21277.75</v>
      </c>
      <c r="I324" s="4">
        <f t="shared" si="118"/>
        <v>80240.37</v>
      </c>
      <c r="J324" s="4">
        <f>SUM(J322:J323)</f>
        <v>43004.21</v>
      </c>
      <c r="K324" s="78">
        <f t="shared" ref="K324" si="119">SUM(I324/J324)-1</f>
        <v>0.86587243435003214</v>
      </c>
      <c r="L324" s="4">
        <f>SUM(L322:L323)</f>
        <v>190894.69</v>
      </c>
      <c r="M324" s="4">
        <f>SUM(M322:M323)</f>
        <v>131866.62</v>
      </c>
      <c r="N324" s="4">
        <f>SUM(N322:N323)</f>
        <v>197470.68</v>
      </c>
    </row>
    <row r="325" spans="1:19" ht="15.75" thickBot="1" x14ac:dyDescent="0.3">
      <c r="A325" s="19" t="s">
        <v>46</v>
      </c>
      <c r="B325" s="18"/>
      <c r="C325" s="6"/>
      <c r="D325" s="6"/>
      <c r="E325" s="23"/>
      <c r="F325" s="23"/>
      <c r="G325" s="23"/>
      <c r="H325" s="23"/>
      <c r="I325" s="23"/>
      <c r="J325" s="23"/>
      <c r="K325" s="23"/>
      <c r="L325" s="23"/>
      <c r="M325" s="23"/>
    </row>
    <row r="326" spans="1:19" x14ac:dyDescent="0.25">
      <c r="A326" s="20"/>
      <c r="B326" s="57" t="s">
        <v>58</v>
      </c>
      <c r="C326" s="11"/>
      <c r="D326" s="11"/>
      <c r="E326" s="25" t="s">
        <v>2</v>
      </c>
      <c r="F326" s="26" t="s">
        <v>3</v>
      </c>
      <c r="G326" s="27" t="s">
        <v>4</v>
      </c>
      <c r="H326" s="54" t="s">
        <v>418</v>
      </c>
      <c r="I326" s="65" t="s">
        <v>510</v>
      </c>
      <c r="J326" s="25" t="s">
        <v>511</v>
      </c>
      <c r="K326" s="72" t="s">
        <v>452</v>
      </c>
      <c r="L326" s="25" t="s">
        <v>511</v>
      </c>
      <c r="M326" s="25" t="s">
        <v>469</v>
      </c>
      <c r="N326" s="25" t="s">
        <v>446</v>
      </c>
    </row>
    <row r="327" spans="1:19" ht="15.75" thickBot="1" x14ac:dyDescent="0.3">
      <c r="A327" s="21" t="s">
        <v>58</v>
      </c>
      <c r="B327" s="50" t="s">
        <v>59</v>
      </c>
      <c r="C327" s="12"/>
      <c r="D327" s="12"/>
      <c r="E327" s="28" t="s">
        <v>5</v>
      </c>
      <c r="F327" s="28" t="s">
        <v>5</v>
      </c>
      <c r="G327" s="28" t="s">
        <v>5</v>
      </c>
      <c r="H327" s="55" t="s">
        <v>419</v>
      </c>
      <c r="I327" s="28" t="s">
        <v>447</v>
      </c>
      <c r="J327" s="28" t="s">
        <v>447</v>
      </c>
      <c r="K327" s="73" t="s">
        <v>512</v>
      </c>
      <c r="L327" s="28" t="s">
        <v>448</v>
      </c>
      <c r="M327" s="28" t="s">
        <v>448</v>
      </c>
      <c r="N327" s="28" t="s">
        <v>448</v>
      </c>
    </row>
    <row r="328" spans="1:19" ht="15.75" thickBot="1" x14ac:dyDescent="0.3">
      <c r="A328" s="13" t="s">
        <v>240</v>
      </c>
      <c r="B328" s="46" t="s">
        <v>241</v>
      </c>
      <c r="C328" s="14"/>
      <c r="D328" s="14"/>
      <c r="E328" s="3">
        <v>1254.08</v>
      </c>
      <c r="F328" s="3">
        <v>13946.02</v>
      </c>
      <c r="G328" s="2"/>
      <c r="H328" s="2">
        <v>2764</v>
      </c>
      <c r="I328" s="2">
        <f>SUM(E328:H328)</f>
        <v>17964.099999999999</v>
      </c>
      <c r="J328" s="2">
        <v>6055.17</v>
      </c>
      <c r="K328" s="71">
        <f>SUM(I328/J328)-1</f>
        <v>1.966737515214271</v>
      </c>
      <c r="L328" s="2">
        <v>39288.699999999997</v>
      </c>
      <c r="M328" s="2">
        <v>43826.35</v>
      </c>
      <c r="N328" s="2">
        <v>43217.26</v>
      </c>
    </row>
    <row r="329" spans="1:19" ht="15.75" thickBot="1" x14ac:dyDescent="0.3">
      <c r="A329" s="9" t="s">
        <v>47</v>
      </c>
      <c r="B329" s="58"/>
      <c r="C329" s="10"/>
      <c r="D329" s="10"/>
      <c r="E329" s="4">
        <f>SUM(E328)</f>
        <v>1254.08</v>
      </c>
      <c r="F329" s="4">
        <f t="shared" ref="F329:I329" si="120">SUM(F328)</f>
        <v>13946.02</v>
      </c>
      <c r="G329" s="4">
        <f t="shared" si="120"/>
        <v>0</v>
      </c>
      <c r="H329" s="4">
        <f>SUM(H328)</f>
        <v>2764</v>
      </c>
      <c r="I329" s="4">
        <f t="shared" si="120"/>
        <v>17964.099999999999</v>
      </c>
      <c r="J329" s="4">
        <f>SUM(J328)</f>
        <v>6055.17</v>
      </c>
      <c r="K329" s="78">
        <f>SUM(I329/J329)-1</f>
        <v>1.966737515214271</v>
      </c>
      <c r="L329" s="4">
        <f>SUM(L328)</f>
        <v>39288.699999999997</v>
      </c>
      <c r="M329" s="4">
        <f>SUM(M328)</f>
        <v>43826.35</v>
      </c>
      <c r="N329" s="4">
        <f>SUM(N328)</f>
        <v>43217.26</v>
      </c>
    </row>
    <row r="330" spans="1:19" ht="15.75" thickBot="1" x14ac:dyDescent="0.3">
      <c r="A330" s="19" t="s">
        <v>48</v>
      </c>
      <c r="B330" s="18"/>
      <c r="C330" s="6"/>
      <c r="D330" s="6"/>
      <c r="E330" s="23"/>
      <c r="F330" s="23"/>
      <c r="G330" s="23"/>
      <c r="H330" s="23"/>
      <c r="I330" s="23"/>
      <c r="J330" s="23"/>
      <c r="K330" s="23"/>
      <c r="L330" s="23"/>
      <c r="M330" s="23"/>
    </row>
    <row r="331" spans="1:19" x14ac:dyDescent="0.25">
      <c r="A331" s="20"/>
      <c r="B331" s="57" t="s">
        <v>58</v>
      </c>
      <c r="C331" s="11"/>
      <c r="D331" s="11"/>
      <c r="E331" s="25" t="s">
        <v>2</v>
      </c>
      <c r="F331" s="26" t="s">
        <v>3</v>
      </c>
      <c r="G331" s="27" t="s">
        <v>4</v>
      </c>
      <c r="H331" s="54" t="s">
        <v>418</v>
      </c>
      <c r="I331" s="65" t="s">
        <v>510</v>
      </c>
      <c r="J331" s="25" t="s">
        <v>511</v>
      </c>
      <c r="K331" s="72" t="s">
        <v>452</v>
      </c>
      <c r="L331" s="25" t="s">
        <v>511</v>
      </c>
      <c r="M331" s="25" t="s">
        <v>469</v>
      </c>
      <c r="N331" s="25" t="s">
        <v>446</v>
      </c>
    </row>
    <row r="332" spans="1:19" ht="15.75" thickBot="1" x14ac:dyDescent="0.3">
      <c r="A332" s="21" t="s">
        <v>58</v>
      </c>
      <c r="B332" s="50" t="s">
        <v>59</v>
      </c>
      <c r="C332" s="12"/>
      <c r="D332" s="12"/>
      <c r="E332" s="28" t="s">
        <v>5</v>
      </c>
      <c r="F332" s="28" t="s">
        <v>5</v>
      </c>
      <c r="G332" s="28" t="s">
        <v>5</v>
      </c>
      <c r="H332" s="55" t="s">
        <v>419</v>
      </c>
      <c r="I332" s="28" t="s">
        <v>447</v>
      </c>
      <c r="J332" s="28" t="s">
        <v>447</v>
      </c>
      <c r="K332" s="73" t="s">
        <v>512</v>
      </c>
      <c r="L332" s="28" t="s">
        <v>448</v>
      </c>
      <c r="M332" s="28" t="s">
        <v>448</v>
      </c>
      <c r="N332" s="28" t="s">
        <v>448</v>
      </c>
    </row>
    <row r="333" spans="1:19" ht="15.75" thickBot="1" x14ac:dyDescent="0.3">
      <c r="A333" s="46" t="s">
        <v>242</v>
      </c>
      <c r="B333" s="46" t="s">
        <v>243</v>
      </c>
      <c r="C333" s="47"/>
      <c r="D333" s="47"/>
      <c r="E333" s="3">
        <v>11986.12</v>
      </c>
      <c r="F333" s="3">
        <v>18734.36</v>
      </c>
      <c r="G333" s="2"/>
      <c r="H333" s="2">
        <v>6779.83</v>
      </c>
      <c r="I333" s="2">
        <f t="shared" ref="I333:I334" si="121">SUM(E333:H333)</f>
        <v>37500.310000000005</v>
      </c>
      <c r="J333" s="2">
        <v>38840.43</v>
      </c>
      <c r="K333" s="71">
        <f t="shared" ref="K333:K335" si="122">SUM(I333/J333)-1</f>
        <v>-3.4503222544137513E-2</v>
      </c>
      <c r="L333" s="2">
        <v>112987.07</v>
      </c>
      <c r="M333" s="2">
        <v>163905.97</v>
      </c>
      <c r="N333" s="2">
        <v>174083.36</v>
      </c>
    </row>
    <row r="334" spans="1:19" ht="15.75" thickBot="1" x14ac:dyDescent="0.3">
      <c r="A334" s="13" t="s">
        <v>277</v>
      </c>
      <c r="B334" s="46" t="s">
        <v>278</v>
      </c>
      <c r="C334" s="14"/>
      <c r="D334" s="14"/>
      <c r="E334" s="3">
        <v>1149.56</v>
      </c>
      <c r="F334" s="3">
        <v>624.22</v>
      </c>
      <c r="G334" s="2"/>
      <c r="H334" s="2">
        <v>350</v>
      </c>
      <c r="I334" s="2">
        <f t="shared" si="121"/>
        <v>2123.7799999999997</v>
      </c>
      <c r="J334" s="2">
        <v>809.14</v>
      </c>
      <c r="K334" s="71">
        <f t="shared" si="122"/>
        <v>1.6247373754850827</v>
      </c>
      <c r="L334" s="2">
        <v>6685.93</v>
      </c>
      <c r="M334" s="2">
        <v>17584.84</v>
      </c>
      <c r="N334" s="2">
        <v>11687.99</v>
      </c>
    </row>
    <row r="335" spans="1:19" ht="15.75" thickBot="1" x14ac:dyDescent="0.3">
      <c r="A335" s="9" t="s">
        <v>49</v>
      </c>
      <c r="B335" s="58"/>
      <c r="C335" s="10"/>
      <c r="D335" s="10"/>
      <c r="E335" s="4">
        <f>SUM(E333:E334)</f>
        <v>13135.68</v>
      </c>
      <c r="F335" s="4">
        <f t="shared" ref="F335:I335" si="123">SUM(F333:F334)</f>
        <v>19358.580000000002</v>
      </c>
      <c r="G335" s="4">
        <f t="shared" si="123"/>
        <v>0</v>
      </c>
      <c r="H335" s="4">
        <f>SUM(H333:H334)</f>
        <v>7129.83</v>
      </c>
      <c r="I335" s="4">
        <f t="shared" si="123"/>
        <v>39624.090000000004</v>
      </c>
      <c r="J335" s="4">
        <f>SUM(J333:J334)</f>
        <v>39649.57</v>
      </c>
      <c r="K335" s="78">
        <f t="shared" si="122"/>
        <v>-6.4262992007213526E-4</v>
      </c>
      <c r="L335" s="4">
        <f>SUM(L333:L334)</f>
        <v>119673</v>
      </c>
      <c r="M335" s="4">
        <f>SUM(M333:M334)</f>
        <v>181490.81</v>
      </c>
      <c r="N335" s="4">
        <f>SUM(N333:N334)</f>
        <v>185771.34999999998</v>
      </c>
    </row>
    <row r="336" spans="1:19" ht="15.75" thickBot="1" x14ac:dyDescent="0.3">
      <c r="A336" s="19" t="s">
        <v>50</v>
      </c>
      <c r="B336" s="18"/>
      <c r="C336" s="6"/>
      <c r="D336" s="6"/>
      <c r="E336" s="23"/>
      <c r="F336" s="23"/>
      <c r="G336" s="23"/>
      <c r="H336" s="23"/>
      <c r="I336" s="23"/>
      <c r="J336" s="23"/>
      <c r="K336" s="23"/>
      <c r="L336" s="23"/>
      <c r="M336" s="23"/>
    </row>
    <row r="337" spans="1:14" x14ac:dyDescent="0.25">
      <c r="A337" s="20"/>
      <c r="B337" s="57" t="s">
        <v>58</v>
      </c>
      <c r="C337" s="11"/>
      <c r="D337" s="11"/>
      <c r="E337" s="25" t="s">
        <v>2</v>
      </c>
      <c r="F337" s="26" t="s">
        <v>3</v>
      </c>
      <c r="G337" s="27" t="s">
        <v>4</v>
      </c>
      <c r="H337" s="54" t="s">
        <v>418</v>
      </c>
      <c r="I337" s="65" t="s">
        <v>510</v>
      </c>
      <c r="J337" s="25" t="s">
        <v>511</v>
      </c>
      <c r="K337" s="72" t="s">
        <v>452</v>
      </c>
      <c r="L337" s="25" t="s">
        <v>511</v>
      </c>
      <c r="M337" s="25" t="s">
        <v>469</v>
      </c>
      <c r="N337" s="25" t="s">
        <v>446</v>
      </c>
    </row>
    <row r="338" spans="1:14" ht="15.75" thickBot="1" x14ac:dyDescent="0.3">
      <c r="A338" s="21" t="s">
        <v>58</v>
      </c>
      <c r="B338" s="50" t="s">
        <v>59</v>
      </c>
      <c r="C338" s="12"/>
      <c r="D338" s="12"/>
      <c r="E338" s="28" t="s">
        <v>5</v>
      </c>
      <c r="F338" s="28" t="s">
        <v>5</v>
      </c>
      <c r="G338" s="28" t="s">
        <v>5</v>
      </c>
      <c r="H338" s="55" t="s">
        <v>419</v>
      </c>
      <c r="I338" s="28" t="s">
        <v>447</v>
      </c>
      <c r="J338" s="28" t="s">
        <v>447</v>
      </c>
      <c r="K338" s="73" t="s">
        <v>512</v>
      </c>
      <c r="L338" s="28" t="s">
        <v>448</v>
      </c>
      <c r="M338" s="28" t="s">
        <v>448</v>
      </c>
      <c r="N338" s="28" t="s">
        <v>448</v>
      </c>
    </row>
    <row r="339" spans="1:14" ht="15.75" thickBot="1" x14ac:dyDescent="0.3">
      <c r="A339" s="46" t="s">
        <v>244</v>
      </c>
      <c r="B339" s="46" t="s">
        <v>245</v>
      </c>
      <c r="C339" s="47"/>
      <c r="D339" s="47"/>
      <c r="E339" s="3"/>
      <c r="F339" s="3">
        <v>5035.33</v>
      </c>
      <c r="G339" s="2"/>
      <c r="H339" s="2">
        <v>240.46</v>
      </c>
      <c r="I339" s="2">
        <f t="shared" ref="I339:I341" si="124">SUM(E339:H339)</f>
        <v>5275.79</v>
      </c>
      <c r="J339" s="2">
        <v>7341.47</v>
      </c>
      <c r="K339" s="71">
        <f t="shared" ref="K339:K342" si="125">SUM(I339/J339)-1</f>
        <v>-0.28137144195917174</v>
      </c>
      <c r="L339" s="2">
        <v>15937.36</v>
      </c>
      <c r="M339" s="2">
        <v>22529.5</v>
      </c>
      <c r="N339" s="2">
        <v>29292.720000000001</v>
      </c>
    </row>
    <row r="340" spans="1:14" ht="15.75" thickBot="1" x14ac:dyDescent="0.3">
      <c r="A340" s="46" t="s">
        <v>387</v>
      </c>
      <c r="B340" s="46" t="s">
        <v>388</v>
      </c>
      <c r="C340" s="47"/>
      <c r="D340" s="47"/>
      <c r="E340" s="3"/>
      <c r="F340" s="3">
        <v>2588.12</v>
      </c>
      <c r="G340" s="2"/>
      <c r="H340" s="2">
        <v>900</v>
      </c>
      <c r="I340" s="2">
        <f t="shared" si="124"/>
        <v>3488.12</v>
      </c>
      <c r="J340" s="2">
        <v>5529.77</v>
      </c>
      <c r="K340" s="71">
        <f t="shared" si="125"/>
        <v>-0.36921065433101208</v>
      </c>
      <c r="L340" s="2">
        <v>9593.77</v>
      </c>
      <c r="M340" s="2">
        <v>13764.51</v>
      </c>
      <c r="N340" s="2">
        <v>16237.31</v>
      </c>
    </row>
    <row r="341" spans="1:14" ht="15.75" thickBot="1" x14ac:dyDescent="0.3">
      <c r="A341" s="13" t="s">
        <v>246</v>
      </c>
      <c r="B341" s="46" t="s">
        <v>247</v>
      </c>
      <c r="C341" s="14"/>
      <c r="D341" s="14"/>
      <c r="E341" s="3">
        <v>1499.67</v>
      </c>
      <c r="F341" s="3">
        <v>3830.07</v>
      </c>
      <c r="G341" s="2"/>
      <c r="H341" s="2">
        <v>2421.5</v>
      </c>
      <c r="I341" s="2">
        <f t="shared" si="124"/>
        <v>7751.24</v>
      </c>
      <c r="J341" s="2">
        <v>7373.59</v>
      </c>
      <c r="K341" s="71">
        <f t="shared" si="125"/>
        <v>5.1216571575040115E-2</v>
      </c>
      <c r="L341" s="2">
        <v>29339.99</v>
      </c>
      <c r="M341" s="2">
        <v>37379.81</v>
      </c>
      <c r="N341" s="2">
        <v>39054.97</v>
      </c>
    </row>
    <row r="342" spans="1:14" ht="15.75" thickBot="1" x14ac:dyDescent="0.3">
      <c r="A342" s="9" t="s">
        <v>51</v>
      </c>
      <c r="B342" s="58"/>
      <c r="C342" s="10"/>
      <c r="D342" s="10"/>
      <c r="E342" s="4">
        <f>SUM(E339:E341)</f>
        <v>1499.67</v>
      </c>
      <c r="F342" s="4">
        <f t="shared" ref="F342:I342" si="126">SUM(F339:F341)</f>
        <v>11453.52</v>
      </c>
      <c r="G342" s="4">
        <f t="shared" si="126"/>
        <v>0</v>
      </c>
      <c r="H342" s="4">
        <f>SUM(H339:H341)</f>
        <v>3561.96</v>
      </c>
      <c r="I342" s="4">
        <f t="shared" si="126"/>
        <v>16515.150000000001</v>
      </c>
      <c r="J342" s="4">
        <f>SUM(J339:J341)</f>
        <v>20244.830000000002</v>
      </c>
      <c r="K342" s="78">
        <f t="shared" si="125"/>
        <v>-0.18422876359050677</v>
      </c>
      <c r="L342" s="4">
        <f>SUM(L339:L341)</f>
        <v>54871.12</v>
      </c>
      <c r="M342" s="4">
        <f>SUM(M339:M341)</f>
        <v>73673.820000000007</v>
      </c>
      <c r="N342" s="4">
        <f>SUM(N339:N341)</f>
        <v>84585</v>
      </c>
    </row>
    <row r="343" spans="1:14" ht="15.75" thickBot="1" x14ac:dyDescent="0.3">
      <c r="A343" s="48" t="s">
        <v>356</v>
      </c>
      <c r="B343" s="18"/>
      <c r="C343" s="40"/>
      <c r="D343" s="40"/>
      <c r="E343" s="23"/>
      <c r="F343" s="23"/>
      <c r="G343" s="23"/>
      <c r="H343" s="23"/>
      <c r="I343" s="23"/>
      <c r="J343" s="23"/>
      <c r="K343" s="23"/>
      <c r="L343" s="23"/>
      <c r="M343" s="23"/>
    </row>
    <row r="344" spans="1:14" x14ac:dyDescent="0.25">
      <c r="A344" s="49"/>
      <c r="B344" s="57" t="s">
        <v>58</v>
      </c>
      <c r="C344" s="44"/>
      <c r="D344" s="44"/>
      <c r="E344" s="25" t="s">
        <v>2</v>
      </c>
      <c r="F344" s="26" t="s">
        <v>3</v>
      </c>
      <c r="G344" s="27" t="s">
        <v>4</v>
      </c>
      <c r="H344" s="54" t="s">
        <v>418</v>
      </c>
      <c r="I344" s="65" t="s">
        <v>510</v>
      </c>
      <c r="J344" s="25" t="s">
        <v>511</v>
      </c>
      <c r="K344" s="72" t="s">
        <v>452</v>
      </c>
      <c r="L344" s="25" t="s">
        <v>511</v>
      </c>
      <c r="M344" s="25" t="s">
        <v>469</v>
      </c>
      <c r="N344" s="25" t="s">
        <v>446</v>
      </c>
    </row>
    <row r="345" spans="1:14" ht="15.75" thickBot="1" x14ac:dyDescent="0.3">
      <c r="A345" s="50" t="s">
        <v>58</v>
      </c>
      <c r="B345" s="50" t="s">
        <v>59</v>
      </c>
      <c r="C345" s="45"/>
      <c r="D345" s="45"/>
      <c r="E345" s="28" t="s">
        <v>5</v>
      </c>
      <c r="F345" s="28" t="s">
        <v>5</v>
      </c>
      <c r="G345" s="28" t="s">
        <v>5</v>
      </c>
      <c r="H345" s="55" t="s">
        <v>419</v>
      </c>
      <c r="I345" s="28" t="s">
        <v>447</v>
      </c>
      <c r="J345" s="28" t="s">
        <v>447</v>
      </c>
      <c r="K345" s="73" t="s">
        <v>512</v>
      </c>
      <c r="L345" s="28" t="s">
        <v>448</v>
      </c>
      <c r="M345" s="28" t="s">
        <v>448</v>
      </c>
      <c r="N345" s="28" t="s">
        <v>448</v>
      </c>
    </row>
    <row r="346" spans="1:14" ht="15.75" thickBot="1" x14ac:dyDescent="0.3">
      <c r="A346" s="46" t="s">
        <v>336</v>
      </c>
      <c r="B346" s="46" t="s">
        <v>337</v>
      </c>
      <c r="C346" s="47"/>
      <c r="D346" s="47"/>
      <c r="E346" s="3">
        <v>1000.74</v>
      </c>
      <c r="F346" s="3"/>
      <c r="G346" s="2"/>
      <c r="H346" s="2">
        <v>4902.2</v>
      </c>
      <c r="I346" s="2">
        <f t="shared" ref="I346:I351" si="127">SUM(E346:H346)</f>
        <v>5902.94</v>
      </c>
      <c r="J346" s="2">
        <v>1149</v>
      </c>
      <c r="K346" s="71">
        <f t="shared" ref="K346:K352" si="128">SUM(I346/J346)-1</f>
        <v>4.1374586597040901</v>
      </c>
      <c r="L346" s="2">
        <v>4457.18</v>
      </c>
      <c r="M346" s="2">
        <v>9054.09</v>
      </c>
      <c r="N346" s="2">
        <v>38393.39</v>
      </c>
    </row>
    <row r="347" spans="1:14" ht="15.75" thickBot="1" x14ac:dyDescent="0.3">
      <c r="A347" s="46" t="s">
        <v>248</v>
      </c>
      <c r="B347" s="46" t="s">
        <v>249</v>
      </c>
      <c r="C347" s="47"/>
      <c r="D347" s="47"/>
      <c r="E347" s="3">
        <v>196.85</v>
      </c>
      <c r="F347" s="3">
        <v>3854.19</v>
      </c>
      <c r="G347" s="2"/>
      <c r="H347" s="2">
        <v>19202.439999999999</v>
      </c>
      <c r="I347" s="2">
        <f t="shared" si="127"/>
        <v>23253.48</v>
      </c>
      <c r="J347" s="2">
        <v>40144.54</v>
      </c>
      <c r="K347" s="71">
        <f t="shared" si="128"/>
        <v>-0.42075609784045354</v>
      </c>
      <c r="L347" s="2">
        <v>95188.46</v>
      </c>
      <c r="M347" s="2">
        <v>150776.17000000001</v>
      </c>
      <c r="N347" s="2">
        <v>81006.25</v>
      </c>
    </row>
    <row r="348" spans="1:14" ht="15.75" thickBot="1" x14ac:dyDescent="0.3">
      <c r="A348" s="46" t="s">
        <v>432</v>
      </c>
      <c r="B348" s="46" t="s">
        <v>433</v>
      </c>
      <c r="C348" s="47"/>
      <c r="D348" s="47"/>
      <c r="E348" s="3"/>
      <c r="F348" s="3"/>
      <c r="G348" s="2"/>
      <c r="H348" s="2"/>
      <c r="I348" s="2">
        <f t="shared" si="127"/>
        <v>0</v>
      </c>
      <c r="J348" s="2"/>
      <c r="K348" s="71"/>
      <c r="L348" s="2">
        <v>0</v>
      </c>
      <c r="M348" s="2">
        <v>162</v>
      </c>
      <c r="N348" s="2">
        <v>1741.01</v>
      </c>
    </row>
    <row r="349" spans="1:14" ht="15.75" thickBot="1" x14ac:dyDescent="0.3">
      <c r="A349" s="46" t="s">
        <v>379</v>
      </c>
      <c r="B349" s="46" t="s">
        <v>380</v>
      </c>
      <c r="C349" s="47"/>
      <c r="D349" s="47"/>
      <c r="E349" s="3"/>
      <c r="F349" s="3"/>
      <c r="G349" s="2"/>
      <c r="H349" s="2"/>
      <c r="I349" s="2">
        <f t="shared" si="127"/>
        <v>0</v>
      </c>
      <c r="J349" s="2">
        <v>-19.37</v>
      </c>
      <c r="K349" s="71">
        <f t="shared" si="128"/>
        <v>-1</v>
      </c>
      <c r="L349" s="2">
        <v>3122.04</v>
      </c>
      <c r="M349" s="2">
        <v>3211.69</v>
      </c>
      <c r="N349" s="2">
        <v>4839.43</v>
      </c>
    </row>
    <row r="350" spans="1:14" ht="15.75" thickBot="1" x14ac:dyDescent="0.3">
      <c r="A350" s="46" t="s">
        <v>393</v>
      </c>
      <c r="B350" s="46" t="s">
        <v>394</v>
      </c>
      <c r="C350" s="47"/>
      <c r="D350" s="47"/>
      <c r="E350" s="3">
        <v>982.85</v>
      </c>
      <c r="F350" s="3">
        <v>10794.54</v>
      </c>
      <c r="G350" s="2">
        <v>8677.36</v>
      </c>
      <c r="H350" s="2">
        <v>16695.439999999999</v>
      </c>
      <c r="I350" s="2">
        <f t="shared" si="127"/>
        <v>37150.19</v>
      </c>
      <c r="J350" s="2"/>
      <c r="K350" s="71"/>
      <c r="L350" s="2">
        <v>20780.23</v>
      </c>
      <c r="M350" s="2">
        <v>60486.239999999998</v>
      </c>
      <c r="N350" s="2">
        <v>41701.24</v>
      </c>
    </row>
    <row r="351" spans="1:14" ht="15.75" thickBot="1" x14ac:dyDescent="0.3">
      <c r="A351" s="46" t="s">
        <v>444</v>
      </c>
      <c r="B351" s="46" t="s">
        <v>445</v>
      </c>
      <c r="C351" s="47"/>
      <c r="D351" s="47"/>
      <c r="E351" s="3">
        <v>5073.8</v>
      </c>
      <c r="F351" s="3">
        <v>2034.38</v>
      </c>
      <c r="G351" s="2">
        <v>2056.4499999999998</v>
      </c>
      <c r="H351" s="2"/>
      <c r="I351" s="2">
        <f t="shared" si="127"/>
        <v>9164.630000000001</v>
      </c>
      <c r="J351" s="2">
        <v>5357.86</v>
      </c>
      <c r="K351" s="71">
        <f t="shared" si="128"/>
        <v>0.71050195413840633</v>
      </c>
      <c r="L351" s="2">
        <v>19925.349999999999</v>
      </c>
      <c r="M351" s="2">
        <v>13482.61</v>
      </c>
      <c r="N351" s="2">
        <v>0</v>
      </c>
    </row>
    <row r="352" spans="1:14" ht="15.75" thickBot="1" x14ac:dyDescent="0.3">
      <c r="A352" s="42" t="s">
        <v>357</v>
      </c>
      <c r="B352" s="58"/>
      <c r="C352" s="43"/>
      <c r="D352" s="43"/>
      <c r="E352" s="4">
        <f>SUM(E346:E351)</f>
        <v>7254.24</v>
      </c>
      <c r="F352" s="4">
        <f t="shared" ref="F352:I352" si="129">SUM(F346:F351)</f>
        <v>16683.11</v>
      </c>
      <c r="G352" s="4">
        <f t="shared" si="129"/>
        <v>10733.810000000001</v>
      </c>
      <c r="H352" s="4">
        <f>SUM(H346:H351)</f>
        <v>40800.080000000002</v>
      </c>
      <c r="I352" s="4">
        <f t="shared" si="129"/>
        <v>75471.240000000005</v>
      </c>
      <c r="J352" s="4">
        <f>SUM(J346:J351)</f>
        <v>46632.03</v>
      </c>
      <c r="K352" s="78">
        <f t="shared" si="128"/>
        <v>0.61844208798115807</v>
      </c>
      <c r="L352" s="4">
        <f>SUM(L346:L351)</f>
        <v>143473.26</v>
      </c>
      <c r="M352" s="4">
        <f>SUM(M346:M351)</f>
        <v>237172.8</v>
      </c>
      <c r="N352" s="4">
        <f>SUM(N346:N351)</f>
        <v>167681.31999999998</v>
      </c>
    </row>
    <row r="353" spans="1:14" ht="15.75" thickBot="1" x14ac:dyDescent="0.3">
      <c r="A353" s="48" t="s">
        <v>52</v>
      </c>
      <c r="B353" s="18"/>
      <c r="C353" s="40"/>
      <c r="D353" s="40"/>
      <c r="E353" s="23"/>
      <c r="F353" s="23"/>
      <c r="G353" s="23"/>
      <c r="H353" s="23"/>
      <c r="I353" s="23"/>
      <c r="J353" s="23"/>
      <c r="K353" s="23"/>
      <c r="L353" s="23"/>
      <c r="M353" s="23"/>
    </row>
    <row r="354" spans="1:14" x14ac:dyDescent="0.25">
      <c r="A354" s="49"/>
      <c r="B354" s="57" t="s">
        <v>58</v>
      </c>
      <c r="C354" s="44"/>
      <c r="D354" s="44"/>
      <c r="E354" s="25" t="s">
        <v>2</v>
      </c>
      <c r="F354" s="26" t="s">
        <v>3</v>
      </c>
      <c r="G354" s="27" t="s">
        <v>4</v>
      </c>
      <c r="H354" s="54" t="s">
        <v>418</v>
      </c>
      <c r="I354" s="65" t="s">
        <v>510</v>
      </c>
      <c r="J354" s="25" t="s">
        <v>511</v>
      </c>
      <c r="K354" s="72" t="s">
        <v>452</v>
      </c>
      <c r="L354" s="25" t="s">
        <v>511</v>
      </c>
      <c r="M354" s="25" t="s">
        <v>469</v>
      </c>
      <c r="N354" s="25" t="s">
        <v>446</v>
      </c>
    </row>
    <row r="355" spans="1:14" ht="15.75" thickBot="1" x14ac:dyDescent="0.3">
      <c r="A355" s="50" t="s">
        <v>58</v>
      </c>
      <c r="B355" s="50" t="s">
        <v>59</v>
      </c>
      <c r="C355" s="45"/>
      <c r="D355" s="45"/>
      <c r="E355" s="28" t="s">
        <v>5</v>
      </c>
      <c r="F355" s="28" t="s">
        <v>5</v>
      </c>
      <c r="G355" s="28" t="s">
        <v>5</v>
      </c>
      <c r="H355" s="55" t="s">
        <v>419</v>
      </c>
      <c r="I355" s="28" t="s">
        <v>447</v>
      </c>
      <c r="J355" s="28" t="s">
        <v>447</v>
      </c>
      <c r="K355" s="73" t="s">
        <v>512</v>
      </c>
      <c r="L355" s="28" t="s">
        <v>448</v>
      </c>
      <c r="M355" s="28" t="s">
        <v>448</v>
      </c>
      <c r="N355" s="28" t="s">
        <v>448</v>
      </c>
    </row>
    <row r="356" spans="1:14" ht="15.75" thickBot="1" x14ac:dyDescent="0.3">
      <c r="A356" s="46" t="s">
        <v>250</v>
      </c>
      <c r="B356" s="46" t="s">
        <v>251</v>
      </c>
      <c r="C356" s="47"/>
      <c r="D356" s="47"/>
      <c r="E356" s="3">
        <v>9150.33</v>
      </c>
      <c r="F356" s="3">
        <v>37322.32</v>
      </c>
      <c r="G356" s="2"/>
      <c r="H356" s="2">
        <v>9150</v>
      </c>
      <c r="I356" s="2">
        <f>SUM(E356:H356)</f>
        <v>55622.65</v>
      </c>
      <c r="J356" s="2">
        <v>30086.05</v>
      </c>
      <c r="K356" s="71">
        <f>SUM(I356/J356)-1</f>
        <v>0.84878540054277662</v>
      </c>
      <c r="L356" s="2">
        <v>82789.08</v>
      </c>
      <c r="M356" s="2">
        <v>69197.53</v>
      </c>
      <c r="N356" s="2">
        <v>79287.8</v>
      </c>
    </row>
    <row r="357" spans="1:14" ht="15.75" thickBot="1" x14ac:dyDescent="0.3">
      <c r="A357" s="42" t="s">
        <v>53</v>
      </c>
      <c r="B357" s="58"/>
      <c r="C357" s="43"/>
      <c r="D357" s="43"/>
      <c r="E357" s="4">
        <f>SUM(E356:E356)</f>
        <v>9150.33</v>
      </c>
      <c r="F357" s="4">
        <f>SUM(F356:F356)</f>
        <v>37322.32</v>
      </c>
      <c r="G357" s="4">
        <f>SUM(G356:G356)</f>
        <v>0</v>
      </c>
      <c r="H357" s="4">
        <f>SUM(H356)</f>
        <v>9150</v>
      </c>
      <c r="I357" s="4">
        <f>SUM(I356:I356)</f>
        <v>55622.65</v>
      </c>
      <c r="J357" s="4">
        <f>SUM(J356)</f>
        <v>30086.05</v>
      </c>
      <c r="K357" s="78">
        <f>SUM(I357/J357)-1</f>
        <v>0.84878540054277662</v>
      </c>
      <c r="L357" s="4">
        <f>SUM(L356)</f>
        <v>82789.08</v>
      </c>
      <c r="M357" s="4">
        <f>SUM(M356)</f>
        <v>69197.53</v>
      </c>
      <c r="N357" s="4">
        <f>SUM(N356)</f>
        <v>79287.8</v>
      </c>
    </row>
    <row r="358" spans="1:14" ht="15.75" thickBot="1" x14ac:dyDescent="0.3">
      <c r="A358" s="19" t="s">
        <v>54</v>
      </c>
      <c r="B358" s="18"/>
      <c r="C358" s="6"/>
      <c r="D358" s="6"/>
      <c r="E358" s="23"/>
      <c r="F358" s="23"/>
      <c r="G358" s="23"/>
      <c r="H358" s="23"/>
      <c r="I358" s="23"/>
      <c r="J358" s="23"/>
      <c r="K358" s="23"/>
      <c r="L358" s="23"/>
      <c r="M358" s="23"/>
    </row>
    <row r="359" spans="1:14" x14ac:dyDescent="0.25">
      <c r="A359" s="20"/>
      <c r="B359" s="57" t="s">
        <v>58</v>
      </c>
      <c r="C359" s="11"/>
      <c r="D359" s="11"/>
      <c r="E359" s="25" t="s">
        <v>2</v>
      </c>
      <c r="F359" s="26" t="s">
        <v>3</v>
      </c>
      <c r="G359" s="27" t="s">
        <v>4</v>
      </c>
      <c r="H359" s="54" t="s">
        <v>418</v>
      </c>
      <c r="I359" s="65" t="s">
        <v>510</v>
      </c>
      <c r="J359" s="25" t="s">
        <v>511</v>
      </c>
      <c r="K359" s="72" t="s">
        <v>452</v>
      </c>
      <c r="L359" s="25" t="s">
        <v>511</v>
      </c>
      <c r="M359" s="25" t="s">
        <v>469</v>
      </c>
      <c r="N359" s="25" t="s">
        <v>446</v>
      </c>
    </row>
    <row r="360" spans="1:14" ht="15.75" thickBot="1" x14ac:dyDescent="0.3">
      <c r="A360" s="21" t="s">
        <v>58</v>
      </c>
      <c r="B360" s="50" t="s">
        <v>59</v>
      </c>
      <c r="C360" s="12"/>
      <c r="D360" s="12"/>
      <c r="E360" s="28" t="s">
        <v>5</v>
      </c>
      <c r="F360" s="28" t="s">
        <v>5</v>
      </c>
      <c r="G360" s="28" t="s">
        <v>5</v>
      </c>
      <c r="H360" s="55" t="s">
        <v>419</v>
      </c>
      <c r="I360" s="28" t="s">
        <v>447</v>
      </c>
      <c r="J360" s="28" t="s">
        <v>447</v>
      </c>
      <c r="K360" s="73" t="s">
        <v>512</v>
      </c>
      <c r="L360" s="28" t="s">
        <v>448</v>
      </c>
      <c r="M360" s="28" t="s">
        <v>448</v>
      </c>
      <c r="N360" s="28" t="s">
        <v>448</v>
      </c>
    </row>
    <row r="361" spans="1:14" ht="15.75" thickBot="1" x14ac:dyDescent="0.3">
      <c r="A361" s="13" t="s">
        <v>382</v>
      </c>
      <c r="B361" s="46" t="s">
        <v>381</v>
      </c>
      <c r="C361" s="14"/>
      <c r="D361" s="14"/>
      <c r="E361" s="3">
        <v>4902.1899999999996</v>
      </c>
      <c r="F361" s="3">
        <v>3100.03</v>
      </c>
      <c r="G361" s="2"/>
      <c r="H361" s="2">
        <v>45476.09</v>
      </c>
      <c r="I361" s="2">
        <f t="shared" ref="I361:I364" si="130">SUM(E361:H361)</f>
        <v>53478.31</v>
      </c>
      <c r="J361" s="2">
        <v>31434.22</v>
      </c>
      <c r="K361" s="71">
        <f t="shared" ref="K361:K365" si="131">SUM(I361/J361)-1</f>
        <v>0.70127682506516775</v>
      </c>
      <c r="L361" s="2">
        <v>120469.16</v>
      </c>
      <c r="M361" s="2">
        <v>39699.050000000003</v>
      </c>
      <c r="N361" s="2">
        <v>6501.99</v>
      </c>
    </row>
    <row r="362" spans="1:14" ht="15.75" thickBot="1" x14ac:dyDescent="0.3">
      <c r="A362" s="46" t="s">
        <v>252</v>
      </c>
      <c r="B362" s="46" t="s">
        <v>253</v>
      </c>
      <c r="C362" s="47"/>
      <c r="D362" s="47"/>
      <c r="E362" s="3">
        <v>38967.050000000003</v>
      </c>
      <c r="F362" s="3">
        <v>25465.49</v>
      </c>
      <c r="G362" s="2"/>
      <c r="H362" s="2">
        <v>62618.05</v>
      </c>
      <c r="I362" s="2">
        <f t="shared" si="130"/>
        <v>127050.59000000001</v>
      </c>
      <c r="J362" s="2">
        <v>236136.2</v>
      </c>
      <c r="K362" s="71">
        <f t="shared" si="131"/>
        <v>-0.46196055496785327</v>
      </c>
      <c r="L362" s="2">
        <v>1241173.71</v>
      </c>
      <c r="M362" s="2">
        <v>634146.44999999995</v>
      </c>
      <c r="N362" s="2">
        <v>853308.17</v>
      </c>
    </row>
    <row r="363" spans="1:14" ht="15.75" thickBot="1" x14ac:dyDescent="0.3">
      <c r="A363" s="13" t="s">
        <v>254</v>
      </c>
      <c r="B363" s="46" t="s">
        <v>255</v>
      </c>
      <c r="C363" s="14"/>
      <c r="D363" s="14"/>
      <c r="E363" s="3">
        <v>68973.539999999994</v>
      </c>
      <c r="F363" s="3">
        <v>138998.72</v>
      </c>
      <c r="G363" s="2">
        <v>21432.03</v>
      </c>
      <c r="H363" s="2">
        <v>1956840.25</v>
      </c>
      <c r="I363" s="2">
        <f t="shared" si="130"/>
        <v>2186244.54</v>
      </c>
      <c r="J363" s="2">
        <v>2390349.4</v>
      </c>
      <c r="K363" s="71">
        <f t="shared" si="131"/>
        <v>-8.538704007037623E-2</v>
      </c>
      <c r="L363" s="2">
        <v>5270824.96</v>
      </c>
      <c r="M363" s="2">
        <v>4289023.13</v>
      </c>
      <c r="N363" s="2">
        <v>4089063.8</v>
      </c>
    </row>
    <row r="364" spans="1:14" ht="15.75" thickBot="1" x14ac:dyDescent="0.3">
      <c r="A364" s="13" t="s">
        <v>256</v>
      </c>
      <c r="B364" s="46" t="s">
        <v>257</v>
      </c>
      <c r="C364" s="14"/>
      <c r="D364" s="14"/>
      <c r="E364" s="5">
        <v>36427.550000000003</v>
      </c>
      <c r="F364" s="3">
        <v>114623.37</v>
      </c>
      <c r="G364" s="2">
        <v>9038.57</v>
      </c>
      <c r="H364" s="2">
        <v>1548351.77</v>
      </c>
      <c r="I364" s="2">
        <f t="shared" si="130"/>
        <v>1708441.26</v>
      </c>
      <c r="J364" s="2">
        <v>1377466.63</v>
      </c>
      <c r="K364" s="71">
        <f t="shared" si="131"/>
        <v>0.2402777844425894</v>
      </c>
      <c r="L364" s="2">
        <v>2403616.21</v>
      </c>
      <c r="M364" s="2">
        <v>2601942.7200000002</v>
      </c>
      <c r="N364" s="2">
        <v>2217221.48</v>
      </c>
    </row>
    <row r="365" spans="1:14" ht="15.75" thickBot="1" x14ac:dyDescent="0.3">
      <c r="A365" s="9" t="s">
        <v>55</v>
      </c>
      <c r="B365" s="58"/>
      <c r="C365" s="10"/>
      <c r="D365" s="10"/>
      <c r="E365" s="4">
        <f t="shared" ref="E365:J365" si="132">SUM(E361:E364)</f>
        <v>149270.33000000002</v>
      </c>
      <c r="F365" s="4">
        <f t="shared" si="132"/>
        <v>282187.61</v>
      </c>
      <c r="G365" s="4">
        <f t="shared" si="132"/>
        <v>30470.6</v>
      </c>
      <c r="H365" s="4">
        <f t="shared" si="132"/>
        <v>3613286.16</v>
      </c>
      <c r="I365" s="4">
        <f t="shared" si="132"/>
        <v>4075214.7</v>
      </c>
      <c r="J365" s="4">
        <f t="shared" si="132"/>
        <v>4035386.4499999997</v>
      </c>
      <c r="K365" s="78">
        <f t="shared" si="131"/>
        <v>9.8697486581491578E-3</v>
      </c>
      <c r="L365" s="4">
        <f t="shared" ref="L365:M365" si="133">SUM(L361:L364)</f>
        <v>9036084.0399999991</v>
      </c>
      <c r="M365" s="4">
        <f t="shared" si="133"/>
        <v>7564811.3499999996</v>
      </c>
      <c r="N365" s="4">
        <f t="shared" ref="N365" si="134">SUM(N361:N364)</f>
        <v>7166095.4399999995</v>
      </c>
    </row>
    <row r="366" spans="1:14" ht="15.75" thickBot="1" x14ac:dyDescent="0.3">
      <c r="A366" s="48" t="s">
        <v>358</v>
      </c>
      <c r="B366" s="18"/>
      <c r="C366" s="40"/>
      <c r="D366" s="40"/>
      <c r="E366" s="23"/>
      <c r="F366" s="23"/>
      <c r="G366" s="23"/>
      <c r="H366" s="23"/>
      <c r="I366" s="23"/>
      <c r="J366" s="23"/>
      <c r="K366" s="23"/>
      <c r="L366" s="23"/>
      <c r="M366" s="23"/>
    </row>
    <row r="367" spans="1:14" x14ac:dyDescent="0.25">
      <c r="A367" s="49"/>
      <c r="B367" s="57" t="s">
        <v>58</v>
      </c>
      <c r="C367" s="44"/>
      <c r="D367" s="44"/>
      <c r="E367" s="25" t="s">
        <v>2</v>
      </c>
      <c r="F367" s="26" t="s">
        <v>3</v>
      </c>
      <c r="G367" s="27" t="s">
        <v>4</v>
      </c>
      <c r="H367" s="54" t="s">
        <v>418</v>
      </c>
      <c r="I367" s="65" t="s">
        <v>510</v>
      </c>
      <c r="J367" s="25" t="s">
        <v>511</v>
      </c>
      <c r="K367" s="72" t="s">
        <v>452</v>
      </c>
      <c r="L367" s="25" t="s">
        <v>511</v>
      </c>
      <c r="M367" s="25" t="s">
        <v>469</v>
      </c>
      <c r="N367" s="25" t="s">
        <v>446</v>
      </c>
    </row>
    <row r="368" spans="1:14" ht="15.75" thickBot="1" x14ac:dyDescent="0.3">
      <c r="A368" s="50" t="s">
        <v>58</v>
      </c>
      <c r="B368" s="50" t="s">
        <v>59</v>
      </c>
      <c r="C368" s="45"/>
      <c r="D368" s="45"/>
      <c r="E368" s="28" t="s">
        <v>5</v>
      </c>
      <c r="F368" s="28" t="s">
        <v>5</v>
      </c>
      <c r="G368" s="28" t="s">
        <v>5</v>
      </c>
      <c r="H368" s="55" t="s">
        <v>419</v>
      </c>
      <c r="I368" s="28" t="s">
        <v>447</v>
      </c>
      <c r="J368" s="28" t="s">
        <v>447</v>
      </c>
      <c r="K368" s="73" t="s">
        <v>512</v>
      </c>
      <c r="L368" s="28" t="s">
        <v>448</v>
      </c>
      <c r="M368" s="28" t="s">
        <v>448</v>
      </c>
      <c r="N368" s="28" t="s">
        <v>448</v>
      </c>
    </row>
    <row r="369" spans="1:14" ht="15.75" thickBot="1" x14ac:dyDescent="0.3">
      <c r="A369" s="46" t="s">
        <v>258</v>
      </c>
      <c r="B369" s="46" t="s">
        <v>259</v>
      </c>
      <c r="C369" s="47"/>
      <c r="D369" s="47"/>
      <c r="E369" s="3">
        <v>9140.6200000000008</v>
      </c>
      <c r="F369" s="3">
        <v>11346.2</v>
      </c>
      <c r="G369" s="2">
        <v>1069.22</v>
      </c>
      <c r="H369" s="2">
        <v>25885.9</v>
      </c>
      <c r="I369" s="2">
        <f t="shared" ref="I369:I372" si="135">SUM(E369:H369)</f>
        <v>47441.94</v>
      </c>
      <c r="J369" s="2">
        <v>42547.25</v>
      </c>
      <c r="K369" s="71">
        <f t="shared" ref="K369:K373" si="136">SUM(I369/J369)-1</f>
        <v>0.11504127763839023</v>
      </c>
      <c r="L369" s="2">
        <v>200196.98</v>
      </c>
      <c r="M369" s="2">
        <v>328575.42</v>
      </c>
      <c r="N369" s="2">
        <v>356062.36</v>
      </c>
    </row>
    <row r="370" spans="1:14" ht="15.75" thickBot="1" x14ac:dyDescent="0.3">
      <c r="A370" s="46" t="s">
        <v>450</v>
      </c>
      <c r="B370" s="46" t="s">
        <v>451</v>
      </c>
      <c r="C370" s="47"/>
      <c r="D370" s="47"/>
      <c r="E370" s="3"/>
      <c r="F370" s="3"/>
      <c r="G370" s="2"/>
      <c r="H370" s="2">
        <v>120</v>
      </c>
      <c r="I370" s="2">
        <f>SUM(E370:H370)</f>
        <v>120</v>
      </c>
      <c r="J370" s="2"/>
      <c r="K370" s="71"/>
      <c r="L370" s="2">
        <v>281.95999999999998</v>
      </c>
      <c r="M370" s="2">
        <v>642.63</v>
      </c>
      <c r="N370" s="2">
        <v>0</v>
      </c>
    </row>
    <row r="371" spans="1:14" ht="15.75" thickBot="1" x14ac:dyDescent="0.3">
      <c r="A371" s="46" t="s">
        <v>434</v>
      </c>
      <c r="B371" s="46" t="s">
        <v>435</v>
      </c>
      <c r="C371" s="47"/>
      <c r="D371" s="47"/>
      <c r="E371" s="3"/>
      <c r="F371" s="3"/>
      <c r="G371" s="2"/>
      <c r="H371" s="2"/>
      <c r="I371" s="2">
        <f t="shared" si="135"/>
        <v>0</v>
      </c>
      <c r="J371" s="2"/>
      <c r="K371" s="71"/>
      <c r="L371" s="2"/>
      <c r="M371" s="2">
        <v>9432.7199999999993</v>
      </c>
      <c r="N371" s="2">
        <v>1706.06</v>
      </c>
    </row>
    <row r="372" spans="1:14" ht="15.75" thickBot="1" x14ac:dyDescent="0.3">
      <c r="A372" s="46" t="s">
        <v>260</v>
      </c>
      <c r="B372" s="46" t="s">
        <v>261</v>
      </c>
      <c r="C372" s="47"/>
      <c r="D372" s="47"/>
      <c r="E372" s="3"/>
      <c r="F372" s="3"/>
      <c r="G372" s="2"/>
      <c r="H372" s="2"/>
      <c r="I372" s="2">
        <f t="shared" si="135"/>
        <v>0</v>
      </c>
      <c r="J372" s="2"/>
      <c r="K372" s="71"/>
      <c r="L372" s="2"/>
      <c r="M372" s="2">
        <v>15644.06</v>
      </c>
      <c r="N372" s="2">
        <v>29903.35</v>
      </c>
    </row>
    <row r="373" spans="1:14" ht="15.75" thickBot="1" x14ac:dyDescent="0.3">
      <c r="A373" s="42" t="s">
        <v>56</v>
      </c>
      <c r="B373" s="58"/>
      <c r="C373" s="43"/>
      <c r="D373" s="43"/>
      <c r="E373" s="4">
        <f>SUM(E369:E372)</f>
        <v>9140.6200000000008</v>
      </c>
      <c r="F373" s="4">
        <f t="shared" ref="F373:I373" si="137">SUM(F369:F372)</f>
        <v>11346.2</v>
      </c>
      <c r="G373" s="4">
        <f t="shared" si="137"/>
        <v>1069.22</v>
      </c>
      <c r="H373" s="4">
        <f>SUM(H369:H372)</f>
        <v>26005.9</v>
      </c>
      <c r="I373" s="4">
        <f t="shared" si="137"/>
        <v>47561.94</v>
      </c>
      <c r="J373" s="4">
        <f>SUM(J369:J372)</f>
        <v>42547.25</v>
      </c>
      <c r="K373" s="78">
        <f t="shared" si="136"/>
        <v>0.11786167143587423</v>
      </c>
      <c r="L373" s="4">
        <f>SUM(L369:L372)</f>
        <v>200478.94</v>
      </c>
      <c r="M373" s="4">
        <f>SUM(M369:M372)</f>
        <v>354294.82999999996</v>
      </c>
      <c r="N373" s="4">
        <f>SUM(N369:N372)</f>
        <v>387671.76999999996</v>
      </c>
    </row>
    <row r="374" spans="1:14" ht="15.75" thickBot="1" x14ac:dyDescent="0.3">
      <c r="A374" s="19" t="s">
        <v>359</v>
      </c>
      <c r="B374" s="18"/>
      <c r="C374" s="6"/>
      <c r="D374" s="6"/>
      <c r="E374" s="23"/>
      <c r="F374" s="23"/>
      <c r="G374" s="23"/>
      <c r="H374" s="23"/>
      <c r="I374" s="23"/>
      <c r="J374" s="23"/>
      <c r="K374" s="23"/>
      <c r="L374" s="23"/>
      <c r="M374" s="23"/>
    </row>
    <row r="375" spans="1:14" x14ac:dyDescent="0.25">
      <c r="A375" s="20"/>
      <c r="B375" s="57" t="s">
        <v>58</v>
      </c>
      <c r="C375" s="11"/>
      <c r="D375" s="11"/>
      <c r="E375" s="25" t="s">
        <v>2</v>
      </c>
      <c r="F375" s="26" t="s">
        <v>3</v>
      </c>
      <c r="G375" s="27" t="s">
        <v>4</v>
      </c>
      <c r="H375" s="54" t="s">
        <v>418</v>
      </c>
      <c r="I375" s="65" t="s">
        <v>510</v>
      </c>
      <c r="J375" s="25" t="s">
        <v>511</v>
      </c>
      <c r="K375" s="72" t="s">
        <v>452</v>
      </c>
      <c r="L375" s="25" t="s">
        <v>511</v>
      </c>
      <c r="M375" s="25" t="s">
        <v>469</v>
      </c>
      <c r="N375" s="25" t="s">
        <v>446</v>
      </c>
    </row>
    <row r="376" spans="1:14" ht="15.75" thickBot="1" x14ac:dyDescent="0.3">
      <c r="A376" s="21" t="s">
        <v>58</v>
      </c>
      <c r="B376" s="50" t="s">
        <v>59</v>
      </c>
      <c r="C376" s="12"/>
      <c r="D376" s="12"/>
      <c r="E376" s="28" t="s">
        <v>5</v>
      </c>
      <c r="F376" s="28" t="s">
        <v>5</v>
      </c>
      <c r="G376" s="28" t="s">
        <v>5</v>
      </c>
      <c r="H376" s="55" t="s">
        <v>419</v>
      </c>
      <c r="I376" s="28" t="s">
        <v>447</v>
      </c>
      <c r="J376" s="28" t="s">
        <v>447</v>
      </c>
      <c r="K376" s="73" t="s">
        <v>512</v>
      </c>
      <c r="L376" s="28" t="s">
        <v>448</v>
      </c>
      <c r="M376" s="28" t="s">
        <v>448</v>
      </c>
      <c r="N376" s="28" t="s">
        <v>448</v>
      </c>
    </row>
    <row r="377" spans="1:14" ht="15.75" thickBot="1" x14ac:dyDescent="0.3">
      <c r="A377" s="13" t="s">
        <v>312</v>
      </c>
      <c r="B377" s="46" t="s">
        <v>313</v>
      </c>
      <c r="C377" s="14"/>
      <c r="D377" s="14"/>
      <c r="E377" s="3">
        <v>2616.33</v>
      </c>
      <c r="F377" s="3"/>
      <c r="G377" s="2"/>
      <c r="H377" s="2">
        <v>674</v>
      </c>
      <c r="I377" s="2">
        <f t="shared" ref="I377:I378" si="138">SUM(E377:H377)</f>
        <v>3290.33</v>
      </c>
      <c r="J377" s="2">
        <v>24086.13</v>
      </c>
      <c r="K377" s="71">
        <f t="shared" ref="K377:K379" si="139">SUM(I377/J377)-1</f>
        <v>-0.86339316444775482</v>
      </c>
      <c r="L377" s="2">
        <v>37994.15</v>
      </c>
      <c r="M377" s="2">
        <v>37069.65</v>
      </c>
      <c r="N377" s="2">
        <v>49997.88</v>
      </c>
    </row>
    <row r="378" spans="1:14" ht="15.75" thickBot="1" x14ac:dyDescent="0.3">
      <c r="A378" s="13" t="s">
        <v>321</v>
      </c>
      <c r="B378" s="46" t="s">
        <v>322</v>
      </c>
      <c r="C378" s="14"/>
      <c r="D378" s="14"/>
      <c r="E378" s="3"/>
      <c r="F378" s="3"/>
      <c r="G378" s="2"/>
      <c r="H378" s="2"/>
      <c r="I378" s="2">
        <f t="shared" si="138"/>
        <v>0</v>
      </c>
      <c r="J378" s="2"/>
      <c r="K378" s="71"/>
      <c r="L378" s="2"/>
      <c r="M378" s="2"/>
      <c r="N378" s="2">
        <v>6587.38</v>
      </c>
    </row>
    <row r="379" spans="1:14" ht="15.75" thickBot="1" x14ac:dyDescent="0.3">
      <c r="A379" s="9" t="s">
        <v>361</v>
      </c>
      <c r="B379" s="58"/>
      <c r="C379" s="10"/>
      <c r="D379" s="10"/>
      <c r="E379" s="4">
        <f>SUM(E377:E378)</f>
        <v>2616.33</v>
      </c>
      <c r="F379" s="4">
        <f t="shared" ref="F379:I379" si="140">SUM(F377:F378)</f>
        <v>0</v>
      </c>
      <c r="G379" s="4">
        <f t="shared" si="140"/>
        <v>0</v>
      </c>
      <c r="H379" s="4">
        <f>SUM(H377:H378)</f>
        <v>674</v>
      </c>
      <c r="I379" s="4">
        <f t="shared" si="140"/>
        <v>3290.33</v>
      </c>
      <c r="J379" s="4">
        <f>SUM(J377:J378)</f>
        <v>24086.13</v>
      </c>
      <c r="K379" s="78">
        <f t="shared" si="139"/>
        <v>-0.86339316444775482</v>
      </c>
      <c r="L379" s="4">
        <f>SUM(L377:L378)</f>
        <v>37994.15</v>
      </c>
      <c r="M379" s="4">
        <f>SUM(M377:M378)</f>
        <v>37069.65</v>
      </c>
      <c r="N379" s="4">
        <f>SUM(N377:N378)</f>
        <v>56585.259999999995</v>
      </c>
    </row>
    <row r="380" spans="1:14" ht="15.75" thickBot="1" x14ac:dyDescent="0.3">
      <c r="A380" s="33" t="s">
        <v>362</v>
      </c>
      <c r="B380" s="61"/>
      <c r="C380" s="40"/>
      <c r="D380" s="40"/>
      <c r="E380" s="23"/>
      <c r="F380" s="23"/>
      <c r="G380" s="32"/>
      <c r="H380" s="32"/>
      <c r="I380" s="23"/>
      <c r="J380" s="23"/>
      <c r="K380" s="23"/>
      <c r="L380" s="32"/>
      <c r="M380" s="32"/>
    </row>
    <row r="381" spans="1:14" x14ac:dyDescent="0.25">
      <c r="A381" s="49"/>
      <c r="B381" s="57" t="s">
        <v>58</v>
      </c>
      <c r="C381" s="44"/>
      <c r="D381" s="44"/>
      <c r="E381" s="25" t="s">
        <v>2</v>
      </c>
      <c r="F381" s="26" t="s">
        <v>3</v>
      </c>
      <c r="G381" s="27" t="s">
        <v>4</v>
      </c>
      <c r="H381" s="54" t="s">
        <v>418</v>
      </c>
      <c r="I381" s="65" t="s">
        <v>510</v>
      </c>
      <c r="J381" s="25" t="s">
        <v>511</v>
      </c>
      <c r="K381" s="72" t="s">
        <v>452</v>
      </c>
      <c r="L381" s="25" t="s">
        <v>511</v>
      </c>
      <c r="M381" s="25" t="s">
        <v>469</v>
      </c>
      <c r="N381" s="25" t="s">
        <v>446</v>
      </c>
    </row>
    <row r="382" spans="1:14" ht="15.75" thickBot="1" x14ac:dyDescent="0.3">
      <c r="A382" s="50" t="s">
        <v>58</v>
      </c>
      <c r="B382" s="50" t="s">
        <v>59</v>
      </c>
      <c r="C382" s="45"/>
      <c r="D382" s="45"/>
      <c r="E382" s="28" t="s">
        <v>5</v>
      </c>
      <c r="F382" s="28" t="s">
        <v>5</v>
      </c>
      <c r="G382" s="28" t="s">
        <v>5</v>
      </c>
      <c r="H382" s="55" t="s">
        <v>419</v>
      </c>
      <c r="I382" s="28" t="s">
        <v>447</v>
      </c>
      <c r="J382" s="28" t="s">
        <v>447</v>
      </c>
      <c r="K382" s="73" t="s">
        <v>512</v>
      </c>
      <c r="L382" s="28" t="s">
        <v>448</v>
      </c>
      <c r="M382" s="28" t="s">
        <v>448</v>
      </c>
      <c r="N382" s="28" t="s">
        <v>448</v>
      </c>
    </row>
    <row r="383" spans="1:14" ht="15.75" thickBot="1" x14ac:dyDescent="0.3">
      <c r="A383" s="46" t="s">
        <v>314</v>
      </c>
      <c r="B383" s="46" t="s">
        <v>315</v>
      </c>
      <c r="C383" s="47"/>
      <c r="D383" s="47"/>
      <c r="E383" s="3">
        <v>4583.5</v>
      </c>
      <c r="F383" s="3"/>
      <c r="G383" s="2"/>
      <c r="H383" s="2">
        <v>2342.12</v>
      </c>
      <c r="I383" s="2">
        <f t="shared" ref="I383:I384" si="141">SUM(E383:H383)</f>
        <v>6925.62</v>
      </c>
      <c r="J383" s="2">
        <v>1224.05</v>
      </c>
      <c r="K383" s="71">
        <f t="shared" ref="K383:K385" si="142">SUM(I383/J383)-1</f>
        <v>4.6579551488909772</v>
      </c>
      <c r="L383" s="2">
        <v>3055.85</v>
      </c>
      <c r="M383" s="2">
        <v>5215.78</v>
      </c>
      <c r="N383" s="2">
        <v>6164.73</v>
      </c>
    </row>
    <row r="384" spans="1:14" ht="15.75" thickBot="1" x14ac:dyDescent="0.3">
      <c r="A384" s="46" t="s">
        <v>262</v>
      </c>
      <c r="B384" s="46" t="s">
        <v>263</v>
      </c>
      <c r="C384" s="47"/>
      <c r="D384" s="47"/>
      <c r="E384" s="3">
        <v>6817.17</v>
      </c>
      <c r="F384" s="3"/>
      <c r="G384" s="2"/>
      <c r="H384" s="2">
        <v>914.02</v>
      </c>
      <c r="I384" s="2">
        <f t="shared" si="141"/>
        <v>7731.1900000000005</v>
      </c>
      <c r="J384" s="2">
        <v>17991.63</v>
      </c>
      <c r="K384" s="71">
        <f t="shared" si="142"/>
        <v>-0.57028962912198611</v>
      </c>
      <c r="L384" s="2">
        <v>56709.35</v>
      </c>
      <c r="M384" s="2">
        <v>45277.95</v>
      </c>
      <c r="N384" s="2">
        <v>61759.92</v>
      </c>
    </row>
    <row r="385" spans="1:14" ht="15.75" thickBot="1" x14ac:dyDescent="0.3">
      <c r="A385" s="42" t="s">
        <v>363</v>
      </c>
      <c r="B385" s="58"/>
      <c r="C385" s="43"/>
      <c r="D385" s="43"/>
      <c r="E385" s="4">
        <f>SUM(E383:E384)</f>
        <v>11400.67</v>
      </c>
      <c r="F385" s="4">
        <f t="shared" ref="F385:G385" si="143">SUM(F383:F384)</f>
        <v>0</v>
      </c>
      <c r="G385" s="4">
        <f t="shared" si="143"/>
        <v>0</v>
      </c>
      <c r="H385" s="4">
        <f>SUM(H383:H384)</f>
        <v>3256.14</v>
      </c>
      <c r="I385" s="4">
        <f>SUM(I383:I384)</f>
        <v>14656.810000000001</v>
      </c>
      <c r="J385" s="4">
        <f>SUM(J383:J384)</f>
        <v>19215.68</v>
      </c>
      <c r="K385" s="78">
        <f t="shared" si="142"/>
        <v>-0.23724739379506732</v>
      </c>
      <c r="L385" s="4">
        <f>SUM(L383:L384)</f>
        <v>59765.2</v>
      </c>
      <c r="M385" s="4">
        <f>SUM(M383:M384)</f>
        <v>50493.729999999996</v>
      </c>
      <c r="N385" s="4">
        <f>SUM(N383:N384)</f>
        <v>67924.649999999994</v>
      </c>
    </row>
    <row r="386" spans="1:14" ht="15.75" thickBot="1" x14ac:dyDescent="0.3">
      <c r="A386" s="33" t="s">
        <v>413</v>
      </c>
      <c r="B386" s="61"/>
      <c r="C386" s="40"/>
      <c r="D386" s="40"/>
      <c r="E386" s="23"/>
      <c r="F386" s="23"/>
      <c r="G386" s="32"/>
      <c r="H386" s="32"/>
      <c r="I386" s="23"/>
      <c r="J386" s="23"/>
      <c r="K386" s="23"/>
      <c r="L386" s="32"/>
      <c r="M386" s="32"/>
    </row>
    <row r="387" spans="1:14" x14ac:dyDescent="0.25">
      <c r="A387" s="49"/>
      <c r="B387" s="57" t="s">
        <v>58</v>
      </c>
      <c r="C387" s="44"/>
      <c r="D387" s="44"/>
      <c r="E387" s="25" t="s">
        <v>2</v>
      </c>
      <c r="F387" s="26" t="s">
        <v>3</v>
      </c>
      <c r="G387" s="27" t="s">
        <v>4</v>
      </c>
      <c r="H387" s="54" t="s">
        <v>418</v>
      </c>
      <c r="I387" s="65" t="s">
        <v>510</v>
      </c>
      <c r="J387" s="25" t="s">
        <v>511</v>
      </c>
      <c r="K387" s="72" t="s">
        <v>452</v>
      </c>
      <c r="L387" s="25" t="s">
        <v>511</v>
      </c>
      <c r="M387" s="25" t="s">
        <v>469</v>
      </c>
      <c r="N387" s="25" t="s">
        <v>446</v>
      </c>
    </row>
    <row r="388" spans="1:14" ht="15.75" thickBot="1" x14ac:dyDescent="0.3">
      <c r="A388" s="50" t="s">
        <v>58</v>
      </c>
      <c r="B388" s="50" t="s">
        <v>59</v>
      </c>
      <c r="C388" s="45"/>
      <c r="D388" s="45"/>
      <c r="E388" s="28" t="s">
        <v>5</v>
      </c>
      <c r="F388" s="28" t="s">
        <v>5</v>
      </c>
      <c r="G388" s="28" t="s">
        <v>5</v>
      </c>
      <c r="H388" s="55" t="s">
        <v>419</v>
      </c>
      <c r="I388" s="28" t="s">
        <v>447</v>
      </c>
      <c r="J388" s="28" t="s">
        <v>447</v>
      </c>
      <c r="K388" s="73" t="s">
        <v>512</v>
      </c>
      <c r="L388" s="28" t="s">
        <v>448</v>
      </c>
      <c r="M388" s="28" t="s">
        <v>448</v>
      </c>
      <c r="N388" s="28" t="s">
        <v>448</v>
      </c>
    </row>
    <row r="389" spans="1:14" ht="15.75" thickBot="1" x14ac:dyDescent="0.3">
      <c r="A389" s="46" t="s">
        <v>414</v>
      </c>
      <c r="B389" s="46" t="s">
        <v>415</v>
      </c>
      <c r="C389" s="47"/>
      <c r="D389" s="47"/>
      <c r="E389" s="3">
        <v>0</v>
      </c>
      <c r="F389" s="3">
        <v>0</v>
      </c>
      <c r="G389" s="2">
        <v>0</v>
      </c>
      <c r="H389" s="2">
        <v>0</v>
      </c>
      <c r="I389" s="2">
        <f>SUM(E389:H389)</f>
        <v>0</v>
      </c>
      <c r="J389" s="2">
        <v>0</v>
      </c>
      <c r="K389" s="71"/>
      <c r="L389" s="2">
        <v>0</v>
      </c>
      <c r="M389" s="2">
        <v>0</v>
      </c>
      <c r="N389" s="2">
        <v>25558.1</v>
      </c>
    </row>
    <row r="390" spans="1:14" ht="15.75" thickBot="1" x14ac:dyDescent="0.3">
      <c r="A390" s="42" t="s">
        <v>416</v>
      </c>
      <c r="B390" s="58"/>
      <c r="C390" s="43"/>
      <c r="D390" s="43"/>
      <c r="E390" s="4">
        <f>SUM(E389)</f>
        <v>0</v>
      </c>
      <c r="F390" s="4">
        <f t="shared" ref="F390:I390" si="144">SUM(F389)</f>
        <v>0</v>
      </c>
      <c r="G390" s="4">
        <f t="shared" si="144"/>
        <v>0</v>
      </c>
      <c r="H390" s="4">
        <f>SUM(H389)</f>
        <v>0</v>
      </c>
      <c r="I390" s="4">
        <f t="shared" si="144"/>
        <v>0</v>
      </c>
      <c r="J390" s="4">
        <f>SUM(J389)</f>
        <v>0</v>
      </c>
      <c r="K390" s="4"/>
      <c r="L390" s="4">
        <f>SUM(L389)</f>
        <v>0</v>
      </c>
      <c r="M390" s="4">
        <f>SUM(M389)</f>
        <v>0</v>
      </c>
      <c r="N390" s="4">
        <f>SUM(N389)</f>
        <v>25558.1</v>
      </c>
    </row>
    <row r="391" spans="1:14" ht="15.75" thickBot="1" x14ac:dyDescent="0.3">
      <c r="A391" s="33" t="s">
        <v>360</v>
      </c>
      <c r="B391" s="61"/>
      <c r="C391" s="40"/>
      <c r="D391" s="40"/>
      <c r="E391" s="23"/>
      <c r="F391" s="23"/>
      <c r="G391" s="32"/>
      <c r="H391" s="32"/>
      <c r="I391" s="23"/>
      <c r="J391" s="23"/>
      <c r="K391" s="23"/>
      <c r="L391" s="32"/>
      <c r="M391" s="32"/>
    </row>
    <row r="392" spans="1:14" x14ac:dyDescent="0.25">
      <c r="A392" s="49"/>
      <c r="B392" s="57" t="s">
        <v>58</v>
      </c>
      <c r="C392" s="44"/>
      <c r="D392" s="44"/>
      <c r="E392" s="25" t="s">
        <v>2</v>
      </c>
      <c r="F392" s="26" t="s">
        <v>3</v>
      </c>
      <c r="G392" s="27" t="s">
        <v>4</v>
      </c>
      <c r="H392" s="54" t="s">
        <v>418</v>
      </c>
      <c r="I392" s="65" t="s">
        <v>510</v>
      </c>
      <c r="J392" s="25" t="s">
        <v>511</v>
      </c>
      <c r="K392" s="72" t="s">
        <v>452</v>
      </c>
      <c r="L392" s="25" t="s">
        <v>511</v>
      </c>
      <c r="M392" s="25" t="s">
        <v>469</v>
      </c>
      <c r="N392" s="25" t="s">
        <v>446</v>
      </c>
    </row>
    <row r="393" spans="1:14" ht="15.75" thickBot="1" x14ac:dyDescent="0.3">
      <c r="A393" s="50" t="s">
        <v>58</v>
      </c>
      <c r="B393" s="50" t="s">
        <v>59</v>
      </c>
      <c r="C393" s="45"/>
      <c r="D393" s="45"/>
      <c r="E393" s="28" t="s">
        <v>5</v>
      </c>
      <c r="F393" s="28" t="s">
        <v>5</v>
      </c>
      <c r="G393" s="28" t="s">
        <v>5</v>
      </c>
      <c r="H393" s="55" t="s">
        <v>419</v>
      </c>
      <c r="I393" s="28" t="s">
        <v>447</v>
      </c>
      <c r="J393" s="28" t="s">
        <v>447</v>
      </c>
      <c r="K393" s="73" t="s">
        <v>512</v>
      </c>
      <c r="L393" s="28" t="s">
        <v>448</v>
      </c>
      <c r="M393" s="28" t="s">
        <v>448</v>
      </c>
      <c r="N393" s="28" t="s">
        <v>448</v>
      </c>
    </row>
    <row r="394" spans="1:14" ht="15.75" thickBot="1" x14ac:dyDescent="0.3">
      <c r="A394" s="46" t="s">
        <v>264</v>
      </c>
      <c r="B394" s="46" t="s">
        <v>265</v>
      </c>
      <c r="C394" s="47"/>
      <c r="D394" s="47"/>
      <c r="E394" s="3">
        <v>23589.77</v>
      </c>
      <c r="F394" s="3">
        <v>39070.51</v>
      </c>
      <c r="G394" s="2"/>
      <c r="H394" s="2">
        <v>16717.439999999999</v>
      </c>
      <c r="I394" s="2">
        <f>SUM(E394:H394)</f>
        <v>79377.72</v>
      </c>
      <c r="J394" s="2">
        <v>53644.6</v>
      </c>
      <c r="K394" s="71">
        <f>SUM(I394/J394)-1</f>
        <v>0.47969637204863114</v>
      </c>
      <c r="L394" s="2">
        <v>227374.21</v>
      </c>
      <c r="M394" s="2">
        <v>226883.8</v>
      </c>
      <c r="N394" s="2">
        <v>210499.09</v>
      </c>
    </row>
    <row r="395" spans="1:14" ht="15.75" thickBot="1" x14ac:dyDescent="0.3">
      <c r="A395" s="42" t="s">
        <v>57</v>
      </c>
      <c r="B395" s="58"/>
      <c r="C395" s="43"/>
      <c r="D395" s="43"/>
      <c r="E395" s="4">
        <f>SUM(E394)</f>
        <v>23589.77</v>
      </c>
      <c r="F395" s="4">
        <f t="shared" ref="F395:I395" si="145">SUM(F394)</f>
        <v>39070.51</v>
      </c>
      <c r="G395" s="4">
        <f t="shared" si="145"/>
        <v>0</v>
      </c>
      <c r="H395" s="4">
        <f>SUM(H394)</f>
        <v>16717.439999999999</v>
      </c>
      <c r="I395" s="4">
        <f t="shared" si="145"/>
        <v>79377.72</v>
      </c>
      <c r="J395" s="4">
        <f>SUM(J394)</f>
        <v>53644.6</v>
      </c>
      <c r="K395" s="78">
        <f>SUM(I395/J395)-1</f>
        <v>0.47969637204863114</v>
      </c>
      <c r="L395" s="4">
        <f>SUM(L394)</f>
        <v>227374.21</v>
      </c>
      <c r="M395" s="4">
        <f>SUM(M394)</f>
        <v>226883.8</v>
      </c>
      <c r="N395" s="4">
        <f>SUM(N394)</f>
        <v>210499.09</v>
      </c>
    </row>
    <row r="396" spans="1:14" ht="15.75" thickBot="1" x14ac:dyDescent="0.3">
      <c r="A396" s="33" t="s">
        <v>402</v>
      </c>
      <c r="B396" s="61"/>
      <c r="C396" s="6"/>
      <c r="D396" s="6"/>
      <c r="E396" s="23"/>
      <c r="F396" s="23"/>
      <c r="G396" s="32"/>
      <c r="H396" s="32"/>
      <c r="I396" s="23"/>
      <c r="J396" s="23"/>
      <c r="K396" s="23"/>
      <c r="L396" s="32"/>
      <c r="M396" s="32"/>
    </row>
    <row r="397" spans="1:14" x14ac:dyDescent="0.25">
      <c r="A397" s="20"/>
      <c r="B397" s="57" t="s">
        <v>58</v>
      </c>
      <c r="C397" s="11"/>
      <c r="D397" s="11"/>
      <c r="E397" s="25" t="s">
        <v>2</v>
      </c>
      <c r="F397" s="26" t="s">
        <v>3</v>
      </c>
      <c r="G397" s="27" t="s">
        <v>4</v>
      </c>
      <c r="H397" s="54" t="s">
        <v>418</v>
      </c>
      <c r="I397" s="65" t="s">
        <v>510</v>
      </c>
      <c r="J397" s="25" t="s">
        <v>511</v>
      </c>
      <c r="K397" s="72" t="s">
        <v>452</v>
      </c>
      <c r="L397" s="25" t="s">
        <v>511</v>
      </c>
      <c r="M397" s="25" t="s">
        <v>469</v>
      </c>
      <c r="N397" s="25" t="s">
        <v>446</v>
      </c>
    </row>
    <row r="398" spans="1:14" ht="15.75" thickBot="1" x14ac:dyDescent="0.3">
      <c r="A398" s="21" t="s">
        <v>58</v>
      </c>
      <c r="B398" s="50" t="s">
        <v>59</v>
      </c>
      <c r="C398" s="12"/>
      <c r="D398" s="12"/>
      <c r="E398" s="28" t="s">
        <v>5</v>
      </c>
      <c r="F398" s="28" t="s">
        <v>5</v>
      </c>
      <c r="G398" s="28" t="s">
        <v>5</v>
      </c>
      <c r="H398" s="55" t="s">
        <v>419</v>
      </c>
      <c r="I398" s="28" t="s">
        <v>447</v>
      </c>
      <c r="J398" s="28" t="s">
        <v>447</v>
      </c>
      <c r="K398" s="73" t="s">
        <v>512</v>
      </c>
      <c r="L398" s="28" t="s">
        <v>448</v>
      </c>
      <c r="M398" s="28" t="s">
        <v>448</v>
      </c>
      <c r="N398" s="28" t="s">
        <v>448</v>
      </c>
    </row>
    <row r="399" spans="1:14" ht="15.75" thickBot="1" x14ac:dyDescent="0.3">
      <c r="A399" s="13" t="s">
        <v>403</v>
      </c>
      <c r="B399" s="46" t="s">
        <v>404</v>
      </c>
      <c r="C399" s="14"/>
      <c r="D399" s="14"/>
      <c r="E399" s="3">
        <v>0</v>
      </c>
      <c r="F399" s="3">
        <v>0</v>
      </c>
      <c r="G399" s="2">
        <v>0</v>
      </c>
      <c r="H399" s="2"/>
      <c r="I399" s="2">
        <f>SUM(E399:H399)</f>
        <v>0</v>
      </c>
      <c r="J399" s="2">
        <v>922.6</v>
      </c>
      <c r="K399" s="71">
        <f>SUM(I399/J399)-1</f>
        <v>-1</v>
      </c>
      <c r="L399" s="2">
        <v>2420.73</v>
      </c>
      <c r="M399" s="2">
        <v>0</v>
      </c>
      <c r="N399" s="2">
        <v>7449.64</v>
      </c>
    </row>
    <row r="400" spans="1:14" ht="15.75" thickBot="1" x14ac:dyDescent="0.3">
      <c r="A400" s="9" t="s">
        <v>405</v>
      </c>
      <c r="B400" s="58"/>
      <c r="C400" s="10"/>
      <c r="D400" s="10"/>
      <c r="E400" s="4">
        <f>SUM(E399)</f>
        <v>0</v>
      </c>
      <c r="F400" s="4">
        <f t="shared" ref="F400:G400" si="146">SUM(F399)</f>
        <v>0</v>
      </c>
      <c r="G400" s="4">
        <f t="shared" si="146"/>
        <v>0</v>
      </c>
      <c r="H400" s="4">
        <f>SUM(H399)</f>
        <v>0</v>
      </c>
      <c r="I400" s="4">
        <f t="shared" ref="I400" si="147">SUM(I399)</f>
        <v>0</v>
      </c>
      <c r="J400" s="4">
        <f>SUM(J399)</f>
        <v>922.6</v>
      </c>
      <c r="K400" s="78">
        <f>SUM(I400/J400)-1</f>
        <v>-1</v>
      </c>
      <c r="L400" s="4">
        <f>SUM(L399)</f>
        <v>2420.73</v>
      </c>
      <c r="M400" s="4">
        <f>SUM(M399)</f>
        <v>0</v>
      </c>
      <c r="N400" s="4">
        <f>SUM(N399)</f>
        <v>7449.64</v>
      </c>
    </row>
    <row r="401" spans="1:14" ht="15.75" thickBot="1" x14ac:dyDescent="0.3">
      <c r="A401" s="33" t="s">
        <v>407</v>
      </c>
      <c r="B401" s="61"/>
      <c r="C401" s="40"/>
      <c r="D401" s="40"/>
      <c r="E401" s="23"/>
      <c r="F401" s="23"/>
      <c r="G401" s="32"/>
      <c r="H401" s="32"/>
      <c r="I401" s="23"/>
      <c r="J401" s="23"/>
      <c r="K401" s="23"/>
      <c r="L401" s="32"/>
      <c r="M401" s="32"/>
    </row>
    <row r="402" spans="1:14" x14ac:dyDescent="0.25">
      <c r="A402" s="49"/>
      <c r="B402" s="57" t="s">
        <v>58</v>
      </c>
      <c r="C402" s="44"/>
      <c r="D402" s="44"/>
      <c r="E402" s="25" t="s">
        <v>2</v>
      </c>
      <c r="F402" s="26" t="s">
        <v>3</v>
      </c>
      <c r="G402" s="27" t="s">
        <v>4</v>
      </c>
      <c r="H402" s="54" t="s">
        <v>418</v>
      </c>
      <c r="I402" s="65" t="s">
        <v>510</v>
      </c>
      <c r="J402" s="25" t="s">
        <v>511</v>
      </c>
      <c r="K402" s="72" t="s">
        <v>452</v>
      </c>
      <c r="L402" s="25" t="s">
        <v>511</v>
      </c>
      <c r="M402" s="25" t="s">
        <v>469</v>
      </c>
      <c r="N402" s="25" t="s">
        <v>446</v>
      </c>
    </row>
    <row r="403" spans="1:14" ht="15.75" thickBot="1" x14ac:dyDescent="0.3">
      <c r="A403" s="50" t="s">
        <v>58</v>
      </c>
      <c r="B403" s="50" t="s">
        <v>59</v>
      </c>
      <c r="C403" s="45"/>
      <c r="D403" s="45"/>
      <c r="E403" s="28" t="s">
        <v>5</v>
      </c>
      <c r="F403" s="28" t="s">
        <v>5</v>
      </c>
      <c r="G403" s="28" t="s">
        <v>5</v>
      </c>
      <c r="H403" s="55" t="s">
        <v>419</v>
      </c>
      <c r="I403" s="28" t="s">
        <v>447</v>
      </c>
      <c r="J403" s="28" t="s">
        <v>447</v>
      </c>
      <c r="K403" s="73" t="s">
        <v>512</v>
      </c>
      <c r="L403" s="28" t="s">
        <v>448</v>
      </c>
      <c r="M403" s="28" t="s">
        <v>448</v>
      </c>
      <c r="N403" s="28" t="s">
        <v>448</v>
      </c>
    </row>
    <row r="404" spans="1:14" ht="15.75" thickBot="1" x14ac:dyDescent="0.3">
      <c r="A404" s="46" t="s">
        <v>408</v>
      </c>
      <c r="B404" s="46" t="s">
        <v>409</v>
      </c>
      <c r="C404" s="47"/>
      <c r="D404" s="47"/>
      <c r="E404" s="3"/>
      <c r="F404" s="3"/>
      <c r="G404" s="2"/>
      <c r="H404" s="2"/>
      <c r="I404" s="2">
        <f>SUM(E404:H404)</f>
        <v>0</v>
      </c>
      <c r="J404" s="2">
        <v>280.56</v>
      </c>
      <c r="K404" s="71">
        <f>SUM(I404/J404)-1</f>
        <v>-1</v>
      </c>
      <c r="L404" s="2">
        <v>3970.82</v>
      </c>
      <c r="M404" s="2">
        <v>10551.88</v>
      </c>
      <c r="N404" s="2">
        <v>9106.5300000000007</v>
      </c>
    </row>
    <row r="405" spans="1:14" ht="15.75" thickBot="1" x14ac:dyDescent="0.3">
      <c r="A405" s="42" t="s">
        <v>407</v>
      </c>
      <c r="B405" s="58"/>
      <c r="C405" s="43"/>
      <c r="D405" s="43"/>
      <c r="E405" s="4">
        <f>SUM(E404)</f>
        <v>0</v>
      </c>
      <c r="F405" s="4">
        <f t="shared" ref="F405:G405" si="148">SUM(F404)</f>
        <v>0</v>
      </c>
      <c r="G405" s="4">
        <f t="shared" si="148"/>
        <v>0</v>
      </c>
      <c r="H405" s="4">
        <f>SUM(H404)</f>
        <v>0</v>
      </c>
      <c r="I405" s="4">
        <f t="shared" ref="I405" si="149">SUM(I404)</f>
        <v>0</v>
      </c>
      <c r="J405" s="4">
        <f>SUM(J404)</f>
        <v>280.56</v>
      </c>
      <c r="K405" s="78">
        <f>SUM(I405/J405)-1</f>
        <v>-1</v>
      </c>
      <c r="L405" s="4">
        <f>SUM(L404)</f>
        <v>3970.82</v>
      </c>
      <c r="M405" s="4">
        <f>SUM(M404)</f>
        <v>10551.88</v>
      </c>
      <c r="N405" s="4">
        <f>SUM(N404)</f>
        <v>9106.5300000000007</v>
      </c>
    </row>
    <row r="406" spans="1:14" ht="15.75" thickBot="1" x14ac:dyDescent="0.3">
      <c r="A406" s="33" t="s">
        <v>436</v>
      </c>
      <c r="B406" s="61"/>
      <c r="C406" s="40"/>
      <c r="D406" s="40"/>
      <c r="E406" s="23"/>
      <c r="F406" s="23"/>
      <c r="G406" s="32"/>
      <c r="H406" s="32"/>
      <c r="I406" s="23"/>
      <c r="J406" s="23"/>
      <c r="K406" s="23"/>
      <c r="L406" s="32"/>
      <c r="M406" s="32"/>
    </row>
    <row r="407" spans="1:14" x14ac:dyDescent="0.25">
      <c r="A407" s="49"/>
      <c r="B407" s="57" t="s">
        <v>58</v>
      </c>
      <c r="C407" s="44"/>
      <c r="D407" s="44"/>
      <c r="E407" s="25" t="s">
        <v>2</v>
      </c>
      <c r="F407" s="26" t="s">
        <v>3</v>
      </c>
      <c r="G407" s="27" t="s">
        <v>4</v>
      </c>
      <c r="H407" s="54" t="s">
        <v>418</v>
      </c>
      <c r="I407" s="65" t="s">
        <v>510</v>
      </c>
      <c r="J407" s="25" t="s">
        <v>511</v>
      </c>
      <c r="K407" s="72" t="s">
        <v>452</v>
      </c>
      <c r="L407" s="25" t="s">
        <v>511</v>
      </c>
      <c r="M407" s="25" t="s">
        <v>469</v>
      </c>
      <c r="N407" s="25" t="s">
        <v>446</v>
      </c>
    </row>
    <row r="408" spans="1:14" ht="15.75" thickBot="1" x14ac:dyDescent="0.3">
      <c r="A408" s="50" t="s">
        <v>58</v>
      </c>
      <c r="B408" s="50" t="s">
        <v>59</v>
      </c>
      <c r="C408" s="45"/>
      <c r="D408" s="45"/>
      <c r="E408" s="28" t="s">
        <v>5</v>
      </c>
      <c r="F408" s="28" t="s">
        <v>5</v>
      </c>
      <c r="G408" s="28" t="s">
        <v>5</v>
      </c>
      <c r="H408" s="55" t="s">
        <v>419</v>
      </c>
      <c r="I408" s="28" t="s">
        <v>447</v>
      </c>
      <c r="J408" s="28" t="s">
        <v>447</v>
      </c>
      <c r="K408" s="73" t="s">
        <v>512</v>
      </c>
      <c r="L408" s="28" t="s">
        <v>448</v>
      </c>
      <c r="M408" s="28" t="s">
        <v>448</v>
      </c>
      <c r="N408" s="28" t="s">
        <v>448</v>
      </c>
    </row>
    <row r="409" spans="1:14" ht="15.75" thickBot="1" x14ac:dyDescent="0.3">
      <c r="A409" s="46" t="s">
        <v>437</v>
      </c>
      <c r="B409" s="46" t="s">
        <v>438</v>
      </c>
      <c r="C409" s="47"/>
      <c r="D409" s="47"/>
      <c r="E409" s="3"/>
      <c r="F409" s="3"/>
      <c r="G409" s="2"/>
      <c r="H409" s="2"/>
      <c r="I409" s="2">
        <f>SUM(E409:H409)</f>
        <v>0</v>
      </c>
      <c r="J409" s="2"/>
      <c r="K409" s="71"/>
      <c r="L409" s="2">
        <v>2476.3000000000002</v>
      </c>
      <c r="M409" s="2">
        <v>11443.29</v>
      </c>
      <c r="N409" s="2">
        <v>2536.7800000000002</v>
      </c>
    </row>
    <row r="410" spans="1:14" ht="15.75" thickBot="1" x14ac:dyDescent="0.3">
      <c r="A410" s="42" t="s">
        <v>436</v>
      </c>
      <c r="B410" s="58"/>
      <c r="C410" s="43"/>
      <c r="D410" s="43"/>
      <c r="E410" s="4">
        <f>SUM(E409)</f>
        <v>0</v>
      </c>
      <c r="F410" s="4">
        <f t="shared" ref="F410:I410" si="150">SUM(F409)</f>
        <v>0</v>
      </c>
      <c r="G410" s="4">
        <f t="shared" si="150"/>
        <v>0</v>
      </c>
      <c r="H410" s="4">
        <f>SUM(H409)</f>
        <v>0</v>
      </c>
      <c r="I410" s="4">
        <f t="shared" si="150"/>
        <v>0</v>
      </c>
      <c r="J410" s="4">
        <f>SUM(J409)</f>
        <v>0</v>
      </c>
      <c r="K410" s="78"/>
      <c r="L410" s="4">
        <f>SUM(L409)</f>
        <v>2476.3000000000002</v>
      </c>
      <c r="M410" s="4">
        <f>SUM(M409)</f>
        <v>11443.29</v>
      </c>
      <c r="N410" s="4">
        <f>SUM(N409)</f>
        <v>2536.7800000000002</v>
      </c>
    </row>
    <row r="411" spans="1:14" x14ac:dyDescent="0.25">
      <c r="A411" s="18"/>
      <c r="B411" s="18"/>
      <c r="C411" s="6"/>
      <c r="D411" s="6"/>
      <c r="E411" s="23"/>
      <c r="F411" s="23"/>
      <c r="G411" s="32"/>
      <c r="H411" s="32"/>
      <c r="I411" s="23"/>
      <c r="J411" s="23"/>
      <c r="K411" s="23"/>
      <c r="L411" s="29"/>
      <c r="M411" s="29"/>
    </row>
    <row r="412" spans="1:14" ht="15.75" thickBot="1" x14ac:dyDescent="0.3">
      <c r="A412" s="18"/>
      <c r="B412" s="18"/>
      <c r="C412" s="6"/>
      <c r="D412" s="6"/>
      <c r="E412" s="23"/>
      <c r="F412" s="23"/>
      <c r="G412" s="32"/>
      <c r="H412" s="32"/>
      <c r="I412" s="23"/>
      <c r="J412" s="23"/>
      <c r="K412" s="23"/>
      <c r="L412" s="29"/>
      <c r="M412" s="29"/>
    </row>
    <row r="413" spans="1:14" ht="15.75" thickBot="1" x14ac:dyDescent="0.3">
      <c r="A413" s="15"/>
      <c r="B413" s="62" t="s">
        <v>449</v>
      </c>
      <c r="C413" s="16"/>
      <c r="D413" s="16"/>
      <c r="E413" s="4">
        <f>SUM(E410,E12,E20,E26,E31,E39,E48,E55,E66,E72,E86,E91,E116,E129,E137,E151,E156,E161,E173,E179,E192,E200,E217,E234,E243,E248,E253,E258,E263,E268,E274,E285,E296,E301,E306,E318,E324,E329,E335,E342,E352,E357,E365,E373,E379,E385,E390,E395,E400,E405)</f>
        <v>1190045.01</v>
      </c>
      <c r="F413" s="4">
        <f>SUM(F410,F12,F20,F26,F31,F39,F48,F55,F66,F72,F86,F91,F116,F129,F137,F151,F156,F161,F173,F179,F192,F200,F217,F234,F243,F248,F253,F258,F263,F268,F274,F285,F296,F301,F306,F318,F324,F329,F335,F342,F352,F357,F365,F373,F379,F385,F390,F395,F400,F405)</f>
        <v>2124905.6100000008</v>
      </c>
      <c r="G413" s="4">
        <f t="shared" ref="G413:H413" si="151">SUM(G410,G12,G20,G26,G31,G39,G48,G55,G66,G72,G86,G91,G116,G129,G137,G151,G156,G161,G173,G179,G192,G200,G217,G234,G243,G248,G253,G258,G263,G268,G274,G285,G296,G301,G306,G318,G324,G329,G335,G342,G352,G357,G365,G373,G379,G385,G390,G395,G400,G405)</f>
        <v>541656.19999999995</v>
      </c>
      <c r="H413" s="4">
        <f t="shared" si="151"/>
        <v>5596348.080000001</v>
      </c>
      <c r="I413" s="4">
        <f>SUM(I410,I12,I20,I26,I31,I39,I48,I55,I66,I72,I86,I91,I116,I129,I137,I151,I156,I161,I173,I179,I192,I200,I217,I234,I243,I248,I253,I258,I263,I268,I274,I285,I296,I301,I306,I318,I324,I329,I335,I342,I352,I357,I365,I373,I379,I385,I390,I395,I400,I405)</f>
        <v>9452954.9000000022</v>
      </c>
      <c r="J413" s="4">
        <f>SUM(J410,J12,J20,J26,J39,J48,J55,J66,J72,J86,J91,J116,J129,J137,J151,J156,J161,J173,J179,J192,J200,J217,J234,J243,J248,J258,J263,J268,J274,J285,J296,J318,J324,J329,J335,J342,J352,J357,J365,J373,J379,J385,J390,J395,J400,J405)</f>
        <v>9000367.2100000009</v>
      </c>
      <c r="K413" s="76">
        <f>SUM(I413/J413)-1</f>
        <v>5.0285469408086758E-2</v>
      </c>
      <c r="L413" s="4">
        <f>SUM(L410,L12,L20,L26,L39,L48,L55,L66,L72,L86,L91,L116,L129,L137,L151,L156,L161,L173,L179,L192,L200,L217,L234,L243,L248,L258,L263,L268,L274,L285,L296,L318,L324,L329,L335,L342,L352,L357,L365,L373,L379,L385,L390,L395,L400,L405)</f>
        <v>28619937.290000003</v>
      </c>
      <c r="M413" s="39">
        <f>SUM(M410,M12,M20,M26,M39,M48,M55,M66,M72,M86,M91,M116,M129,M137,M151,M156,M161,M173,M179,M192,M200,M217,M234,M243,M248,M258,M263,M268,M274,M285,M296,M318,M324,M329,M335,M342,M352,M357,M365,M373,M379,M385,M390,M395,M400,M405)</f>
        <v>27006830.16</v>
      </c>
      <c r="N413" s="39">
        <f>SUM(N410,N12,N20,N26,N39,N48,N55,N66,N72,N86,N91,N116,N129,N137,N151,N156,N161,N173,N179,N192,N200,N217,N234,N243,N248,N258,N263,N268,N274,N285,N296,N318,N324,N329,N335,N342,N352,N357,N365,N373,N379,N385,N390,N395,N400,N405)</f>
        <v>26586921.210000005</v>
      </c>
    </row>
    <row r="414" spans="1:14" x14ac:dyDescent="0.25">
      <c r="E414" s="70" t="s">
        <v>513</v>
      </c>
      <c r="F414" s="70" t="s">
        <v>513</v>
      </c>
      <c r="G414" s="70" t="s">
        <v>513</v>
      </c>
      <c r="H414" s="70" t="s">
        <v>513</v>
      </c>
      <c r="I414" s="70" t="s">
        <v>513</v>
      </c>
      <c r="J414" s="70" t="s">
        <v>470</v>
      </c>
      <c r="K414" s="70"/>
      <c r="L414" s="70" t="s">
        <v>470</v>
      </c>
      <c r="M414" s="70" t="s">
        <v>420</v>
      </c>
      <c r="N414" s="70" t="s">
        <v>279</v>
      </c>
    </row>
    <row r="415" spans="1:14" x14ac:dyDescent="0.25">
      <c r="E415" s="70"/>
      <c r="F415" s="70"/>
      <c r="G415" s="70"/>
      <c r="H415" s="70"/>
      <c r="I415" s="70"/>
      <c r="J415" s="70"/>
      <c r="K415" s="70"/>
      <c r="L415" s="70"/>
      <c r="M415" s="70"/>
    </row>
    <row r="416" spans="1:14" x14ac:dyDescent="0.25">
      <c r="E416" s="70"/>
      <c r="F416" s="70"/>
      <c r="G416" s="70"/>
      <c r="H416" s="70"/>
      <c r="I416" s="85"/>
      <c r="J416" s="70"/>
      <c r="K416" s="70"/>
      <c r="L416" s="70"/>
      <c r="M416" s="70"/>
    </row>
    <row r="417" spans="1:13" x14ac:dyDescent="0.25">
      <c r="E417" s="70"/>
      <c r="F417" s="70"/>
      <c r="G417" s="70"/>
      <c r="H417" s="70"/>
      <c r="I417" s="23"/>
      <c r="J417" s="70"/>
      <c r="K417" s="70"/>
      <c r="L417" s="70"/>
      <c r="M417" s="70"/>
    </row>
    <row r="418" spans="1:13" x14ac:dyDescent="0.25">
      <c r="E418" s="70"/>
      <c r="F418" s="70"/>
      <c r="G418" s="70"/>
      <c r="H418" s="70"/>
      <c r="I418" s="23"/>
      <c r="J418" s="70"/>
      <c r="K418" s="70"/>
      <c r="L418" s="70"/>
      <c r="M418" s="70"/>
    </row>
    <row r="419" spans="1:13" x14ac:dyDescent="0.25">
      <c r="M419" s="67"/>
    </row>
    <row r="420" spans="1:13" customFormat="1" x14ac:dyDescent="0.25">
      <c r="A420" s="87" t="s">
        <v>535</v>
      </c>
    </row>
    <row r="421" spans="1:13" customFormat="1" x14ac:dyDescent="0.25"/>
    <row r="422" spans="1:13" customFormat="1" x14ac:dyDescent="0.25">
      <c r="B422" s="91" t="s">
        <v>514</v>
      </c>
      <c r="C422" s="91" t="s">
        <v>515</v>
      </c>
      <c r="D422" s="91" t="s">
        <v>492</v>
      </c>
      <c r="E422" s="24"/>
    </row>
    <row r="423" spans="1:13" customFormat="1" ht="30" x14ac:dyDescent="0.25">
      <c r="A423" s="90" t="s">
        <v>493</v>
      </c>
      <c r="B423" s="88">
        <v>287984.46000000002</v>
      </c>
      <c r="C423" s="88">
        <v>229342.31</v>
      </c>
      <c r="D423" s="88">
        <f>SUM(B423-C423)</f>
        <v>58642.150000000023</v>
      </c>
      <c r="E423" s="24"/>
    </row>
    <row r="424" spans="1:13" customFormat="1" ht="30" x14ac:dyDescent="0.25">
      <c r="A424" s="90" t="s">
        <v>494</v>
      </c>
      <c r="B424" s="88">
        <v>204060.72</v>
      </c>
      <c r="C424" s="88">
        <v>183577.31</v>
      </c>
      <c r="D424" s="88">
        <f>SUM(B424-C424)</f>
        <v>20483.410000000003</v>
      </c>
      <c r="E424" s="24"/>
    </row>
    <row r="425" spans="1:13" customFormat="1" ht="30" x14ac:dyDescent="0.25">
      <c r="A425" s="90" t="s">
        <v>495</v>
      </c>
      <c r="B425" s="88">
        <v>225102.5</v>
      </c>
      <c r="C425" s="88">
        <v>424451.69</v>
      </c>
      <c r="D425" s="88">
        <f>SUM(B425-C425)</f>
        <v>-199349.19</v>
      </c>
      <c r="E425" s="24"/>
    </row>
    <row r="426" spans="1:13" customFormat="1" ht="30.75" thickBot="1" x14ac:dyDescent="0.3">
      <c r="A426" s="90" t="s">
        <v>496</v>
      </c>
      <c r="B426" s="89">
        <v>59883.17</v>
      </c>
      <c r="C426" s="89">
        <v>107856.92</v>
      </c>
      <c r="D426" s="89">
        <f>SUM(B426-C426)</f>
        <v>-47973.75</v>
      </c>
      <c r="E426" s="24"/>
    </row>
    <row r="427" spans="1:13" customFormat="1" x14ac:dyDescent="0.25">
      <c r="B427" s="88">
        <f>SUM(B423:B426)</f>
        <v>777030.85000000009</v>
      </c>
      <c r="C427" s="88">
        <f>SUM(C423:C426)</f>
        <v>945228.2300000001</v>
      </c>
      <c r="D427" s="88">
        <f>SUM(B427-C427)</f>
        <v>-168197.38</v>
      </c>
      <c r="E427" s="24"/>
    </row>
    <row r="428" spans="1:13" x14ac:dyDescent="0.25">
      <c r="M428" s="67"/>
    </row>
    <row r="429" spans="1:13" x14ac:dyDescent="0.25">
      <c r="M429" s="67"/>
    </row>
    <row r="430" spans="1:13" x14ac:dyDescent="0.25">
      <c r="M430" s="67"/>
    </row>
    <row r="431" spans="1:13" x14ac:dyDescent="0.25">
      <c r="M431" s="67"/>
    </row>
    <row r="432" spans="1:13" x14ac:dyDescent="0.25">
      <c r="M432" s="67"/>
    </row>
    <row r="433" spans="13:13" x14ac:dyDescent="0.25">
      <c r="M433" s="67"/>
    </row>
    <row r="434" spans="13:13" x14ac:dyDescent="0.25">
      <c r="M434" s="68"/>
    </row>
    <row r="435" spans="13:13" x14ac:dyDescent="0.25">
      <c r="M435" s="66"/>
    </row>
    <row r="436" spans="13:13" x14ac:dyDescent="0.25">
      <c r="M436" s="29"/>
    </row>
    <row r="437" spans="13:13" x14ac:dyDescent="0.25">
      <c r="M437" s="29"/>
    </row>
    <row r="438" spans="13:13" x14ac:dyDescent="0.25">
      <c r="M438" s="67"/>
    </row>
    <row r="439" spans="13:13" x14ac:dyDescent="0.25">
      <c r="M439" s="68"/>
    </row>
    <row r="440" spans="13:13" x14ac:dyDescent="0.25">
      <c r="M440" s="66"/>
    </row>
    <row r="441" spans="13:13" x14ac:dyDescent="0.25">
      <c r="M441" s="29"/>
    </row>
    <row r="442" spans="13:13" x14ac:dyDescent="0.25">
      <c r="M442" s="29"/>
    </row>
    <row r="443" spans="13:13" x14ac:dyDescent="0.25">
      <c r="M443" s="67"/>
    </row>
    <row r="444" spans="13:13" x14ac:dyDescent="0.25">
      <c r="M444" s="68"/>
    </row>
    <row r="445" spans="13:13" x14ac:dyDescent="0.25">
      <c r="M445" s="66"/>
    </row>
    <row r="446" spans="13:13" x14ac:dyDescent="0.25">
      <c r="M446" s="29"/>
    </row>
    <row r="447" spans="13:13" x14ac:dyDescent="0.25">
      <c r="M447" s="29"/>
    </row>
    <row r="448" spans="13:13" x14ac:dyDescent="0.25">
      <c r="M448" s="67"/>
    </row>
    <row r="449" spans="13:13" x14ac:dyDescent="0.25">
      <c r="M449" s="68"/>
    </row>
    <row r="450" spans="13:13" x14ac:dyDescent="0.25">
      <c r="M450" s="66"/>
    </row>
    <row r="451" spans="13:13" x14ac:dyDescent="0.25">
      <c r="M451" s="29"/>
    </row>
    <row r="452" spans="13:13" x14ac:dyDescent="0.25">
      <c r="M452" s="29"/>
    </row>
    <row r="453" spans="13:13" x14ac:dyDescent="0.25">
      <c r="M453" s="67"/>
    </row>
    <row r="454" spans="13:13" x14ac:dyDescent="0.25">
      <c r="M454" s="67"/>
    </row>
    <row r="455" spans="13:13" x14ac:dyDescent="0.25">
      <c r="M455" s="67"/>
    </row>
    <row r="456" spans="13:13" x14ac:dyDescent="0.25">
      <c r="M456" s="67"/>
    </row>
    <row r="457" spans="13:13" x14ac:dyDescent="0.25">
      <c r="M457" s="68"/>
    </row>
    <row r="458" spans="13:13" x14ac:dyDescent="0.25">
      <c r="M458" s="66"/>
    </row>
    <row r="459" spans="13:13" x14ac:dyDescent="0.25">
      <c r="M459" s="29"/>
    </row>
    <row r="460" spans="13:13" x14ac:dyDescent="0.25">
      <c r="M460" s="29"/>
    </row>
    <row r="461" spans="13:13" x14ac:dyDescent="0.25">
      <c r="M461" s="29"/>
    </row>
    <row r="462" spans="13:13" x14ac:dyDescent="0.25">
      <c r="M462" s="67"/>
    </row>
    <row r="463" spans="13:13" x14ac:dyDescent="0.25">
      <c r="M463" s="67"/>
    </row>
    <row r="464" spans="13:13" x14ac:dyDescent="0.25">
      <c r="M464" s="68"/>
    </row>
    <row r="465" spans="13:13" x14ac:dyDescent="0.25">
      <c r="M465" s="66"/>
    </row>
    <row r="466" spans="13:13" x14ac:dyDescent="0.25">
      <c r="M466" s="29"/>
    </row>
    <row r="467" spans="13:13" x14ac:dyDescent="0.25">
      <c r="M467" s="29"/>
    </row>
    <row r="468" spans="13:13" x14ac:dyDescent="0.25">
      <c r="M468" s="67"/>
    </row>
    <row r="469" spans="13:13" x14ac:dyDescent="0.25">
      <c r="M469" s="68"/>
    </row>
    <row r="470" spans="13:13" x14ac:dyDescent="0.25">
      <c r="M470" s="66"/>
    </row>
    <row r="471" spans="13:13" x14ac:dyDescent="0.25">
      <c r="M471" s="29"/>
    </row>
    <row r="472" spans="13:13" x14ac:dyDescent="0.25">
      <c r="M472" s="29"/>
    </row>
    <row r="473" spans="13:13" x14ac:dyDescent="0.25">
      <c r="M473" s="67"/>
    </row>
    <row r="474" spans="13:13" x14ac:dyDescent="0.25">
      <c r="M474" s="67"/>
    </row>
    <row r="475" spans="13:13" x14ac:dyDescent="0.25">
      <c r="M475" s="67"/>
    </row>
    <row r="476" spans="13:13" x14ac:dyDescent="0.25">
      <c r="M476" s="67"/>
    </row>
    <row r="477" spans="13:13" x14ac:dyDescent="0.25">
      <c r="M477" s="68"/>
    </row>
    <row r="478" spans="13:13" x14ac:dyDescent="0.25">
      <c r="M478" s="66"/>
    </row>
    <row r="479" spans="13:13" x14ac:dyDescent="0.25">
      <c r="M479" s="29"/>
    </row>
    <row r="480" spans="13:13" x14ac:dyDescent="0.25">
      <c r="M480" s="29"/>
    </row>
    <row r="481" spans="13:13" x14ac:dyDescent="0.25">
      <c r="M481" s="67"/>
    </row>
    <row r="482" spans="13:13" x14ac:dyDescent="0.25">
      <c r="M482" s="67"/>
    </row>
    <row r="483" spans="13:13" x14ac:dyDescent="0.25">
      <c r="M483" s="68"/>
    </row>
    <row r="484" spans="13:13" x14ac:dyDescent="0.25">
      <c r="M484" s="66"/>
    </row>
    <row r="485" spans="13:13" x14ac:dyDescent="0.25">
      <c r="M485" s="29"/>
    </row>
    <row r="486" spans="13:13" x14ac:dyDescent="0.25">
      <c r="M486" s="29"/>
    </row>
    <row r="487" spans="13:13" x14ac:dyDescent="0.25">
      <c r="M487" s="67"/>
    </row>
    <row r="488" spans="13:13" x14ac:dyDescent="0.25">
      <c r="M488" s="67"/>
    </row>
    <row r="489" spans="13:13" x14ac:dyDescent="0.25">
      <c r="M489" s="68"/>
    </row>
    <row r="490" spans="13:13" x14ac:dyDescent="0.25">
      <c r="M490" s="66"/>
    </row>
    <row r="491" spans="13:13" x14ac:dyDescent="0.25">
      <c r="M491" s="29"/>
    </row>
    <row r="492" spans="13:13" x14ac:dyDescent="0.25">
      <c r="M492" s="29"/>
    </row>
    <row r="493" spans="13:13" x14ac:dyDescent="0.25">
      <c r="M493" s="67"/>
    </row>
    <row r="494" spans="13:13" x14ac:dyDescent="0.25">
      <c r="M494" s="67"/>
    </row>
    <row r="495" spans="13:13" x14ac:dyDescent="0.25">
      <c r="M495" s="68"/>
    </row>
    <row r="496" spans="13:13" x14ac:dyDescent="0.25">
      <c r="M496" s="66"/>
    </row>
    <row r="497" spans="13:13" x14ac:dyDescent="0.25">
      <c r="M497" s="29"/>
    </row>
    <row r="498" spans="13:13" x14ac:dyDescent="0.25">
      <c r="M498" s="29"/>
    </row>
    <row r="499" spans="13:13" x14ac:dyDescent="0.25">
      <c r="M499" s="67"/>
    </row>
    <row r="500" spans="13:13" x14ac:dyDescent="0.25">
      <c r="M500" s="68"/>
    </row>
    <row r="501" spans="13:13" x14ac:dyDescent="0.25">
      <c r="M501" s="66"/>
    </row>
    <row r="502" spans="13:13" x14ac:dyDescent="0.25">
      <c r="M502" s="29"/>
    </row>
    <row r="503" spans="13:13" x14ac:dyDescent="0.25">
      <c r="M503" s="29"/>
    </row>
    <row r="504" spans="13:13" x14ac:dyDescent="0.25">
      <c r="M504" s="67"/>
    </row>
    <row r="505" spans="13:13" x14ac:dyDescent="0.25">
      <c r="M505" s="68"/>
    </row>
    <row r="506" spans="13:13" x14ac:dyDescent="0.25">
      <c r="M506" s="66"/>
    </row>
    <row r="507" spans="13:13" x14ac:dyDescent="0.25">
      <c r="M507" s="29"/>
    </row>
    <row r="508" spans="13:13" x14ac:dyDescent="0.25">
      <c r="M508" s="29"/>
    </row>
    <row r="509" spans="13:13" x14ac:dyDescent="0.25">
      <c r="M509" s="67"/>
    </row>
    <row r="510" spans="13:13" x14ac:dyDescent="0.25">
      <c r="M510" s="68"/>
    </row>
    <row r="511" spans="13:13" x14ac:dyDescent="0.25">
      <c r="M511" s="66"/>
    </row>
    <row r="512" spans="13:13" x14ac:dyDescent="0.25">
      <c r="M512" s="29"/>
    </row>
    <row r="513" spans="13:13" x14ac:dyDescent="0.25">
      <c r="M513" s="29"/>
    </row>
    <row r="514" spans="13:13" x14ac:dyDescent="0.25">
      <c r="M514" s="67"/>
    </row>
    <row r="515" spans="13:13" x14ac:dyDescent="0.25">
      <c r="M515" s="68"/>
    </row>
    <row r="516" spans="13:13" x14ac:dyDescent="0.25">
      <c r="M516" s="66"/>
    </row>
    <row r="517" spans="13:13" x14ac:dyDescent="0.25">
      <c r="M517" s="66"/>
    </row>
    <row r="518" spans="13:13" x14ac:dyDescent="0.25">
      <c r="M518" s="66"/>
    </row>
    <row r="519" spans="13:13" x14ac:dyDescent="0.25">
      <c r="M519" s="68"/>
    </row>
    <row r="521" spans="13:13" x14ac:dyDescent="0.25">
      <c r="M521" s="66"/>
    </row>
  </sheetData>
  <mergeCells count="42">
    <mergeCell ref="B231:D231"/>
    <mergeCell ref="B232:D232"/>
    <mergeCell ref="B233:D233"/>
    <mergeCell ref="B226:D226"/>
    <mergeCell ref="B227:D227"/>
    <mergeCell ref="B228:D228"/>
    <mergeCell ref="B229:D229"/>
    <mergeCell ref="B230:D230"/>
    <mergeCell ref="B221:D221"/>
    <mergeCell ref="B222:D222"/>
    <mergeCell ref="B223:D223"/>
    <mergeCell ref="B224:D224"/>
    <mergeCell ref="B225:D225"/>
    <mergeCell ref="B210:D210"/>
    <mergeCell ref="B213:D213"/>
    <mergeCell ref="B214:D214"/>
    <mergeCell ref="B215:D215"/>
    <mergeCell ref="B216:D216"/>
    <mergeCell ref="B205:D205"/>
    <mergeCell ref="B206:D206"/>
    <mergeCell ref="B207:D207"/>
    <mergeCell ref="B208:D208"/>
    <mergeCell ref="B209:D209"/>
    <mergeCell ref="A1:M1"/>
    <mergeCell ref="A2:M2"/>
    <mergeCell ref="A3:M3"/>
    <mergeCell ref="A4:M4"/>
    <mergeCell ref="B19:D19"/>
    <mergeCell ref="B9:D9"/>
    <mergeCell ref="B11:D11"/>
    <mergeCell ref="B38:D38"/>
    <mergeCell ref="B37:D37"/>
    <mergeCell ref="B35:D35"/>
    <mergeCell ref="B134:D134"/>
    <mergeCell ref="B135:D135"/>
    <mergeCell ref="B133:D133"/>
    <mergeCell ref="B45:D45"/>
    <mergeCell ref="B44:D44"/>
    <mergeCell ref="B43:D43"/>
    <mergeCell ref="B46:D46"/>
    <mergeCell ref="B47:D47"/>
    <mergeCell ref="B36:D3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Travel Expenditures</vt:lpstr>
    </vt:vector>
  </TitlesOfParts>
  <Company>Texas Tech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Wall, Kay</dc:creator>
  <cp:lastModifiedBy>Wall, Kay</cp:lastModifiedBy>
  <cp:lastPrinted>2018-01-18T14:32:23Z</cp:lastPrinted>
  <dcterms:created xsi:type="dcterms:W3CDTF">2015-05-01T20:35:26Z</dcterms:created>
  <dcterms:modified xsi:type="dcterms:W3CDTF">2019-01-31T17:05:43Z</dcterms:modified>
</cp:coreProperties>
</file>