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wall\Documents\Monthly Reports\FY19 TTU Travel Spend Reports\"/>
    </mc:Choice>
  </mc:AlternateContent>
  <bookViews>
    <workbookView xWindow="480" yWindow="60" windowWidth="18195" windowHeight="11565"/>
  </bookViews>
  <sheets>
    <sheet name="Travel Expenditures" sheetId="2" r:id="rId1"/>
  </sheets>
  <calcPr calcId="162913"/>
</workbook>
</file>

<file path=xl/calcChain.xml><?xml version="1.0" encoding="utf-8"?>
<calcChain xmlns="http://schemas.openxmlformats.org/spreadsheetml/2006/main">
  <c r="K191" i="2" l="1"/>
  <c r="K274" i="2" l="1"/>
  <c r="I169" i="2" l="1"/>
  <c r="I353" i="2" l="1"/>
  <c r="K353" i="2" s="1"/>
  <c r="I352" i="2"/>
  <c r="K352" i="2" s="1"/>
  <c r="K413" i="2" l="1"/>
  <c r="K412" i="2"/>
  <c r="I274" i="2" l="1"/>
  <c r="I191" i="2" l="1"/>
  <c r="I190" i="2"/>
  <c r="K190" i="2" s="1"/>
  <c r="K44" i="2" l="1"/>
  <c r="K407" i="2" l="1"/>
  <c r="K43" i="2" l="1"/>
  <c r="K46" i="2"/>
  <c r="I45" i="2" l="1"/>
  <c r="I37" i="2"/>
  <c r="K37" i="2" s="1"/>
  <c r="N308" i="2" l="1"/>
  <c r="M308" i="2"/>
  <c r="L308" i="2"/>
  <c r="J308" i="2"/>
  <c r="H308" i="2"/>
  <c r="G308" i="2"/>
  <c r="F308" i="2"/>
  <c r="E308" i="2"/>
  <c r="I307" i="2"/>
  <c r="I308" i="2" s="1"/>
  <c r="N303" i="2"/>
  <c r="M303" i="2"/>
  <c r="L303" i="2"/>
  <c r="J303" i="2"/>
  <c r="H303" i="2"/>
  <c r="G303" i="2"/>
  <c r="F303" i="2"/>
  <c r="E303" i="2"/>
  <c r="I302" i="2"/>
  <c r="I303" i="2" l="1"/>
  <c r="N254" i="2" l="1"/>
  <c r="M254" i="2"/>
  <c r="L254" i="2"/>
  <c r="J254" i="2"/>
  <c r="H254" i="2"/>
  <c r="G254" i="2"/>
  <c r="F254" i="2"/>
  <c r="E254" i="2"/>
  <c r="I253" i="2"/>
  <c r="I149" i="2"/>
  <c r="K149" i="2" s="1"/>
  <c r="N31" i="2"/>
  <c r="M31" i="2"/>
  <c r="L31" i="2"/>
  <c r="J31" i="2"/>
  <c r="H31" i="2"/>
  <c r="G31" i="2"/>
  <c r="F31" i="2"/>
  <c r="E31" i="2"/>
  <c r="I30" i="2"/>
  <c r="I254" i="2" l="1"/>
  <c r="I31" i="2"/>
  <c r="M413" i="2" l="1"/>
  <c r="N413" i="2"/>
  <c r="M408" i="2"/>
  <c r="N408" i="2"/>
  <c r="M403" i="2"/>
  <c r="N403" i="2"/>
  <c r="M398" i="2"/>
  <c r="N398" i="2"/>
  <c r="M393" i="2"/>
  <c r="N393" i="2"/>
  <c r="M388" i="2"/>
  <c r="N388" i="2"/>
  <c r="M382" i="2"/>
  <c r="N382" i="2"/>
  <c r="M376" i="2"/>
  <c r="N376" i="2"/>
  <c r="M368" i="2"/>
  <c r="N368" i="2"/>
  <c r="M360" i="2"/>
  <c r="N360" i="2"/>
  <c r="M355" i="2"/>
  <c r="N355" i="2"/>
  <c r="M344" i="2"/>
  <c r="N344" i="2"/>
  <c r="M337" i="2"/>
  <c r="N337" i="2"/>
  <c r="M331" i="2"/>
  <c r="N331" i="2"/>
  <c r="M326" i="2"/>
  <c r="N326" i="2"/>
  <c r="M320" i="2"/>
  <c r="N320" i="2"/>
  <c r="M298" i="2"/>
  <c r="N298" i="2"/>
  <c r="M287" i="2"/>
  <c r="N287" i="2"/>
  <c r="M276" i="2"/>
  <c r="N276" i="2"/>
  <c r="M269" i="2"/>
  <c r="N269" i="2"/>
  <c r="M264" i="2"/>
  <c r="N264" i="2"/>
  <c r="M259" i="2"/>
  <c r="N259" i="2"/>
  <c r="M249" i="2"/>
  <c r="N249" i="2"/>
  <c r="M244" i="2"/>
  <c r="N244" i="2"/>
  <c r="M235" i="2"/>
  <c r="N235" i="2"/>
  <c r="M218" i="2"/>
  <c r="N218" i="2"/>
  <c r="M201" i="2"/>
  <c r="N201" i="2"/>
  <c r="M193" i="2"/>
  <c r="N193" i="2"/>
  <c r="M179" i="2"/>
  <c r="N179" i="2"/>
  <c r="M173" i="2"/>
  <c r="N173" i="2"/>
  <c r="M161" i="2"/>
  <c r="N161" i="2"/>
  <c r="M156" i="2"/>
  <c r="N156" i="2"/>
  <c r="M151" i="2"/>
  <c r="N151" i="2"/>
  <c r="M137" i="2"/>
  <c r="N137" i="2"/>
  <c r="M129" i="2"/>
  <c r="N129" i="2"/>
  <c r="M116" i="2"/>
  <c r="N116" i="2"/>
  <c r="M91" i="2"/>
  <c r="N91" i="2"/>
  <c r="M86" i="2"/>
  <c r="N86" i="2"/>
  <c r="M72" i="2"/>
  <c r="N72" i="2"/>
  <c r="M66" i="2"/>
  <c r="N66" i="2"/>
  <c r="M55" i="2"/>
  <c r="N55" i="2"/>
  <c r="M48" i="2"/>
  <c r="N48" i="2"/>
  <c r="M39" i="2"/>
  <c r="N39" i="2"/>
  <c r="M26" i="2"/>
  <c r="N26" i="2"/>
  <c r="M20" i="2"/>
  <c r="N20" i="2"/>
  <c r="N12" i="2"/>
  <c r="N416" i="2" l="1"/>
  <c r="I186" i="2"/>
  <c r="I113" i="2" l="1"/>
  <c r="I84" i="2" l="1"/>
  <c r="K84" i="2" s="1"/>
  <c r="I83" i="2"/>
  <c r="K83" i="2" s="1"/>
  <c r="L276" i="2" l="1"/>
  <c r="I189" i="2" l="1"/>
  <c r="K189" i="2" s="1"/>
  <c r="J276" i="2" l="1"/>
  <c r="I275" i="2"/>
  <c r="H276" i="2"/>
  <c r="G276" i="2"/>
  <c r="F276" i="2"/>
  <c r="E276" i="2"/>
  <c r="I273" i="2"/>
  <c r="K273" i="2" s="1"/>
  <c r="I276" i="2" l="1"/>
  <c r="K276" i="2" s="1"/>
  <c r="I38" i="2" l="1"/>
  <c r="I35" i="2"/>
  <c r="K35" i="2" s="1"/>
  <c r="I188" i="2" l="1"/>
  <c r="K188" i="2" s="1"/>
  <c r="I187" i="2" l="1"/>
  <c r="K187" i="2" s="1"/>
  <c r="I185" i="2"/>
  <c r="K185" i="2" s="1"/>
  <c r="I184" i="2"/>
  <c r="K184" i="2" s="1"/>
  <c r="I11" i="2" l="1"/>
  <c r="K11" i="2" s="1"/>
  <c r="I44" i="2" l="1"/>
  <c r="I215" i="2" l="1"/>
  <c r="K215" i="2" s="1"/>
  <c r="I214" i="2"/>
  <c r="K214" i="2" s="1"/>
  <c r="I213" i="2"/>
  <c r="J259" i="2" l="1"/>
  <c r="L413" i="2" l="1"/>
  <c r="L408" i="2"/>
  <c r="L403" i="2"/>
  <c r="L398" i="2"/>
  <c r="L393" i="2"/>
  <c r="L388" i="2"/>
  <c r="L382" i="2"/>
  <c r="L376" i="2"/>
  <c r="L368" i="2"/>
  <c r="L360" i="2"/>
  <c r="L355" i="2"/>
  <c r="L344" i="2"/>
  <c r="L337" i="2"/>
  <c r="L331" i="2"/>
  <c r="L326" i="2"/>
  <c r="L320" i="2"/>
  <c r="L298" i="2"/>
  <c r="L287" i="2"/>
  <c r="L269" i="2"/>
  <c r="L264" i="2"/>
  <c r="L259" i="2"/>
  <c r="L249" i="2"/>
  <c r="L244" i="2"/>
  <c r="L235" i="2"/>
  <c r="L218" i="2"/>
  <c r="L201" i="2"/>
  <c r="L193" i="2"/>
  <c r="L179" i="2"/>
  <c r="L173" i="2"/>
  <c r="L161" i="2"/>
  <c r="L156" i="2"/>
  <c r="L151" i="2"/>
  <c r="L137" i="2"/>
  <c r="L129" i="2"/>
  <c r="L116" i="2"/>
  <c r="L91" i="2"/>
  <c r="L86" i="2"/>
  <c r="L72" i="2"/>
  <c r="L66" i="2"/>
  <c r="L55" i="2"/>
  <c r="L48" i="2"/>
  <c r="L39" i="2"/>
  <c r="L26" i="2"/>
  <c r="L20" i="2"/>
  <c r="L12" i="2"/>
  <c r="L416" i="2" l="1"/>
  <c r="I212" i="2"/>
  <c r="K212" i="2" s="1"/>
  <c r="I46" i="2" l="1"/>
  <c r="K45" i="2"/>
  <c r="I242" i="2"/>
  <c r="I114" i="2" l="1"/>
  <c r="K114" i="2" s="1"/>
  <c r="J72" i="2" l="1"/>
  <c r="H72" i="2"/>
  <c r="G72" i="2"/>
  <c r="F72" i="2"/>
  <c r="E72" i="2"/>
  <c r="I70" i="2"/>
  <c r="K70" i="2" s="1"/>
  <c r="I136" i="2" l="1"/>
  <c r="I135" i="2"/>
  <c r="I134" i="2"/>
  <c r="I133" i="2"/>
  <c r="J326" i="2" l="1"/>
  <c r="H326" i="2"/>
  <c r="G326" i="2"/>
  <c r="F326" i="2"/>
  <c r="E326" i="2"/>
  <c r="I324" i="2"/>
  <c r="K324" i="2" s="1"/>
  <c r="I216" i="2"/>
  <c r="K216" i="2" s="1"/>
  <c r="I211" i="2"/>
  <c r="K211" i="2" s="1"/>
  <c r="J413" i="2" l="1"/>
  <c r="J408" i="2"/>
  <c r="K408" i="2" s="1"/>
  <c r="J403" i="2"/>
  <c r="J398" i="2"/>
  <c r="J393" i="2"/>
  <c r="J388" i="2"/>
  <c r="J382" i="2"/>
  <c r="J376" i="2"/>
  <c r="J368" i="2"/>
  <c r="J360" i="2"/>
  <c r="J355" i="2"/>
  <c r="J344" i="2"/>
  <c r="J337" i="2"/>
  <c r="J331" i="2"/>
  <c r="J320" i="2"/>
  <c r="J298" i="2"/>
  <c r="J287" i="2"/>
  <c r="J269" i="2"/>
  <c r="J264" i="2"/>
  <c r="J249" i="2"/>
  <c r="J244" i="2"/>
  <c r="J235" i="2"/>
  <c r="J218" i="2"/>
  <c r="J201" i="2"/>
  <c r="J193" i="2"/>
  <c r="J179" i="2"/>
  <c r="J173" i="2"/>
  <c r="J161" i="2"/>
  <c r="J156" i="2"/>
  <c r="J151" i="2"/>
  <c r="J137" i="2"/>
  <c r="J129" i="2"/>
  <c r="J116" i="2"/>
  <c r="J91" i="2"/>
  <c r="J86" i="2"/>
  <c r="J66" i="2"/>
  <c r="J55" i="2"/>
  <c r="J48" i="2"/>
  <c r="J39" i="2"/>
  <c r="J26" i="2"/>
  <c r="J20" i="2"/>
  <c r="J12" i="2"/>
  <c r="J416" i="2" l="1"/>
  <c r="H48" i="2"/>
  <c r="H413" i="2" l="1"/>
  <c r="H408" i="2"/>
  <c r="H403" i="2"/>
  <c r="H398" i="2"/>
  <c r="H393" i="2"/>
  <c r="H388" i="2"/>
  <c r="H382" i="2"/>
  <c r="H376" i="2"/>
  <c r="I373" i="2"/>
  <c r="H368" i="2"/>
  <c r="H360" i="2"/>
  <c r="H355" i="2"/>
  <c r="H344" i="2"/>
  <c r="H337" i="2"/>
  <c r="H331" i="2"/>
  <c r="H320" i="2"/>
  <c r="H298" i="2"/>
  <c r="H287" i="2"/>
  <c r="H269" i="2"/>
  <c r="H264" i="2"/>
  <c r="H249" i="2"/>
  <c r="H259" i="2"/>
  <c r="H244" i="2"/>
  <c r="H235" i="2"/>
  <c r="H218" i="2"/>
  <c r="I412" i="2"/>
  <c r="I407" i="2"/>
  <c r="I402" i="2"/>
  <c r="K402" i="2" s="1"/>
  <c r="I397" i="2"/>
  <c r="K397" i="2" s="1"/>
  <c r="I392" i="2"/>
  <c r="I387" i="2"/>
  <c r="K387" i="2" s="1"/>
  <c r="I386" i="2"/>
  <c r="K386" i="2" s="1"/>
  <c r="I381" i="2"/>
  <c r="I380" i="2"/>
  <c r="K380" i="2" s="1"/>
  <c r="I375" i="2"/>
  <c r="I374" i="2"/>
  <c r="I372" i="2"/>
  <c r="K372" i="2" s="1"/>
  <c r="I367" i="2"/>
  <c r="K367" i="2" s="1"/>
  <c r="I366" i="2"/>
  <c r="K366" i="2" s="1"/>
  <c r="I365" i="2"/>
  <c r="K365" i="2" s="1"/>
  <c r="I364" i="2"/>
  <c r="K364" i="2" s="1"/>
  <c r="I359" i="2"/>
  <c r="K359" i="2" s="1"/>
  <c r="I354" i="2"/>
  <c r="I351" i="2"/>
  <c r="K351" i="2" s="1"/>
  <c r="I350" i="2"/>
  <c r="I349" i="2"/>
  <c r="K349" i="2" s="1"/>
  <c r="I348" i="2"/>
  <c r="K348" i="2" s="1"/>
  <c r="I343" i="2"/>
  <c r="K343" i="2" s="1"/>
  <c r="I342" i="2"/>
  <c r="K342" i="2" s="1"/>
  <c r="I341" i="2"/>
  <c r="K341" i="2" s="1"/>
  <c r="I336" i="2"/>
  <c r="K336" i="2" s="1"/>
  <c r="I335" i="2"/>
  <c r="K335" i="2" s="1"/>
  <c r="I330" i="2"/>
  <c r="K330" i="2" s="1"/>
  <c r="I325" i="2"/>
  <c r="I319" i="2"/>
  <c r="K319" i="2" s="1"/>
  <c r="I318" i="2"/>
  <c r="K318" i="2" s="1"/>
  <c r="I317" i="2"/>
  <c r="K317" i="2" s="1"/>
  <c r="I316" i="2"/>
  <c r="K316" i="2" s="1"/>
  <c r="I315" i="2"/>
  <c r="K315" i="2" s="1"/>
  <c r="I314" i="2"/>
  <c r="K314" i="2" s="1"/>
  <c r="I313" i="2"/>
  <c r="K313" i="2" s="1"/>
  <c r="I312" i="2"/>
  <c r="K312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86" i="2"/>
  <c r="I285" i="2"/>
  <c r="I284" i="2"/>
  <c r="K284" i="2" s="1"/>
  <c r="I283" i="2"/>
  <c r="I282" i="2"/>
  <c r="K282" i="2" s="1"/>
  <c r="I281" i="2"/>
  <c r="K281" i="2" s="1"/>
  <c r="I280" i="2"/>
  <c r="K280" i="2" s="1"/>
  <c r="I268" i="2"/>
  <c r="K268" i="2" s="1"/>
  <c r="I263" i="2"/>
  <c r="K263" i="2" s="1"/>
  <c r="I258" i="2"/>
  <c r="K258" i="2" s="1"/>
  <c r="I248" i="2"/>
  <c r="K248" i="2" s="1"/>
  <c r="I243" i="2"/>
  <c r="K243" i="2" s="1"/>
  <c r="I241" i="2"/>
  <c r="K241" i="2" s="1"/>
  <c r="I240" i="2"/>
  <c r="K240" i="2" s="1"/>
  <c r="I239" i="2"/>
  <c r="K239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17" i="2"/>
  <c r="K217" i="2" s="1"/>
  <c r="I210" i="2"/>
  <c r="K210" i="2" s="1"/>
  <c r="I209" i="2"/>
  <c r="K209" i="2" s="1"/>
  <c r="I208" i="2"/>
  <c r="K208" i="2" s="1"/>
  <c r="I207" i="2"/>
  <c r="I206" i="2"/>
  <c r="K206" i="2" s="1"/>
  <c r="I205" i="2"/>
  <c r="K205" i="2" s="1"/>
  <c r="H201" i="2"/>
  <c r="I200" i="2"/>
  <c r="K200" i="2" s="1"/>
  <c r="I199" i="2"/>
  <c r="K199" i="2" s="1"/>
  <c r="I198" i="2"/>
  <c r="K198" i="2" s="1"/>
  <c r="I197" i="2"/>
  <c r="K197" i="2" s="1"/>
  <c r="H193" i="2"/>
  <c r="I192" i="2"/>
  <c r="I183" i="2"/>
  <c r="K183" i="2" s="1"/>
  <c r="H179" i="2"/>
  <c r="I178" i="2"/>
  <c r="K178" i="2" s="1"/>
  <c r="I177" i="2"/>
  <c r="K177" i="2" s="1"/>
  <c r="H173" i="2"/>
  <c r="I172" i="2"/>
  <c r="K172" i="2" s="1"/>
  <c r="I171" i="2"/>
  <c r="K171" i="2" s="1"/>
  <c r="I170" i="2"/>
  <c r="K170" i="2" s="1"/>
  <c r="I168" i="2"/>
  <c r="K168" i="2" s="1"/>
  <c r="I167" i="2"/>
  <c r="K167" i="2" s="1"/>
  <c r="I166" i="2"/>
  <c r="K166" i="2" s="1"/>
  <c r="I165" i="2"/>
  <c r="K165" i="2" s="1"/>
  <c r="H161" i="2"/>
  <c r="I160" i="2"/>
  <c r="K160" i="2" s="1"/>
  <c r="H156" i="2"/>
  <c r="I155" i="2"/>
  <c r="K155" i="2" s="1"/>
  <c r="H151" i="2"/>
  <c r="I150" i="2"/>
  <c r="K150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H137" i="2"/>
  <c r="K136" i="2"/>
  <c r="K135" i="2"/>
  <c r="K134" i="2"/>
  <c r="K133" i="2"/>
  <c r="H129" i="2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H116" i="2"/>
  <c r="I115" i="2"/>
  <c r="K115" i="2" s="1"/>
  <c r="I111" i="2"/>
  <c r="K111" i="2" s="1"/>
  <c r="I110" i="2"/>
  <c r="K110" i="2" s="1"/>
  <c r="I109" i="2"/>
  <c r="K109" i="2" s="1"/>
  <c r="I108" i="2"/>
  <c r="K108" i="2" s="1"/>
  <c r="I107" i="2"/>
  <c r="K107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5" i="2"/>
  <c r="K95" i="2" s="1"/>
  <c r="I90" i="2"/>
  <c r="K90" i="2" s="1"/>
  <c r="H91" i="2"/>
  <c r="H86" i="2"/>
  <c r="I85" i="2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1" i="2"/>
  <c r="K71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H66" i="2"/>
  <c r="H55" i="2"/>
  <c r="I54" i="2"/>
  <c r="I53" i="2"/>
  <c r="K53" i="2" s="1"/>
  <c r="I52" i="2"/>
  <c r="K52" i="2" s="1"/>
  <c r="I47" i="2"/>
  <c r="K47" i="2" s="1"/>
  <c r="I43" i="2"/>
  <c r="I10" i="2"/>
  <c r="K10" i="2" s="1"/>
  <c r="I9" i="2"/>
  <c r="K9" i="2" s="1"/>
  <c r="I18" i="2"/>
  <c r="K18" i="2" s="1"/>
  <c r="I17" i="2"/>
  <c r="K17" i="2" s="1"/>
  <c r="I16" i="2"/>
  <c r="K16" i="2" s="1"/>
  <c r="I19" i="2"/>
  <c r="K19" i="2" s="1"/>
  <c r="I24" i="2"/>
  <c r="K24" i="2" s="1"/>
  <c r="I25" i="2"/>
  <c r="K25" i="2" s="1"/>
  <c r="I34" i="2"/>
  <c r="K34" i="2" s="1"/>
  <c r="H39" i="2"/>
  <c r="H26" i="2"/>
  <c r="G259" i="2"/>
  <c r="F259" i="2"/>
  <c r="E259" i="2"/>
  <c r="I72" i="2" l="1"/>
  <c r="K72" i="2" s="1"/>
  <c r="I326" i="2"/>
  <c r="K325" i="2"/>
  <c r="I259" i="2"/>
  <c r="K259" i="2" s="1"/>
  <c r="G408" i="2"/>
  <c r="F408" i="2"/>
  <c r="E408" i="2"/>
  <c r="I408" i="2"/>
  <c r="K326" i="2" l="1"/>
  <c r="M416" i="2"/>
  <c r="M12" i="2"/>
  <c r="H20" i="2" l="1"/>
  <c r="H12" i="2"/>
  <c r="H416" i="2" l="1"/>
  <c r="G393" i="2"/>
  <c r="F393" i="2"/>
  <c r="E393" i="2"/>
  <c r="I393" i="2"/>
  <c r="G413" i="2" l="1"/>
  <c r="F413" i="2"/>
  <c r="E413" i="2"/>
  <c r="I413" i="2"/>
  <c r="G398" i="2" l="1"/>
  <c r="F398" i="2"/>
  <c r="E398" i="2"/>
  <c r="I398" i="2"/>
  <c r="K398" i="2" s="1"/>
  <c r="G269" i="2"/>
  <c r="F269" i="2"/>
  <c r="E269" i="2"/>
  <c r="I269" i="2"/>
  <c r="K269" i="2" s="1"/>
  <c r="G355" i="2" l="1"/>
  <c r="F355" i="2"/>
  <c r="E355" i="2"/>
  <c r="G388" i="2" l="1"/>
  <c r="F388" i="2"/>
  <c r="G403" i="2"/>
  <c r="F403" i="2"/>
  <c r="E388" i="2"/>
  <c r="G179" i="2" l="1"/>
  <c r="F179" i="2"/>
  <c r="E179" i="2"/>
  <c r="G129" i="2" l="1"/>
  <c r="F129" i="2"/>
  <c r="E129" i="2"/>
  <c r="G48" i="2"/>
  <c r="F48" i="2"/>
  <c r="E48" i="2"/>
  <c r="I388" i="2"/>
  <c r="K388" i="2" s="1"/>
  <c r="G376" i="2"/>
  <c r="F376" i="2"/>
  <c r="E376" i="2"/>
  <c r="I355" i="2"/>
  <c r="K355" i="2" s="1"/>
  <c r="G320" i="2"/>
  <c r="F320" i="2"/>
  <c r="E320" i="2"/>
  <c r="G298" i="2"/>
  <c r="F298" i="2"/>
  <c r="E298" i="2"/>
  <c r="I376" i="2" l="1"/>
  <c r="K376" i="2" s="1"/>
  <c r="I298" i="2"/>
  <c r="K298" i="2" s="1"/>
  <c r="G249" i="2"/>
  <c r="F249" i="2"/>
  <c r="E249" i="2"/>
  <c r="I249" i="2"/>
  <c r="K249" i="2" s="1"/>
  <c r="G193" i="2"/>
  <c r="F193" i="2"/>
  <c r="E193" i="2"/>
  <c r="G66" i="2"/>
  <c r="F66" i="2"/>
  <c r="E66" i="2"/>
  <c r="I48" i="2"/>
  <c r="K48" i="2" s="1"/>
  <c r="G26" i="2"/>
  <c r="F26" i="2"/>
  <c r="E26" i="2"/>
  <c r="G12" i="2"/>
  <c r="F12" i="2"/>
  <c r="E12" i="2"/>
  <c r="G287" i="2" l="1"/>
  <c r="F287" i="2"/>
  <c r="E287" i="2"/>
  <c r="G360" i="2"/>
  <c r="F360" i="2"/>
  <c r="E360" i="2"/>
  <c r="I360" i="2"/>
  <c r="K360" i="2" s="1"/>
  <c r="G344" i="2"/>
  <c r="F344" i="2"/>
  <c r="E344" i="2"/>
  <c r="G337" i="2"/>
  <c r="F337" i="2"/>
  <c r="E337" i="2"/>
  <c r="G264" i="2"/>
  <c r="F264" i="2"/>
  <c r="E264" i="2"/>
  <c r="I264" i="2"/>
  <c r="K264" i="2" s="1"/>
  <c r="G244" i="2"/>
  <c r="F244" i="2"/>
  <c r="E244" i="2"/>
  <c r="G218" i="2"/>
  <c r="F218" i="2"/>
  <c r="E218" i="2"/>
  <c r="G161" i="2"/>
  <c r="F161" i="2"/>
  <c r="E161" i="2"/>
  <c r="I161" i="2"/>
  <c r="K161" i="2" s="1"/>
  <c r="E403" i="2"/>
  <c r="I403" i="2"/>
  <c r="K403" i="2" s="1"/>
  <c r="G382" i="2"/>
  <c r="F382" i="2"/>
  <c r="E382" i="2"/>
  <c r="G368" i="2"/>
  <c r="F368" i="2"/>
  <c r="E368" i="2"/>
  <c r="G331" i="2"/>
  <c r="F331" i="2"/>
  <c r="E331" i="2"/>
  <c r="I331" i="2"/>
  <c r="G235" i="2"/>
  <c r="F235" i="2"/>
  <c r="E235" i="2"/>
  <c r="G201" i="2"/>
  <c r="F201" i="2"/>
  <c r="E201" i="2"/>
  <c r="I193" i="2"/>
  <c r="K193" i="2" s="1"/>
  <c r="I179" i="2"/>
  <c r="K179" i="2" s="1"/>
  <c r="G173" i="2"/>
  <c r="F173" i="2"/>
  <c r="E173" i="2"/>
  <c r="G156" i="2"/>
  <c r="F156" i="2"/>
  <c r="E156" i="2"/>
  <c r="I156" i="2"/>
  <c r="K156" i="2" s="1"/>
  <c r="G151" i="2"/>
  <c r="F151" i="2"/>
  <c r="E151" i="2"/>
  <c r="G137" i="2"/>
  <c r="F137" i="2"/>
  <c r="E137" i="2"/>
  <c r="G116" i="2"/>
  <c r="F116" i="2"/>
  <c r="E116" i="2"/>
  <c r="G91" i="2"/>
  <c r="F91" i="2"/>
  <c r="E91" i="2"/>
  <c r="I91" i="2"/>
  <c r="K91" i="2" s="1"/>
  <c r="G86" i="2"/>
  <c r="F86" i="2"/>
  <c r="E86" i="2"/>
  <c r="G55" i="2"/>
  <c r="F55" i="2"/>
  <c r="E55" i="2"/>
  <c r="G39" i="2"/>
  <c r="F39" i="2"/>
  <c r="E39" i="2"/>
  <c r="I26" i="2"/>
  <c r="K26" i="2" s="1"/>
  <c r="G20" i="2"/>
  <c r="F20" i="2"/>
  <c r="E20" i="2"/>
  <c r="I12" i="2"/>
  <c r="K12" i="2" s="1"/>
  <c r="F416" i="2" l="1"/>
  <c r="E416" i="2"/>
  <c r="G416" i="2"/>
  <c r="K331" i="2"/>
  <c r="I129" i="2"/>
  <c r="K129" i="2" s="1"/>
  <c r="I320" i="2"/>
  <c r="K320" i="2" s="1"/>
  <c r="I66" i="2"/>
  <c r="K66" i="2" s="1"/>
  <c r="I382" i="2"/>
  <c r="K382" i="2" s="1"/>
  <c r="I244" i="2"/>
  <c r="K244" i="2" s="1"/>
  <c r="I337" i="2"/>
  <c r="K337" i="2" s="1"/>
  <c r="I287" i="2"/>
  <c r="K287" i="2" s="1"/>
  <c r="I218" i="2"/>
  <c r="K218" i="2" s="1"/>
  <c r="I368" i="2"/>
  <c r="K368" i="2" s="1"/>
  <c r="I344" i="2"/>
  <c r="K344" i="2" s="1"/>
  <c r="I151" i="2"/>
  <c r="K151" i="2" s="1"/>
  <c r="I137" i="2"/>
  <c r="K137" i="2" s="1"/>
  <c r="I235" i="2"/>
  <c r="K235" i="2" s="1"/>
  <c r="I20" i="2"/>
  <c r="K20" i="2" s="1"/>
  <c r="I86" i="2"/>
  <c r="K86" i="2" s="1"/>
  <c r="I116" i="2"/>
  <c r="K116" i="2" s="1"/>
  <c r="I173" i="2"/>
  <c r="K173" i="2" s="1"/>
  <c r="I201" i="2"/>
  <c r="K201" i="2" s="1"/>
  <c r="I55" i="2"/>
  <c r="K55" i="2" s="1"/>
  <c r="I39" i="2"/>
  <c r="I416" i="2" l="1"/>
  <c r="K416" i="2" s="1"/>
  <c r="K39" i="2"/>
</calcChain>
</file>

<file path=xl/sharedStrings.xml><?xml version="1.0" encoding="utf-8"?>
<sst xmlns="http://schemas.openxmlformats.org/spreadsheetml/2006/main" count="1681" uniqueCount="534">
  <si>
    <t>Texas Tech University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</si>
  <si>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</si>
  <si>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t xml:space="preserve">In-State </t>
  </si>
  <si>
    <t>Out of State</t>
  </si>
  <si>
    <t>Foreign</t>
  </si>
  <si>
    <t>Expenditures</t>
  </si>
  <si>
    <r>
      <rPr>
        <b/>
        <sz val="10"/>
        <color theme="1"/>
        <rFont val="Arial"/>
        <family val="2"/>
      </rPr>
      <t>A00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President's Office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</si>
  <si>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</si>
  <si>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>A01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Senior Associate VP Enrollment Mgmt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</si>
  <si>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</si>
  <si>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A02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Texas Tech Public Broadcasting</t>
    </r>
  </si>
  <si>
    <r>
      <rPr>
        <b/>
        <sz val="10"/>
        <color theme="1"/>
        <rFont val="Arial"/>
        <family val="2"/>
      </rPr>
      <t>B00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Provost and SVP Academic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</si>
  <si>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</si>
  <si>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>B13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International Affairs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</si>
  <si>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</si>
  <si>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Information Technology and CIO</t>
    </r>
  </si>
  <si>
    <r>
      <rPr>
        <b/>
        <sz val="10"/>
        <color theme="1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Ag Sci and Natural Resource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</si>
  <si>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</si>
  <si>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>B52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Architecture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</si>
  <si>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</si>
  <si>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>B53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Arts and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</si>
  <si>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</si>
  <si>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rPr>
        <b/>
        <sz val="10"/>
        <color theme="1"/>
        <rFont val="Arial"/>
        <family val="2"/>
      </rPr>
      <t>B54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Rawls College of Business</t>
    </r>
  </si>
  <si>
    <r>
      <t xml:space="preserve">Area  </t>
    </r>
    <r>
      <rPr>
        <b/>
        <u/>
        <sz val="10"/>
        <color rgb="FF0000FF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</si>
  <si>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>B55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Education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</si>
  <si>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</si>
  <si>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>B56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Engineering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</si>
  <si>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</si>
  <si>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>B57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Graduate School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</si>
  <si>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</si>
  <si>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>B59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Human Sciences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</si>
  <si>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</si>
  <si>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>B60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School of Law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</si>
  <si>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</si>
  <si>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>B61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of Media and Communication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</si>
  <si>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</si>
  <si>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>B62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College Visual and Performing Arts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</si>
  <si>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</si>
  <si>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Student Affairs</t>
    </r>
  </si>
  <si>
    <r>
      <rPr>
        <b/>
        <sz val="10"/>
        <color theme="1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TTUISD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</si>
  <si>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</si>
  <si>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>C14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Financial &amp; Managerial Reportng Svs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</si>
  <si>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</si>
  <si>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>C17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Admin Finance Auxiliary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</si>
  <si>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</si>
  <si>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>E00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</si>
  <si>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</si>
  <si>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>E01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Research Services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</si>
  <si>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</si>
  <si>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>E02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Economic Development</t>
    </r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</si>
  <si>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</si>
  <si>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rPr>
        <b/>
        <sz val="10"/>
        <color theme="1"/>
        <rFont val="Arial"/>
        <family val="2"/>
      </rPr>
      <t>E03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Compliance</t>
    </r>
  </si>
  <si>
    <r>
      <t xml:space="preserve">Area  </t>
    </r>
    <r>
      <rPr>
        <b/>
        <u/>
        <sz val="10"/>
        <color rgb="FF0000FF"/>
        <rFont val="Arial"/>
        <family val="2"/>
      </rPr>
      <t>E06</t>
    </r>
    <r>
      <rPr>
        <b/>
        <sz val="10"/>
        <color theme="1"/>
        <rFont val="Arial"/>
        <family val="2"/>
      </rPr>
      <t xml:space="preserve"> - Research Commercialization </t>
    </r>
  </si>
  <si>
    <t xml:space="preserve">E06 - Research Commercialization </t>
  </si>
  <si>
    <r>
      <rPr>
        <b/>
        <sz val="10"/>
        <color theme="1"/>
        <rFont val="Arial"/>
        <family val="2"/>
      </rPr>
      <t xml:space="preserve">Area  </t>
    </r>
    <r>
      <rPr>
        <b/>
        <u/>
        <sz val="10"/>
        <color rgb="FF0000FF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</si>
  <si>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F00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Athletic Director</t>
    </r>
  </si>
  <si>
    <r>
      <rPr>
        <b/>
        <sz val="10"/>
        <color theme="1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Office of Institutional Diversity</t>
    </r>
  </si>
  <si>
    <t xml:space="preserve">Area Q02 - TTUS Information Technology </t>
  </si>
  <si>
    <t>Department</t>
  </si>
  <si>
    <t>Description</t>
  </si>
  <si>
    <t>A0000</t>
  </si>
  <si>
    <t>President's Office</t>
  </si>
  <si>
    <t>A0003</t>
  </si>
  <si>
    <t>Alumni Association</t>
  </si>
  <si>
    <t>A0100</t>
  </si>
  <si>
    <t>Senior Associate VP Enrollment Mgmt</t>
  </si>
  <si>
    <t>A0101</t>
  </si>
  <si>
    <t>Undergraduate Admissions</t>
  </si>
  <si>
    <t>A0102</t>
  </si>
  <si>
    <t>Student Fin Aid and Scholarships</t>
  </si>
  <si>
    <t>A0202</t>
  </si>
  <si>
    <t>KTTZ FM Radio Station</t>
  </si>
  <si>
    <t>B0000</t>
  </si>
  <si>
    <t>Provost and SVP Academic Affairs</t>
  </si>
  <si>
    <t>B0001</t>
  </si>
  <si>
    <t>Library</t>
  </si>
  <si>
    <t>Inst of Environ and Human Health</t>
  </si>
  <si>
    <t>B1207</t>
  </si>
  <si>
    <t>B1300</t>
  </si>
  <si>
    <t>International Affairs</t>
  </si>
  <si>
    <t>B1302</t>
  </si>
  <si>
    <t>The Vietnam Center</t>
  </si>
  <si>
    <t>B1400</t>
  </si>
  <si>
    <t>Information Technology and CIO</t>
  </si>
  <si>
    <t>B1404</t>
  </si>
  <si>
    <t>IT Help Central</t>
  </si>
  <si>
    <t>B1405</t>
  </si>
  <si>
    <t>Telecommunications</t>
  </si>
  <si>
    <t>B1406</t>
  </si>
  <si>
    <t>Technology Assessment</t>
  </si>
  <si>
    <t>B1502</t>
  </si>
  <si>
    <t>Museum</t>
  </si>
  <si>
    <t>B5100</t>
  </si>
  <si>
    <t>Ag Sciences and Natural Resources</t>
  </si>
  <si>
    <t>B5101</t>
  </si>
  <si>
    <t>Agricultural and Applied Economics</t>
  </si>
  <si>
    <t>B5102</t>
  </si>
  <si>
    <t>Ag Education and Communications</t>
  </si>
  <si>
    <t>B5103</t>
  </si>
  <si>
    <t>Animal and Food Sciences</t>
  </si>
  <si>
    <t>B5104</t>
  </si>
  <si>
    <t>Landscape Architecture</t>
  </si>
  <si>
    <t>B5105</t>
  </si>
  <si>
    <t>B5106</t>
  </si>
  <si>
    <t>Plant and Soil Science</t>
  </si>
  <si>
    <t>B5107</t>
  </si>
  <si>
    <t>B5108</t>
  </si>
  <si>
    <t>ICFIE</t>
  </si>
  <si>
    <t>B5200</t>
  </si>
  <si>
    <t>Architecture</t>
  </si>
  <si>
    <t>B5300</t>
  </si>
  <si>
    <t>Arts and Sciences</t>
  </si>
  <si>
    <t>B5302</t>
  </si>
  <si>
    <t>Biological Sciences</t>
  </si>
  <si>
    <t>B5303</t>
  </si>
  <si>
    <t>Chemistry</t>
  </si>
  <si>
    <t>B5304</t>
  </si>
  <si>
    <t>Classical and Modern Lang and Lit</t>
  </si>
  <si>
    <t>B5307</t>
  </si>
  <si>
    <t>English</t>
  </si>
  <si>
    <t>B5308</t>
  </si>
  <si>
    <t>Geosciences</t>
  </si>
  <si>
    <t>B5309</t>
  </si>
  <si>
    <t>History</t>
  </si>
  <si>
    <t>B5310</t>
  </si>
  <si>
    <t>B5311</t>
  </si>
  <si>
    <t>Mathematics and Statistics</t>
  </si>
  <si>
    <t>B5314</t>
  </si>
  <si>
    <t>Physics</t>
  </si>
  <si>
    <t>B5315</t>
  </si>
  <si>
    <t>Political Science</t>
  </si>
  <si>
    <t>B5316</t>
  </si>
  <si>
    <t>B5317</t>
  </si>
  <si>
    <t>Sociology, Anthro and Social Work</t>
  </si>
  <si>
    <t>B5321</t>
  </si>
  <si>
    <t>B5400</t>
  </si>
  <si>
    <t>Rawls College of Business</t>
  </si>
  <si>
    <t>B5401</t>
  </si>
  <si>
    <t>Accounting</t>
  </si>
  <si>
    <t>B5403</t>
  </si>
  <si>
    <t>Energy, Economics and Law</t>
  </si>
  <si>
    <t>B5404</t>
  </si>
  <si>
    <t>Finance</t>
  </si>
  <si>
    <t>B5500</t>
  </si>
  <si>
    <t>Education Admin</t>
  </si>
  <si>
    <t>B5501</t>
  </si>
  <si>
    <t>Education EPL</t>
  </si>
  <si>
    <t>B5502</t>
  </si>
  <si>
    <t>Education TEP</t>
  </si>
  <si>
    <t>B5503</t>
  </si>
  <si>
    <t>Education Curriculum Instruction</t>
  </si>
  <si>
    <t>B5600</t>
  </si>
  <si>
    <t>Engineering</t>
  </si>
  <si>
    <t>B5601</t>
  </si>
  <si>
    <t>Chemical Engineering</t>
  </si>
  <si>
    <t>B5602</t>
  </si>
  <si>
    <t>Civil Engineering</t>
  </si>
  <si>
    <t>B5603</t>
  </si>
  <si>
    <t>Computer Science</t>
  </si>
  <si>
    <t>B5604</t>
  </si>
  <si>
    <t>Electrical and Computer Engineering</t>
  </si>
  <si>
    <t>B5606</t>
  </si>
  <si>
    <t>Industrial Engineering</t>
  </si>
  <si>
    <t>B5607</t>
  </si>
  <si>
    <t>Mechanical Engineering</t>
  </si>
  <si>
    <t>B5608</t>
  </si>
  <si>
    <t>Petroleum Engineering</t>
  </si>
  <si>
    <t>B5609</t>
  </si>
  <si>
    <t>Construction Engineering and ET</t>
  </si>
  <si>
    <t>B5700</t>
  </si>
  <si>
    <t>Graduate School</t>
  </si>
  <si>
    <t>B5800</t>
  </si>
  <si>
    <t>Honors College</t>
  </si>
  <si>
    <t>B5900</t>
  </si>
  <si>
    <t>Human Sciences</t>
  </si>
  <si>
    <t>B5902</t>
  </si>
  <si>
    <t>Department of Design (DOD)</t>
  </si>
  <si>
    <t>B5903</t>
  </si>
  <si>
    <t>Human Develop and Family Studies</t>
  </si>
  <si>
    <t>B5907</t>
  </si>
  <si>
    <t>Comm Family and Addiction Svcs</t>
  </si>
  <si>
    <t>B5909</t>
  </si>
  <si>
    <t>Hospitality and Retail Management</t>
  </si>
  <si>
    <t>B6000</t>
  </si>
  <si>
    <t>School of Law</t>
  </si>
  <si>
    <t>B6001</t>
  </si>
  <si>
    <t>Law Library</t>
  </si>
  <si>
    <t>B6100</t>
  </si>
  <si>
    <t>Media and Communication</t>
  </si>
  <si>
    <t>B6200</t>
  </si>
  <si>
    <t>Visual and Performing Arts</t>
  </si>
  <si>
    <t>B6201</t>
  </si>
  <si>
    <t>School of Art</t>
  </si>
  <si>
    <t>B6202</t>
  </si>
  <si>
    <t>School of Music</t>
  </si>
  <si>
    <t>B6203</t>
  </si>
  <si>
    <t>Department of Theatre and Dance</t>
  </si>
  <si>
    <t>B6300</t>
  </si>
  <si>
    <t>B6304</t>
  </si>
  <si>
    <t>Off Campus Educational Sites</t>
  </si>
  <si>
    <t>B6307</t>
  </si>
  <si>
    <t>TTU at Fredericksburg</t>
  </si>
  <si>
    <t>B6308</t>
  </si>
  <si>
    <t>TTU at Highland Lakes</t>
  </si>
  <si>
    <t>B6309</t>
  </si>
  <si>
    <t>B6401</t>
  </si>
  <si>
    <t>B6408</t>
  </si>
  <si>
    <t>Student Judicial Programs</t>
  </si>
  <si>
    <t>B6409</t>
  </si>
  <si>
    <t>Student Legal Services</t>
  </si>
  <si>
    <t>B6410</t>
  </si>
  <si>
    <t>University Career Services</t>
  </si>
  <si>
    <t>B6411</t>
  </si>
  <si>
    <t>Student Counseling Center</t>
  </si>
  <si>
    <t>B6501</t>
  </si>
  <si>
    <t>B6505</t>
  </si>
  <si>
    <t>C0000</t>
  </si>
  <si>
    <t>SVP Administration and Finance</t>
  </si>
  <si>
    <t>C1400</t>
  </si>
  <si>
    <t>Financial &amp; Managerial Reportng Svs</t>
  </si>
  <si>
    <t>C1402</t>
  </si>
  <si>
    <t>Accounting Services</t>
  </si>
  <si>
    <t>C1403</t>
  </si>
  <si>
    <t>Office of Research Accounting</t>
  </si>
  <si>
    <t>C1703</t>
  </si>
  <si>
    <t>University Student Housing</t>
  </si>
  <si>
    <t>C1705</t>
  </si>
  <si>
    <t>Recreational Sports</t>
  </si>
  <si>
    <t>C1708</t>
  </si>
  <si>
    <t>United Spirit Arena</t>
  </si>
  <si>
    <t>C1709</t>
  </si>
  <si>
    <t>University Parking Services</t>
  </si>
  <si>
    <t>C2006</t>
  </si>
  <si>
    <t>Ops Div Planning and Admin</t>
  </si>
  <si>
    <t>C2007</t>
  </si>
  <si>
    <t>Ops Div Bldg Maint &amp; Const</t>
  </si>
  <si>
    <t>C2010</t>
  </si>
  <si>
    <t>Ops Div Dept of Utilities</t>
  </si>
  <si>
    <t>E0000</t>
  </si>
  <si>
    <t>VP Research</t>
  </si>
  <si>
    <t>E0100</t>
  </si>
  <si>
    <t>Research Services</t>
  </si>
  <si>
    <t>E0200</t>
  </si>
  <si>
    <t>Northwest Texas SBDC</t>
  </si>
  <si>
    <t>E0300</t>
  </si>
  <si>
    <t>Animal Care Services</t>
  </si>
  <si>
    <t>E0303</t>
  </si>
  <si>
    <t>Environmental Health and Safety</t>
  </si>
  <si>
    <t>E0401</t>
  </si>
  <si>
    <t>National Wind Institute</t>
  </si>
  <si>
    <t>E0600</t>
  </si>
  <si>
    <t>Research Commercialization</t>
  </si>
  <si>
    <t>F0020</t>
  </si>
  <si>
    <t>Deputy Athletic Director</t>
  </si>
  <si>
    <t>F0030</t>
  </si>
  <si>
    <t>Men Sports</t>
  </si>
  <si>
    <t>F0040</t>
  </si>
  <si>
    <t>Women Sports</t>
  </si>
  <si>
    <t>G0001</t>
  </si>
  <si>
    <t>Institutional Diversity</t>
  </si>
  <si>
    <t>G0004</t>
  </si>
  <si>
    <t>Comm College and Xfr Relations Ofc</t>
  </si>
  <si>
    <t>J0001</t>
  </si>
  <si>
    <t>Texas Tech Police Department</t>
  </si>
  <si>
    <t>Q0200</t>
  </si>
  <si>
    <t>TTUS Information Technology</t>
  </si>
  <si>
    <t xml:space="preserve">Natural Resources Management </t>
  </si>
  <si>
    <r>
      <t xml:space="preserve">Area  </t>
    </r>
    <r>
      <rPr>
        <b/>
        <u/>
        <sz val="10"/>
        <color rgb="FF0000FF"/>
        <rFont val="Arial"/>
        <family val="2"/>
      </rPr>
      <t>B15</t>
    </r>
    <r>
      <rPr>
        <b/>
        <sz val="10"/>
        <color theme="1"/>
        <rFont val="Arial"/>
        <family val="2"/>
      </rPr>
      <t xml:space="preserve"> - Museum and Heritage</t>
    </r>
  </si>
  <si>
    <t xml:space="preserve">B15 - Museum and Heritage </t>
  </si>
  <si>
    <r>
      <t xml:space="preserve">Area  </t>
    </r>
    <r>
      <rPr>
        <b/>
        <u/>
        <sz val="10"/>
        <color rgb="FF0000FF"/>
        <rFont val="Arial"/>
        <family val="2"/>
      </rPr>
      <t>B51</t>
    </r>
    <r>
      <rPr>
        <b/>
        <sz val="10"/>
        <color theme="1"/>
        <rFont val="Arial"/>
        <family val="2"/>
      </rPr>
      <t xml:space="preserve"> - College Ag Sci and Natural Resource</t>
    </r>
  </si>
  <si>
    <t>Fiber and Biopolymer Research</t>
  </si>
  <si>
    <t>Psychological Sciences</t>
  </si>
  <si>
    <r>
      <t xml:space="preserve">Area  </t>
    </r>
    <r>
      <rPr>
        <b/>
        <u/>
        <sz val="10"/>
        <color rgb="FF0000FF"/>
        <rFont val="Arial"/>
        <family val="2"/>
      </rPr>
      <t>B58</t>
    </r>
    <r>
      <rPr>
        <b/>
        <sz val="10"/>
        <color theme="1"/>
        <rFont val="Arial"/>
        <family val="2"/>
      </rPr>
      <t xml:space="preserve"> - Honors College </t>
    </r>
  </si>
  <si>
    <t xml:space="preserve">B58 - Honors College </t>
  </si>
  <si>
    <t xml:space="preserve">TTU Center at Junction </t>
  </si>
  <si>
    <r>
      <t xml:space="preserve">Area  </t>
    </r>
    <r>
      <rPr>
        <b/>
        <u/>
        <sz val="10"/>
        <color rgb="FF0000FF"/>
        <rFont val="Arial"/>
        <family val="2"/>
      </rPr>
      <t>C00</t>
    </r>
    <r>
      <rPr>
        <b/>
        <sz val="10"/>
        <color theme="1"/>
        <rFont val="Arial"/>
        <family val="2"/>
      </rPr>
      <t xml:space="preserve"> - SVP Administration and Finance </t>
    </r>
  </si>
  <si>
    <t xml:space="preserve">C00 - SVP Administration and Finance </t>
  </si>
  <si>
    <t>E0201</t>
  </si>
  <si>
    <t>Strategic Partnerships</t>
  </si>
  <si>
    <t>FY16</t>
  </si>
  <si>
    <t>A0201</t>
  </si>
  <si>
    <t>KTTZ Television Station</t>
  </si>
  <si>
    <t>B1401</t>
  </si>
  <si>
    <t>High Performance Computing</t>
  </si>
  <si>
    <t>B5320</t>
  </si>
  <si>
    <t>Center for Geospatial Technology</t>
  </si>
  <si>
    <t>B5407</t>
  </si>
  <si>
    <t>Marketing</t>
  </si>
  <si>
    <t>Personal Financial Planning</t>
  </si>
  <si>
    <t xml:space="preserve">B63 - Distance Education </t>
  </si>
  <si>
    <r>
      <t xml:space="preserve">Area  </t>
    </r>
    <r>
      <rPr>
        <b/>
        <u/>
        <sz val="10"/>
        <color rgb="FF0000FF"/>
        <rFont val="Arial"/>
        <family val="2"/>
      </rPr>
      <t>B63</t>
    </r>
    <r>
      <rPr>
        <b/>
        <sz val="10"/>
        <color theme="1"/>
        <rFont val="Arial"/>
        <family val="2"/>
      </rPr>
      <t xml:space="preserve"> - Distance Education </t>
    </r>
  </si>
  <si>
    <t>B6407</t>
  </si>
  <si>
    <t>B6406</t>
  </si>
  <si>
    <t>Campus Life</t>
  </si>
  <si>
    <t>Parent Relations</t>
  </si>
  <si>
    <t>B6412</t>
  </si>
  <si>
    <t>Student Disability Services</t>
  </si>
  <si>
    <t>B6414</t>
  </si>
  <si>
    <t>Transition and Engagement</t>
  </si>
  <si>
    <t>C1300</t>
  </si>
  <si>
    <t>Procurement Services</t>
  </si>
  <si>
    <t xml:space="preserve">C13 - Procurement Services </t>
  </si>
  <si>
    <t>C1404</t>
  </si>
  <si>
    <t>Student Business Services</t>
  </si>
  <si>
    <t>C1701</t>
  </si>
  <si>
    <t>Hospitality Services</t>
  </si>
  <si>
    <t>C2000</t>
  </si>
  <si>
    <t>C2002</t>
  </si>
  <si>
    <t>C2003</t>
  </si>
  <si>
    <t>Ops Div Admin</t>
  </si>
  <si>
    <t>Grounds Maintenance</t>
  </si>
  <si>
    <t>Ops Div Engineering Services</t>
  </si>
  <si>
    <t>H1500</t>
  </si>
  <si>
    <t>Human Resources Administration</t>
  </si>
  <si>
    <t>J0000</t>
  </si>
  <si>
    <t>Legal Council</t>
  </si>
  <si>
    <t>B5313</t>
  </si>
  <si>
    <t>Philosophy</t>
  </si>
  <si>
    <t>B6503</t>
  </si>
  <si>
    <t>C2008</t>
  </si>
  <si>
    <t>Ops Div Business Services</t>
  </si>
  <si>
    <t>H1501</t>
  </si>
  <si>
    <t>Payroll Services</t>
  </si>
  <si>
    <t>A0002</t>
  </si>
  <si>
    <t>A0104</t>
  </si>
  <si>
    <t>Registrar</t>
  </si>
  <si>
    <t>B5405</t>
  </si>
  <si>
    <t>ISQS</t>
  </si>
  <si>
    <t>B5408</t>
  </si>
  <si>
    <t>Rawls Funds</t>
  </si>
  <si>
    <t>B6402</t>
  </si>
  <si>
    <t>Student Resolution Center</t>
  </si>
  <si>
    <t>C1100</t>
  </si>
  <si>
    <t>AF Information Systems Mgmt</t>
  </si>
  <si>
    <t>C1702</t>
  </si>
  <si>
    <t>University Identification</t>
  </si>
  <si>
    <t>E0400</t>
  </si>
  <si>
    <t>Center for BioTechnology Genomics</t>
  </si>
  <si>
    <t>C1704</t>
  </si>
  <si>
    <t>Student Union and Activities</t>
  </si>
  <si>
    <t xml:space="preserve">Communications and Marketing </t>
  </si>
  <si>
    <r>
      <t xml:space="preserve">Area  </t>
    </r>
    <r>
      <rPr>
        <b/>
        <u/>
        <sz val="10"/>
        <color rgb="FF0000FF"/>
        <rFont val="Arial"/>
        <family val="2"/>
      </rPr>
      <t>B12</t>
    </r>
    <r>
      <rPr>
        <b/>
        <sz val="10"/>
        <color theme="1"/>
        <rFont val="Arial"/>
        <family val="2"/>
      </rPr>
      <t xml:space="preserve"> - Academic Affairs</t>
    </r>
  </si>
  <si>
    <t>Academic Operations and Services</t>
  </si>
  <si>
    <t xml:space="preserve">B12 - Academic Affairs </t>
  </si>
  <si>
    <t>B5610</t>
  </si>
  <si>
    <t>Civil Environ Construct Engineering</t>
  </si>
  <si>
    <t>B5901</t>
  </si>
  <si>
    <t>B5908</t>
  </si>
  <si>
    <t>Nutritional Sciences</t>
  </si>
  <si>
    <t>B6103</t>
  </si>
  <si>
    <t>B6404</t>
  </si>
  <si>
    <t>Dean of Students</t>
  </si>
  <si>
    <r>
      <t xml:space="preserve">Area  </t>
    </r>
    <r>
      <rPr>
        <b/>
        <u/>
        <sz val="10"/>
        <color rgb="FF0000FF"/>
        <rFont val="Arial"/>
        <family val="2"/>
      </rPr>
      <t>C11</t>
    </r>
    <r>
      <rPr>
        <b/>
        <sz val="10"/>
        <color theme="1"/>
        <rFont val="Arial"/>
        <family val="2"/>
      </rPr>
      <t xml:space="preserve"> - AF Information Systems Management  </t>
    </r>
  </si>
  <si>
    <r>
      <t xml:space="preserve">Area  </t>
    </r>
    <r>
      <rPr>
        <b/>
        <u/>
        <sz val="10"/>
        <color rgb="FF0000FF"/>
        <rFont val="Arial"/>
        <family val="2"/>
      </rPr>
      <t>C13</t>
    </r>
    <r>
      <rPr>
        <b/>
        <sz val="10"/>
        <color theme="1"/>
        <rFont val="Arial"/>
        <family val="2"/>
      </rPr>
      <t xml:space="preserve"> - Procurement Services </t>
    </r>
  </si>
  <si>
    <r>
      <t xml:space="preserve">Area  </t>
    </r>
    <r>
      <rPr>
        <b/>
        <u/>
        <sz val="10"/>
        <color rgb="FF0000FF"/>
        <rFont val="Arial"/>
        <family val="2"/>
      </rPr>
      <t>C20</t>
    </r>
    <r>
      <rPr>
        <b/>
        <sz val="10"/>
        <color theme="1"/>
        <rFont val="Arial"/>
        <family val="2"/>
      </rPr>
      <t xml:space="preserve"> - Operations</t>
    </r>
  </si>
  <si>
    <t>C20 - Operations</t>
  </si>
  <si>
    <r>
      <t xml:space="preserve">Area  </t>
    </r>
    <r>
      <rPr>
        <b/>
        <u/>
        <sz val="10"/>
        <color rgb="FF0000FF"/>
        <rFont val="Arial"/>
        <family val="2"/>
      </rPr>
      <t>E04</t>
    </r>
    <r>
      <rPr>
        <b/>
        <sz val="10"/>
        <color theme="1"/>
        <rFont val="Arial"/>
        <family val="2"/>
      </rPr>
      <t xml:space="preserve"> - Multidisciplinary Res Ctrs and Inst </t>
    </r>
  </si>
  <si>
    <t xml:space="preserve">E04 - Multidisciplinary Res Ctrs and Inst </t>
  </si>
  <si>
    <r>
      <t xml:space="preserve">Area  </t>
    </r>
    <r>
      <rPr>
        <b/>
        <u/>
        <sz val="10"/>
        <color rgb="FF0000FF"/>
        <rFont val="Arial"/>
        <family val="2"/>
      </rPr>
      <t>G00</t>
    </r>
    <r>
      <rPr>
        <b/>
        <sz val="10"/>
        <color theme="1"/>
        <rFont val="Arial"/>
        <family val="2"/>
      </rPr>
      <t xml:space="preserve"> - Office of Institutional Diversity</t>
    </r>
  </si>
  <si>
    <r>
      <t xml:space="preserve">Area </t>
    </r>
    <r>
      <rPr>
        <b/>
        <u/>
        <sz val="10"/>
        <color rgb="FF0000FF"/>
        <rFont val="Arial"/>
        <family val="2"/>
      </rPr>
      <t xml:space="preserve"> H15</t>
    </r>
    <r>
      <rPr>
        <b/>
        <sz val="10"/>
        <color theme="1"/>
        <rFont val="Arial"/>
        <family val="2"/>
      </rPr>
      <t xml:space="preserve"> - Human Resources </t>
    </r>
  </si>
  <si>
    <r>
      <t xml:space="preserve">Area </t>
    </r>
    <r>
      <rPr>
        <b/>
        <u/>
        <sz val="10"/>
        <color rgb="FF0000FF"/>
        <rFont val="Arial"/>
        <family val="2"/>
      </rPr>
      <t>Q02</t>
    </r>
    <r>
      <rPr>
        <b/>
        <sz val="10"/>
        <color theme="1"/>
        <rFont val="Arial"/>
        <family val="2"/>
      </rPr>
      <t xml:space="preserve"> - TTUS Information Technology </t>
    </r>
  </si>
  <si>
    <t>H15 - Human Resources</t>
  </si>
  <si>
    <r>
      <t xml:space="preserve">Area </t>
    </r>
    <r>
      <rPr>
        <b/>
        <u/>
        <sz val="10"/>
        <color rgb="FF0000FF"/>
        <rFont val="Arial"/>
        <family val="2"/>
      </rPr>
      <t>J00</t>
    </r>
    <r>
      <rPr>
        <b/>
        <sz val="10"/>
        <color theme="1"/>
        <rFont val="Arial"/>
        <family val="2"/>
      </rPr>
      <t xml:space="preserve"> - Legal Council </t>
    </r>
  </si>
  <si>
    <t xml:space="preserve">Area J00 - Legal Council </t>
  </si>
  <si>
    <t>B1200</t>
  </si>
  <si>
    <t>Academic Affairs</t>
  </si>
  <si>
    <t>B5406</t>
  </si>
  <si>
    <t>Management</t>
  </si>
  <si>
    <t>C2009</t>
  </si>
  <si>
    <t>Ops Div Dept of Services</t>
  </si>
  <si>
    <t>B1301</t>
  </si>
  <si>
    <t>ICASALS</t>
  </si>
  <si>
    <t>B1402</t>
  </si>
  <si>
    <t>Technology Support</t>
  </si>
  <si>
    <t>B5306</t>
  </si>
  <si>
    <t>Economics</t>
  </si>
  <si>
    <t>B6413</t>
  </si>
  <si>
    <t>Student Media</t>
  </si>
  <si>
    <t>B6502</t>
  </si>
  <si>
    <t>E0403</t>
  </si>
  <si>
    <t>STEM-CORE</t>
  </si>
  <si>
    <t>Athletic Director</t>
  </si>
  <si>
    <t>F0010</t>
  </si>
  <si>
    <t>B5402</t>
  </si>
  <si>
    <t>Health Organization Management</t>
  </si>
  <si>
    <t>C1406</t>
  </si>
  <si>
    <t>Tax Compliance and Reporting</t>
  </si>
  <si>
    <t>E0302</t>
  </si>
  <si>
    <t>Human Research Protection Program</t>
  </si>
  <si>
    <t>B1407</t>
  </si>
  <si>
    <t>Application Development and Support</t>
  </si>
  <si>
    <t>Inst for Studies in Pragmaticism</t>
  </si>
  <si>
    <t>B5319</t>
  </si>
  <si>
    <t>E0404</t>
  </si>
  <si>
    <t>Free Market Institute</t>
  </si>
  <si>
    <t>Kinesiology and Sport Management</t>
  </si>
  <si>
    <t>B6310</t>
  </si>
  <si>
    <t xml:space="preserve">TTU at El Paso </t>
  </si>
  <si>
    <r>
      <t xml:space="preserve">Area  </t>
    </r>
    <r>
      <rPr>
        <b/>
        <u/>
        <sz val="10"/>
        <color rgb="FF0000FF"/>
        <rFont val="Arial"/>
        <family val="2"/>
      </rPr>
      <t>C12</t>
    </r>
    <r>
      <rPr>
        <b/>
        <sz val="10"/>
        <color theme="1"/>
        <rFont val="Arial"/>
        <family val="2"/>
      </rPr>
      <t xml:space="preserve"> - Budget and Res Planning and Mgmt </t>
    </r>
  </si>
  <si>
    <t>C1200</t>
  </si>
  <si>
    <t>Budget and Res Planning Mgmt</t>
  </si>
  <si>
    <t xml:space="preserve">C12 -Budget and Res Planning and Mgmt </t>
  </si>
  <si>
    <t xml:space="preserve">Area T00 - TTUS Institutional Advancement  </t>
  </si>
  <si>
    <t>T0000</t>
  </si>
  <si>
    <t>TTUS Institutional Advancement</t>
  </si>
  <si>
    <t>Area T00 - TTUS Institutional Advancement</t>
  </si>
  <si>
    <t>C1401</t>
  </si>
  <si>
    <t>Area T02 - TTUS Annual Giving Programs</t>
  </si>
  <si>
    <t>T0200</t>
  </si>
  <si>
    <t>TTUS Annual Giving Programs</t>
  </si>
  <si>
    <t>University Financial Services</t>
  </si>
  <si>
    <t>B6403</t>
  </si>
  <si>
    <t>Student Government Association</t>
  </si>
  <si>
    <r>
      <t xml:space="preserve">Area </t>
    </r>
    <r>
      <rPr>
        <b/>
        <u/>
        <sz val="10"/>
        <color rgb="FF0000FF"/>
        <rFont val="Arial"/>
        <family val="2"/>
      </rPr>
      <t>Q00</t>
    </r>
    <r>
      <rPr>
        <b/>
        <sz val="10"/>
        <color theme="1"/>
        <rFont val="Arial"/>
        <family val="2"/>
      </rPr>
      <t xml:space="preserve"> - TTUS Chief Financial Officer </t>
    </r>
  </si>
  <si>
    <t>Q0000</t>
  </si>
  <si>
    <t>TTUS Chief Financial Officer</t>
  </si>
  <si>
    <t xml:space="preserve">Area Q00 - TTUS Chief Financial Officer </t>
  </si>
  <si>
    <t>Includes Employee, Student, Executive/PCard/Ghost Cards, Group &amp; Participant Travel and Registration Fees</t>
  </si>
  <si>
    <t>Other (Group &amp;</t>
  </si>
  <si>
    <t>Registrations)</t>
  </si>
  <si>
    <t>FY17</t>
  </si>
  <si>
    <t xml:space="preserve">            Travel Expenditures by Area and Department</t>
  </si>
  <si>
    <t>B6314</t>
  </si>
  <si>
    <t>Osher Lifelong Learning Institute</t>
  </si>
  <si>
    <t>Other Accounting and Reporting</t>
  </si>
  <si>
    <t>C1405</t>
  </si>
  <si>
    <t>B5301</t>
  </si>
  <si>
    <t>AFROTC</t>
  </si>
  <si>
    <t>B5312</t>
  </si>
  <si>
    <t>Military Science</t>
  </si>
  <si>
    <t>B6306</t>
  </si>
  <si>
    <t>TTU at Abilene</t>
  </si>
  <si>
    <t>E0402</t>
  </si>
  <si>
    <t>Neuroimaging Institute</t>
  </si>
  <si>
    <t>G0003</t>
  </si>
  <si>
    <t>Undergraduate Education</t>
  </si>
  <si>
    <t xml:space="preserve">Area U00 - TTUS Facilities Planning </t>
  </si>
  <si>
    <t>U0000</t>
  </si>
  <si>
    <t>TTUS Facilities Planning</t>
  </si>
  <si>
    <r>
      <t xml:space="preserve">Area  </t>
    </r>
    <r>
      <rPr>
        <b/>
        <u/>
        <sz val="10"/>
        <color rgb="FF0000FF"/>
        <rFont val="Arial"/>
        <family val="2"/>
      </rPr>
      <t>C10</t>
    </r>
    <r>
      <rPr>
        <b/>
        <sz val="10"/>
        <color theme="1"/>
        <rFont val="Arial"/>
        <family val="2"/>
      </rPr>
      <t xml:space="preserve"> - Payroll and Tax Services</t>
    </r>
  </si>
  <si>
    <t>C1000</t>
  </si>
  <si>
    <t>Payroll and Tax Services</t>
  </si>
  <si>
    <t>C10 - Payroll and Tax Services</t>
  </si>
  <si>
    <t xml:space="preserve">C11 - AF Information Systems Mgmt  </t>
  </si>
  <si>
    <t>E0405</t>
  </si>
  <si>
    <t>Inst Materials Mfg and Sustainment</t>
  </si>
  <si>
    <t>FY16 Total</t>
  </si>
  <si>
    <t>To Date</t>
  </si>
  <si>
    <t>Travel</t>
  </si>
  <si>
    <t>Totals</t>
  </si>
  <si>
    <t>G0002</t>
  </si>
  <si>
    <t>University Interscholastic League</t>
  </si>
  <si>
    <t xml:space="preserve">% Incr/Decr </t>
  </si>
  <si>
    <t>B1208</t>
  </si>
  <si>
    <t>Academic Engagement</t>
  </si>
  <si>
    <t>B5904</t>
  </si>
  <si>
    <t xml:space="preserve">Nutrition Hosp and Retailing </t>
  </si>
  <si>
    <t>B6316</t>
  </si>
  <si>
    <t>TTU at Hill College</t>
  </si>
  <si>
    <t>E0001</t>
  </si>
  <si>
    <t>Innovation</t>
  </si>
  <si>
    <t>B1504</t>
  </si>
  <si>
    <t>National Ranching Heritage Center</t>
  </si>
  <si>
    <t>B5322</t>
  </si>
  <si>
    <t>B0004</t>
  </si>
  <si>
    <t>B1209</t>
  </si>
  <si>
    <t>Undergraduate Programs</t>
  </si>
  <si>
    <t>B6315</t>
  </si>
  <si>
    <t>Distance Ed Continuing Education</t>
  </si>
  <si>
    <t>FY17 Total</t>
  </si>
  <si>
    <t>FY18</t>
  </si>
  <si>
    <r>
      <t xml:space="preserve">Area  </t>
    </r>
    <r>
      <rPr>
        <b/>
        <u/>
        <sz val="10"/>
        <color rgb="FF0000FF"/>
        <rFont val="Arial"/>
        <family val="2"/>
      </rPr>
      <t>B65</t>
    </r>
    <r>
      <rPr>
        <b/>
        <sz val="10"/>
        <color theme="1"/>
        <rFont val="Arial"/>
        <family val="2"/>
      </rPr>
      <t xml:space="preserve"> - TTU K12</t>
    </r>
  </si>
  <si>
    <t>TTU K12 Administration</t>
  </si>
  <si>
    <t>TTU K12 Academic</t>
  </si>
  <si>
    <t>TTU K12 Operations</t>
  </si>
  <si>
    <t>TTU K12 Instructors</t>
  </si>
  <si>
    <t xml:space="preserve">TTU K12 External </t>
  </si>
  <si>
    <t>B6101</t>
  </si>
  <si>
    <t>B6318</t>
  </si>
  <si>
    <t>B6320</t>
  </si>
  <si>
    <t>TTU at Waco</t>
  </si>
  <si>
    <t>eLearning</t>
  </si>
  <si>
    <t>B6319</t>
  </si>
  <si>
    <t>TTU at Collin</t>
  </si>
  <si>
    <t>B1202</t>
  </si>
  <si>
    <t>Womens Studies Program</t>
  </si>
  <si>
    <t>CoMC Dept of COMS</t>
  </si>
  <si>
    <t>B6107</t>
  </si>
  <si>
    <t>Public Relations</t>
  </si>
  <si>
    <t>B6105</t>
  </si>
  <si>
    <t>Department of Advertising</t>
  </si>
  <si>
    <t>B6106</t>
  </si>
  <si>
    <t>B6108</t>
  </si>
  <si>
    <t>B0005</t>
  </si>
  <si>
    <t>Faculty Senate</t>
  </si>
  <si>
    <t>C1302</t>
  </si>
  <si>
    <t>Purchasing</t>
  </si>
  <si>
    <t>Student Affairs</t>
  </si>
  <si>
    <t>B6109</t>
  </si>
  <si>
    <t>Communication Training</t>
  </si>
  <si>
    <t>B5109</t>
  </si>
  <si>
    <t>Veterinary Service</t>
  </si>
  <si>
    <t>JOUR and Creative Media Industries</t>
  </si>
  <si>
    <t>B6104</t>
  </si>
  <si>
    <t>Center for Communication Research</t>
  </si>
  <si>
    <t xml:space="preserve">FY19 Total </t>
  </si>
  <si>
    <t>FY18 Total</t>
  </si>
  <si>
    <t>Over FY18</t>
  </si>
  <si>
    <t>FY19</t>
  </si>
  <si>
    <r>
      <t xml:space="preserve">Area  </t>
    </r>
    <r>
      <rPr>
        <b/>
        <u/>
        <sz val="10"/>
        <color rgb="FF0000FF"/>
        <rFont val="Arial"/>
        <family val="2"/>
      </rPr>
      <t>A03</t>
    </r>
    <r>
      <rPr>
        <b/>
        <sz val="10"/>
        <color theme="1"/>
        <rFont val="Arial"/>
        <family val="2"/>
      </rPr>
      <t xml:space="preserve"> - TTU Institutional Advancement</t>
    </r>
  </si>
  <si>
    <t>A0300</t>
  </si>
  <si>
    <t>TTU Institutional Advancement</t>
  </si>
  <si>
    <t xml:space="preserve">A03 - Institutional Advancement </t>
  </si>
  <si>
    <r>
      <t xml:space="preserve">Area  </t>
    </r>
    <r>
      <rPr>
        <b/>
        <u/>
        <sz val="10"/>
        <color rgb="FF0000FF"/>
        <rFont val="Arial"/>
        <family val="2"/>
      </rPr>
      <t>C09</t>
    </r>
    <r>
      <rPr>
        <b/>
        <sz val="10"/>
        <color theme="1"/>
        <rFont val="Arial"/>
        <family val="2"/>
      </rPr>
      <t xml:space="preserve"> - Financial and Business Services </t>
    </r>
  </si>
  <si>
    <t>C0900</t>
  </si>
  <si>
    <t xml:space="preserve">C09 - Financial and Business Services </t>
  </si>
  <si>
    <t>Professional Communication</t>
  </si>
  <si>
    <t xml:space="preserve">Area  C18 - Financial and Managerial Reporting </t>
  </si>
  <si>
    <t>C1800</t>
  </si>
  <si>
    <t>Financial &amp; Managerial Reportng Svc</t>
  </si>
  <si>
    <t xml:space="preserve">C18 - Financial and Managerial Reporting </t>
  </si>
  <si>
    <t>Area  C19 - Financial and Business Services</t>
  </si>
  <si>
    <t>C1900</t>
  </si>
  <si>
    <t xml:space="preserve">C19 - Financial and Business Services </t>
  </si>
  <si>
    <t>B0008</t>
  </si>
  <si>
    <t>Outreach and Engagement</t>
  </si>
  <si>
    <t>eLearning and Academic Partnerships</t>
  </si>
  <si>
    <t>B6110</t>
  </si>
  <si>
    <t>Harris Inst Hispanic Interntl Comm</t>
  </si>
  <si>
    <t>C1303</t>
  </si>
  <si>
    <t>Surplus</t>
  </si>
  <si>
    <t>E0406</t>
  </si>
  <si>
    <t>Ctr for Fnctnl Genomic Abiotic Str</t>
  </si>
  <si>
    <t xml:space="preserve">   For Period Beginning September 1 and Ending June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</si>
</sst>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</fills>
  <borders count="28">
    <border>
      <left/>
      <right/>
      <top/>
      <bottom/>
      <diagonal/>
    </border>
    <border>
      <left style="medium">
        <color rgb="FF608BB4"/>
      </left>
      <right/>
      <top style="medium">
        <color rgb="FF608BB4"/>
      </top>
      <bottom/>
      <diagonal/>
    </border>
    <border>
      <left/>
      <right/>
      <top style="medium">
        <color rgb="FF608BB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/>
      <top/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thin">
        <color theme="3" tint="0.39997558519241921"/>
      </right>
      <top style="medium">
        <color rgb="FF608BB4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608BB4"/>
      </top>
      <bottom style="thin">
        <color theme="0" tint="-0.24997711111789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 style="thick">
        <color theme="3" tint="0.59999389629810485"/>
      </right>
      <top style="medium">
        <color rgb="FF608BB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608BB4"/>
      </right>
      <top style="thin">
        <color indexed="64"/>
      </top>
      <bottom/>
      <diagonal/>
    </border>
    <border>
      <left style="thin">
        <color indexed="64"/>
      </left>
      <right style="medium">
        <color rgb="FF608BB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 applyBorder="1"/>
    <xf numFmtId="43" fontId="2" fillId="0" borderId="8" xfId="3" applyFont="1" applyBorder="1"/>
    <xf numFmtId="43" fontId="2" fillId="0" borderId="9" xfId="3" applyFont="1" applyBorder="1" applyAlignment="1">
      <alignment horizontal="right"/>
    </xf>
    <xf numFmtId="43" fontId="4" fillId="3" borderId="9" xfId="3" applyFont="1" applyFill="1" applyBorder="1" applyAlignment="1">
      <alignment horizontal="right"/>
    </xf>
    <xf numFmtId="43" fontId="2" fillId="0" borderId="9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1" fillId="0" borderId="0" xfId="1" applyFill="1" applyBorder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3" borderId="9" xfId="1" applyFont="1" applyFill="1" applyBorder="1" applyAlignment="1">
      <alignment horizontal="left"/>
    </xf>
    <xf numFmtId="0" fontId="2" fillId="3" borderId="7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1" fillId="0" borderId="0" xfId="3" applyFont="1"/>
    <xf numFmtId="43" fontId="0" fillId="0" borderId="0" xfId="3" applyFont="1" applyFill="1" applyBorder="1"/>
    <xf numFmtId="43" fontId="2" fillId="2" borderId="1" xfId="3" applyFont="1" applyFill="1" applyBorder="1" applyAlignment="1">
      <alignment horizontal="center" vertical="center"/>
    </xf>
    <xf numFmtId="43" fontId="2" fillId="2" borderId="10" xfId="3" applyFont="1" applyFill="1" applyBorder="1" applyAlignment="1">
      <alignment horizontal="center" vertical="center"/>
    </xf>
    <xf numFmtId="43" fontId="2" fillId="2" borderId="3" xfId="3" applyFont="1" applyFill="1" applyBorder="1" applyAlignment="1">
      <alignment horizontal="center"/>
    </xf>
    <xf numFmtId="43" fontId="2" fillId="2" borderId="4" xfId="3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horizontal="center" vertical="center"/>
    </xf>
    <xf numFmtId="43" fontId="1" fillId="0" borderId="0" xfId="3" applyFont="1" applyFill="1"/>
    <xf numFmtId="43" fontId="2" fillId="0" borderId="0" xfId="3" applyFont="1" applyFill="1"/>
    <xf numFmtId="43" fontId="2" fillId="0" borderId="0" xfId="3" applyFont="1"/>
    <xf numFmtId="0" fontId="4" fillId="0" borderId="6" xfId="1" applyFont="1" applyFill="1" applyBorder="1" applyAlignment="1">
      <alignment horizontal="left"/>
    </xf>
    <xf numFmtId="43" fontId="2" fillId="0" borderId="11" xfId="3" applyFont="1" applyBorder="1" applyAlignment="1">
      <alignment horizontal="right"/>
    </xf>
    <xf numFmtId="43" fontId="2" fillId="0" borderId="8" xfId="3" applyFont="1" applyBorder="1" applyAlignment="1">
      <alignment horizontal="right"/>
    </xf>
    <xf numFmtId="43" fontId="2" fillId="0" borderId="12" xfId="3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left"/>
    </xf>
    <xf numFmtId="0" fontId="1" fillId="3" borderId="15" xfId="1" applyFill="1" applyBorder="1"/>
    <xf numFmtId="43" fontId="4" fillId="3" borderId="16" xfId="3" applyFont="1" applyFill="1" applyBorder="1" applyAlignment="1">
      <alignment horizontal="right"/>
    </xf>
    <xf numFmtId="0" fontId="1" fillId="0" borderId="0" xfId="1"/>
    <xf numFmtId="0" fontId="1" fillId="0" borderId="0" xfId="1" applyFill="1"/>
    <xf numFmtId="0" fontId="4" fillId="3" borderId="6" xfId="1" applyFont="1" applyFill="1" applyBorder="1" applyAlignment="1">
      <alignment horizontal="left"/>
    </xf>
    <xf numFmtId="0" fontId="1" fillId="3" borderId="7" xfId="1" applyFill="1" applyBorder="1"/>
    <xf numFmtId="0" fontId="1" fillId="2" borderId="2" xfId="1" applyFill="1" applyBorder="1"/>
    <xf numFmtId="0" fontId="1" fillId="2" borderId="5" xfId="1" applyFill="1" applyBorder="1"/>
    <xf numFmtId="0" fontId="2" fillId="0" borderId="9" xfId="1" applyFont="1" applyBorder="1" applyAlignment="1">
      <alignment horizontal="left"/>
    </xf>
    <xf numFmtId="0" fontId="1" fillId="0" borderId="7" xfId="1" applyBorder="1"/>
    <xf numFmtId="0" fontId="4" fillId="0" borderId="0" xfId="1" applyFont="1" applyAlignment="1">
      <alignment horizontal="left" vertical="center"/>
    </xf>
    <xf numFmtId="0" fontId="1" fillId="2" borderId="1" xfId="1" applyFill="1" applyBorder="1" applyAlignment="1">
      <alignment horizontal="left"/>
    </xf>
    <xf numFmtId="0" fontId="2" fillId="2" borderId="4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43" fontId="2" fillId="0" borderId="0" xfId="3" applyFont="1" applyFill="1" applyBorder="1" applyAlignment="1">
      <alignment horizontal="right" vertical="center"/>
    </xf>
    <xf numFmtId="43" fontId="2" fillId="0" borderId="8" xfId="3" applyFont="1" applyFill="1" applyBorder="1"/>
    <xf numFmtId="43" fontId="2" fillId="2" borderId="2" xfId="2" applyFont="1" applyFill="1" applyBorder="1" applyAlignment="1">
      <alignment horizontal="center"/>
    </xf>
    <xf numFmtId="43" fontId="2" fillId="2" borderId="4" xfId="2" applyFont="1" applyFill="1" applyBorder="1" applyAlignment="1">
      <alignment horizontal="center" vertical="center"/>
    </xf>
    <xf numFmtId="43" fontId="2" fillId="0" borderId="17" xfId="3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3" borderId="15" xfId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2" fillId="0" borderId="13" xfId="3" applyFont="1" applyFill="1" applyBorder="1" applyAlignment="1">
      <alignment horizontal="right" vertical="center"/>
    </xf>
    <xf numFmtId="43" fontId="2" fillId="2" borderId="21" xfId="3" applyFont="1" applyFill="1" applyBorder="1" applyAlignment="1">
      <alignment horizontal="center" vertical="center"/>
    </xf>
    <xf numFmtId="43" fontId="1" fillId="0" borderId="0" xfId="3" applyFont="1" applyFill="1" applyBorder="1"/>
    <xf numFmtId="43" fontId="2" fillId="0" borderId="0" xfId="3" applyFont="1" applyFill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2" fillId="4" borderId="9" xfId="3" applyFont="1" applyFill="1" applyBorder="1" applyAlignment="1">
      <alignment horizontal="right"/>
    </xf>
    <xf numFmtId="43" fontId="7" fillId="0" borderId="0" xfId="3" applyFont="1" applyFill="1" applyBorder="1" applyAlignment="1">
      <alignment horizontal="center"/>
    </xf>
    <xf numFmtId="9" fontId="2" fillId="0" borderId="22" xfId="4" applyFont="1" applyBorder="1" applyAlignment="1">
      <alignment horizontal="right"/>
    </xf>
    <xf numFmtId="43" fontId="2" fillId="2" borderId="23" xfId="2" applyFont="1" applyFill="1" applyBorder="1" applyAlignment="1">
      <alignment horizontal="center" vertical="center"/>
    </xf>
    <xf numFmtId="43" fontId="2" fillId="2" borderId="24" xfId="2" applyFont="1" applyFill="1" applyBorder="1" applyAlignment="1">
      <alignment horizontal="center" vertical="center"/>
    </xf>
    <xf numFmtId="43" fontId="2" fillId="2" borderId="25" xfId="2" applyFont="1" applyFill="1" applyBorder="1" applyAlignment="1">
      <alignment horizontal="center" vertical="center"/>
    </xf>
    <xf numFmtId="9" fontId="2" fillId="0" borderId="26" xfId="4" applyFont="1" applyBorder="1" applyAlignment="1">
      <alignment horizontal="right"/>
    </xf>
    <xf numFmtId="9" fontId="4" fillId="5" borderId="22" xfId="4" applyFont="1" applyFill="1" applyBorder="1" applyAlignment="1">
      <alignment horizontal="right"/>
    </xf>
    <xf numFmtId="43" fontId="4" fillId="6" borderId="9" xfId="3" applyFont="1" applyFill="1" applyBorder="1" applyAlignment="1">
      <alignment horizontal="right"/>
    </xf>
    <xf numFmtId="9" fontId="4" fillId="6" borderId="22" xfId="4" applyFont="1" applyFill="1" applyBorder="1" applyAlignment="1">
      <alignment horizontal="right"/>
    </xf>
    <xf numFmtId="0" fontId="2" fillId="4" borderId="9" xfId="1" applyFont="1" applyFill="1" applyBorder="1" applyAlignment="1">
      <alignment horizontal="left"/>
    </xf>
    <xf numFmtId="0" fontId="1" fillId="4" borderId="7" xfId="1" applyFill="1" applyBorder="1"/>
    <xf numFmtId="43" fontId="2" fillId="4" borderId="8" xfId="3" applyFont="1" applyFill="1" applyBorder="1"/>
    <xf numFmtId="0" fontId="0" fillId="4" borderId="0" xfId="0" applyFill="1" applyBorder="1"/>
    <xf numFmtId="43" fontId="0" fillId="4" borderId="0" xfId="3" applyFont="1" applyFill="1" applyBorder="1"/>
    <xf numFmtId="43" fontId="2" fillId="0" borderId="1" xfId="3" applyFont="1" applyFill="1" applyBorder="1" applyAlignment="1">
      <alignment horizontal="center" vertical="center"/>
    </xf>
    <xf numFmtId="43" fontId="8" fillId="0" borderId="0" xfId="3" applyFont="1"/>
    <xf numFmtId="43" fontId="2" fillId="0" borderId="8" xfId="3" applyFont="1" applyFill="1" applyBorder="1" applyAlignment="1">
      <alignment horizontal="right"/>
    </xf>
    <xf numFmtId="9" fontId="4" fillId="6" borderId="27" xfId="4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43" fontId="0" fillId="0" borderId="0" xfId="0" applyNumberForma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colors>
    <mruColors>
      <color rgb="FF0000FF"/>
      <color rgb="FFDF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4"/>
  <sheetViews>
    <sheetView tabSelected="1" workbookViewId="0">
      <selection activeCell="A5" sqref="A5"/>
    </sheetView>
  </sheetViews>
  <sheetFormatPr defaultRowHeight="15" x14ac:dyDescent="0.25"/>
  <cols>
    <col min="1" max="1" width="13" style="1" customWidth="1"/>
    <col min="2" max="2" width="13.140625" style="63" customWidth="1"/>
    <col min="3" max="3" width="12.140625" style="1" customWidth="1"/>
    <col min="4" max="4" width="15.42578125" style="1" customWidth="1"/>
    <col min="5" max="5" width="16" style="24" customWidth="1"/>
    <col min="6" max="6" width="15.85546875" style="24" customWidth="1"/>
    <col min="7" max="7" width="13.7109375" style="24" customWidth="1"/>
    <col min="8" max="8" width="15.85546875" style="24" customWidth="1"/>
    <col min="9" max="9" width="17.28515625" style="24" customWidth="1"/>
    <col min="10" max="12" width="14.85546875" style="24" customWidth="1"/>
    <col min="13" max="13" width="14.5703125" style="24" customWidth="1"/>
    <col min="14" max="14" width="14.28515625" style="1" customWidth="1"/>
    <col min="15" max="18" width="9.140625" style="1"/>
    <col min="19" max="19" width="11.5703125" style="24" bestFit="1" customWidth="1"/>
    <col min="20" max="16384" width="9.140625" style="1"/>
  </cols>
  <sheetData>
    <row r="1" spans="1:14" ht="1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8"/>
    </row>
    <row r="2" spans="1:14" x14ac:dyDescent="0.25">
      <c r="A2" s="100" t="s">
        <v>421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8"/>
    </row>
    <row r="3" spans="1:14" x14ac:dyDescent="0.25">
      <c r="A3" s="101" t="s">
        <v>417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8"/>
    </row>
    <row r="4" spans="1:14" x14ac:dyDescent="0.25">
      <c r="A4" s="100" t="s">
        <v>533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8"/>
    </row>
    <row r="6" spans="1:14" ht="15.75" thickBot="1" x14ac:dyDescent="0.3">
      <c r="A6" s="19" t="s">
        <v>1</v>
      </c>
      <c r="B6" s="18"/>
      <c r="C6" s="6"/>
      <c r="D6" s="6"/>
      <c r="E6" s="23"/>
      <c r="F6" s="23"/>
      <c r="G6" s="23"/>
      <c r="H6" s="23"/>
      <c r="I6" s="30"/>
      <c r="J6" s="30"/>
      <c r="K6" s="23"/>
      <c r="L6" s="23"/>
      <c r="M6" s="66"/>
      <c r="N6" s="8"/>
    </row>
    <row r="7" spans="1:14" x14ac:dyDescent="0.25">
      <c r="A7" s="20"/>
      <c r="B7" s="57" t="s">
        <v>58</v>
      </c>
      <c r="C7" s="44"/>
      <c r="D7" s="44"/>
      <c r="E7" s="25" t="s">
        <v>2</v>
      </c>
      <c r="F7" s="26" t="s">
        <v>3</v>
      </c>
      <c r="G7" s="27" t="s">
        <v>4</v>
      </c>
      <c r="H7" s="54" t="s">
        <v>418</v>
      </c>
      <c r="I7" s="65" t="s">
        <v>505</v>
      </c>
      <c r="J7" s="25" t="s">
        <v>506</v>
      </c>
      <c r="K7" s="72" t="s">
        <v>452</v>
      </c>
      <c r="L7" s="25" t="s">
        <v>506</v>
      </c>
      <c r="M7" s="25" t="s">
        <v>469</v>
      </c>
      <c r="N7" s="25" t="s">
        <v>446</v>
      </c>
    </row>
    <row r="8" spans="1:14" ht="15.75" thickBot="1" x14ac:dyDescent="0.3">
      <c r="A8" s="21" t="s">
        <v>58</v>
      </c>
      <c r="B8" s="50" t="s">
        <v>59</v>
      </c>
      <c r="C8" s="45"/>
      <c r="D8" s="45"/>
      <c r="E8" s="28" t="s">
        <v>5</v>
      </c>
      <c r="F8" s="28" t="s">
        <v>5</v>
      </c>
      <c r="G8" s="28" t="s">
        <v>5</v>
      </c>
      <c r="H8" s="55" t="s">
        <v>419</v>
      </c>
      <c r="I8" s="28" t="s">
        <v>447</v>
      </c>
      <c r="J8" s="28" t="s">
        <v>447</v>
      </c>
      <c r="K8" s="73" t="s">
        <v>507</v>
      </c>
      <c r="L8" s="28" t="s">
        <v>448</v>
      </c>
      <c r="M8" s="28" t="s">
        <v>448</v>
      </c>
      <c r="N8" s="28" t="s">
        <v>448</v>
      </c>
    </row>
    <row r="9" spans="1:14" ht="15.75" thickBot="1" x14ac:dyDescent="0.3">
      <c r="A9" s="46" t="s">
        <v>60</v>
      </c>
      <c r="B9" s="96" t="s">
        <v>61</v>
      </c>
      <c r="C9" s="97"/>
      <c r="D9" s="98"/>
      <c r="E9" s="3">
        <v>34874.160000000003</v>
      </c>
      <c r="F9" s="5">
        <v>20629.57</v>
      </c>
      <c r="G9" s="53">
        <v>8824.2099999999991</v>
      </c>
      <c r="H9" s="53">
        <v>51085.49</v>
      </c>
      <c r="I9" s="3">
        <f>SUM(E9:H9)</f>
        <v>115413.43</v>
      </c>
      <c r="J9" s="86">
        <v>113115.09</v>
      </c>
      <c r="K9" s="71">
        <f>SUM(I9/J9)-1</f>
        <v>2.0318597633613766E-2</v>
      </c>
      <c r="L9" s="53">
        <v>149627.76</v>
      </c>
      <c r="M9" s="53">
        <v>213466.67</v>
      </c>
      <c r="N9" s="53">
        <v>189817.72</v>
      </c>
    </row>
    <row r="10" spans="1:14" ht="15.75" thickBot="1" x14ac:dyDescent="0.3">
      <c r="A10" s="46" t="s">
        <v>323</v>
      </c>
      <c r="B10" s="46" t="s">
        <v>340</v>
      </c>
      <c r="C10" s="47"/>
      <c r="D10" s="47"/>
      <c r="E10" s="3">
        <v>7779</v>
      </c>
      <c r="F10" s="5">
        <v>15326.41</v>
      </c>
      <c r="G10" s="2"/>
      <c r="H10" s="2">
        <v>4899.74</v>
      </c>
      <c r="I10" s="3">
        <f t="shared" ref="I10:I11" si="0">SUM(E10:H10)</f>
        <v>28005.15</v>
      </c>
      <c r="J10" s="2">
        <v>8068.27</v>
      </c>
      <c r="K10" s="71">
        <f t="shared" ref="K10:K12" si="1">SUM(I10/J10)-1</f>
        <v>2.4710229082566646</v>
      </c>
      <c r="L10" s="2">
        <v>10410.030000000001</v>
      </c>
      <c r="M10" s="2">
        <v>39284.019999999997</v>
      </c>
      <c r="N10" s="2">
        <v>32526.78</v>
      </c>
    </row>
    <row r="11" spans="1:14" ht="15.75" thickBot="1" x14ac:dyDescent="0.3">
      <c r="A11" s="13" t="s">
        <v>62</v>
      </c>
      <c r="B11" s="93" t="s">
        <v>63</v>
      </c>
      <c r="C11" s="94"/>
      <c r="D11" s="95"/>
      <c r="E11" s="3"/>
      <c r="F11" s="5"/>
      <c r="G11" s="2">
        <v>790</v>
      </c>
      <c r="H11" s="2">
        <v>210</v>
      </c>
      <c r="I11" s="3">
        <f t="shared" si="0"/>
        <v>1000</v>
      </c>
      <c r="J11" s="2">
        <v>5655.22</v>
      </c>
      <c r="K11" s="71">
        <f t="shared" si="1"/>
        <v>-0.82317221964839571</v>
      </c>
      <c r="L11" s="2">
        <v>7155.22</v>
      </c>
      <c r="M11" s="2">
        <v>4445.12</v>
      </c>
      <c r="N11" s="2">
        <v>9009.7099999999991</v>
      </c>
    </row>
    <row r="12" spans="1:14" ht="15.75" thickBot="1" x14ac:dyDescent="0.3">
      <c r="A12" s="9" t="s">
        <v>6</v>
      </c>
      <c r="B12" s="58"/>
      <c r="C12" s="10"/>
      <c r="D12" s="10"/>
      <c r="E12" s="4">
        <f>SUM(E9:E11)</f>
        <v>42653.16</v>
      </c>
      <c r="F12" s="4">
        <f t="shared" ref="F12:I12" si="2">SUM(F9:F11)</f>
        <v>35955.979999999996</v>
      </c>
      <c r="G12" s="4">
        <f t="shared" si="2"/>
        <v>9614.2099999999991</v>
      </c>
      <c r="H12" s="4">
        <f>SUM(H9:H11)</f>
        <v>56195.229999999996</v>
      </c>
      <c r="I12" s="4">
        <f t="shared" si="2"/>
        <v>144418.57999999999</v>
      </c>
      <c r="J12" s="4">
        <f>SUM(J9:J11)</f>
        <v>126838.58</v>
      </c>
      <c r="K12" s="78">
        <f t="shared" si="1"/>
        <v>0.13860136245612331</v>
      </c>
      <c r="L12" s="4">
        <f>SUM(L9:L11)</f>
        <v>167193.01</v>
      </c>
      <c r="M12" s="4">
        <f>SUM(M9:M11)</f>
        <v>257195.81</v>
      </c>
      <c r="N12" s="4">
        <f>SUM(N9:N11)</f>
        <v>231354.21</v>
      </c>
    </row>
    <row r="13" spans="1:14" ht="15.75" thickBot="1" x14ac:dyDescent="0.3">
      <c r="A13" s="19" t="s">
        <v>7</v>
      </c>
      <c r="B13" s="18"/>
      <c r="C13" s="6"/>
      <c r="D13" s="6"/>
      <c r="E13" s="23"/>
      <c r="F13" s="23"/>
      <c r="G13" s="23"/>
      <c r="H13" s="23"/>
      <c r="I13" s="23"/>
      <c r="J13" s="23"/>
      <c r="K13" s="23"/>
      <c r="L13" s="23"/>
      <c r="M13" s="23"/>
      <c r="N13" s="8"/>
    </row>
    <row r="14" spans="1:14" x14ac:dyDescent="0.25">
      <c r="A14" s="20"/>
      <c r="B14" s="57" t="s">
        <v>58</v>
      </c>
      <c r="C14" s="11"/>
      <c r="D14" s="11"/>
      <c r="E14" s="25" t="s">
        <v>2</v>
      </c>
      <c r="F14" s="26" t="s">
        <v>3</v>
      </c>
      <c r="G14" s="27" t="s">
        <v>4</v>
      </c>
      <c r="H14" s="54" t="s">
        <v>418</v>
      </c>
      <c r="I14" s="65" t="s">
        <v>505</v>
      </c>
      <c r="J14" s="25" t="s">
        <v>506</v>
      </c>
      <c r="K14" s="72" t="s">
        <v>452</v>
      </c>
      <c r="L14" s="25" t="s">
        <v>506</v>
      </c>
      <c r="M14" s="25" t="s">
        <v>469</v>
      </c>
      <c r="N14" s="25" t="s">
        <v>446</v>
      </c>
    </row>
    <row r="15" spans="1:14" ht="15.75" thickBot="1" x14ac:dyDescent="0.3">
      <c r="A15" s="21" t="s">
        <v>58</v>
      </c>
      <c r="B15" s="50" t="s">
        <v>59</v>
      </c>
      <c r="C15" s="12"/>
      <c r="D15" s="12"/>
      <c r="E15" s="28" t="s">
        <v>5</v>
      </c>
      <c r="F15" s="28" t="s">
        <v>5</v>
      </c>
      <c r="G15" s="28" t="s">
        <v>5</v>
      </c>
      <c r="H15" s="55" t="s">
        <v>419</v>
      </c>
      <c r="I15" s="28" t="s">
        <v>447</v>
      </c>
      <c r="J15" s="28" t="s">
        <v>447</v>
      </c>
      <c r="K15" s="73" t="s">
        <v>507</v>
      </c>
      <c r="L15" s="28" t="s">
        <v>448</v>
      </c>
      <c r="M15" s="28" t="s">
        <v>448</v>
      </c>
      <c r="N15" s="28" t="s">
        <v>448</v>
      </c>
    </row>
    <row r="16" spans="1:14" ht="15.75" thickBot="1" x14ac:dyDescent="0.3">
      <c r="A16" s="17" t="s">
        <v>64</v>
      </c>
      <c r="B16" s="17" t="s">
        <v>65</v>
      </c>
      <c r="C16" s="8"/>
      <c r="D16" s="8"/>
      <c r="E16" s="64">
        <v>13053.13</v>
      </c>
      <c r="F16" s="52">
        <v>13390.12</v>
      </c>
      <c r="G16" s="36"/>
      <c r="H16" s="56">
        <v>1725.85</v>
      </c>
      <c r="I16" s="35">
        <f t="shared" ref="I16:I18" si="3">SUM(E16:H16)</f>
        <v>28169.1</v>
      </c>
      <c r="J16" s="56">
        <v>21452.42</v>
      </c>
      <c r="K16" s="71">
        <f t="shared" ref="K16:K20" si="4">SUM(I16/J16)-1</f>
        <v>0.31309661101171815</v>
      </c>
      <c r="L16" s="56">
        <v>29844.67</v>
      </c>
      <c r="M16" s="56">
        <v>34259.800000000003</v>
      </c>
      <c r="N16" s="56">
        <v>34436.800000000003</v>
      </c>
    </row>
    <row r="17" spans="1:14" ht="15.75" thickBot="1" x14ac:dyDescent="0.3">
      <c r="A17" s="13" t="s">
        <v>66</v>
      </c>
      <c r="B17" s="46" t="s">
        <v>67</v>
      </c>
      <c r="C17" s="14"/>
      <c r="D17" s="14"/>
      <c r="E17" s="34">
        <v>171278.27</v>
      </c>
      <c r="F17" s="3">
        <v>98680.1</v>
      </c>
      <c r="G17" s="35"/>
      <c r="H17" s="35">
        <v>67073.25</v>
      </c>
      <c r="I17" s="35">
        <f t="shared" si="3"/>
        <v>337031.62</v>
      </c>
      <c r="J17" s="35">
        <v>255667.86</v>
      </c>
      <c r="K17" s="71">
        <f t="shared" si="4"/>
        <v>0.31824007914017827</v>
      </c>
      <c r="L17" s="35">
        <v>284816.09000000003</v>
      </c>
      <c r="M17" s="35">
        <v>301254.96000000002</v>
      </c>
      <c r="N17" s="35">
        <v>321740.62</v>
      </c>
    </row>
    <row r="18" spans="1:14" ht="15.75" thickBot="1" x14ac:dyDescent="0.3">
      <c r="A18" s="46" t="s">
        <v>68</v>
      </c>
      <c r="B18" s="46" t="s">
        <v>69</v>
      </c>
      <c r="C18" s="47"/>
      <c r="D18" s="47"/>
      <c r="E18" s="3">
        <v>34481.550000000003</v>
      </c>
      <c r="F18" s="3">
        <v>12368.85</v>
      </c>
      <c r="G18" s="35"/>
      <c r="H18" s="35">
        <v>5966</v>
      </c>
      <c r="I18" s="35">
        <f t="shared" si="3"/>
        <v>52816.4</v>
      </c>
      <c r="J18" s="35">
        <v>63305.05</v>
      </c>
      <c r="K18" s="71">
        <f t="shared" si="4"/>
        <v>-0.16568425425775668</v>
      </c>
      <c r="L18" s="35">
        <v>72757.81</v>
      </c>
      <c r="M18" s="35">
        <v>52075.55</v>
      </c>
      <c r="N18" s="35">
        <v>52258.2</v>
      </c>
    </row>
    <row r="19" spans="1:14" ht="15.75" thickBot="1" x14ac:dyDescent="0.3">
      <c r="A19" s="13" t="s">
        <v>324</v>
      </c>
      <c r="B19" s="93" t="s">
        <v>325</v>
      </c>
      <c r="C19" s="94"/>
      <c r="D19" s="95"/>
      <c r="E19" s="3">
        <v>7567.73</v>
      </c>
      <c r="F19" s="3">
        <v>18821.46</v>
      </c>
      <c r="G19" s="35"/>
      <c r="H19" s="35">
        <v>8517</v>
      </c>
      <c r="I19" s="35">
        <f>SUM(E19:H19)</f>
        <v>34906.19</v>
      </c>
      <c r="J19" s="35">
        <v>29031.200000000001</v>
      </c>
      <c r="K19" s="71">
        <f t="shared" si="4"/>
        <v>0.20236814186117003</v>
      </c>
      <c r="L19" s="35">
        <v>31143.73</v>
      </c>
      <c r="M19" s="35">
        <v>37240.15</v>
      </c>
      <c r="N19" s="35">
        <v>48248.12</v>
      </c>
    </row>
    <row r="20" spans="1:14" ht="15.75" thickBot="1" x14ac:dyDescent="0.3">
      <c r="A20" s="9" t="s">
        <v>8</v>
      </c>
      <c r="B20" s="58"/>
      <c r="C20" s="10"/>
      <c r="D20" s="10"/>
      <c r="E20" s="4">
        <f t="shared" ref="E20:I20" si="5">SUM(E16:E19)</f>
        <v>226380.68000000002</v>
      </c>
      <c r="F20" s="4">
        <f t="shared" si="5"/>
        <v>143260.53</v>
      </c>
      <c r="G20" s="4">
        <f t="shared" si="5"/>
        <v>0</v>
      </c>
      <c r="H20" s="4">
        <f t="shared" si="5"/>
        <v>83282.100000000006</v>
      </c>
      <c r="I20" s="4">
        <f t="shared" si="5"/>
        <v>452923.31</v>
      </c>
      <c r="J20" s="4">
        <f>SUM(J16:J19)</f>
        <v>369456.52999999997</v>
      </c>
      <c r="K20" s="78">
        <f t="shared" si="4"/>
        <v>0.22591772839960367</v>
      </c>
      <c r="L20" s="4">
        <f t="shared" ref="L20:M20" si="6">SUM(L16:L19)</f>
        <v>418562.3</v>
      </c>
      <c r="M20" s="4">
        <f t="shared" si="6"/>
        <v>424830.46</v>
      </c>
      <c r="N20" s="4">
        <f t="shared" ref="N20" si="7">SUM(N16:N19)</f>
        <v>456683.74</v>
      </c>
    </row>
    <row r="21" spans="1:14" ht="15.75" thickBot="1" x14ac:dyDescent="0.3">
      <c r="A21" s="19" t="s">
        <v>9</v>
      </c>
      <c r="B21" s="18"/>
      <c r="C21" s="6"/>
      <c r="D21" s="6"/>
      <c r="E21" s="23"/>
      <c r="F21" s="23"/>
      <c r="G21" s="23"/>
      <c r="H21" s="23"/>
      <c r="I21" s="23"/>
      <c r="J21" s="23"/>
      <c r="K21" s="23"/>
      <c r="L21" s="23"/>
      <c r="M21" s="23"/>
    </row>
    <row r="22" spans="1:14" x14ac:dyDescent="0.25">
      <c r="A22" s="20"/>
      <c r="B22" s="57" t="s">
        <v>58</v>
      </c>
      <c r="C22" s="11"/>
      <c r="D22" s="11"/>
      <c r="E22" s="25" t="s">
        <v>2</v>
      </c>
      <c r="F22" s="26" t="s">
        <v>3</v>
      </c>
      <c r="G22" s="27" t="s">
        <v>4</v>
      </c>
      <c r="H22" s="54" t="s">
        <v>418</v>
      </c>
      <c r="I22" s="65" t="s">
        <v>505</v>
      </c>
      <c r="J22" s="25" t="s">
        <v>506</v>
      </c>
      <c r="K22" s="72" t="s">
        <v>452</v>
      </c>
      <c r="L22" s="25" t="s">
        <v>506</v>
      </c>
      <c r="M22" s="25" t="s">
        <v>469</v>
      </c>
      <c r="N22" s="25" t="s">
        <v>446</v>
      </c>
    </row>
    <row r="23" spans="1:14" ht="15.75" thickBot="1" x14ac:dyDescent="0.3">
      <c r="A23" s="21" t="s">
        <v>58</v>
      </c>
      <c r="B23" s="50" t="s">
        <v>59</v>
      </c>
      <c r="C23" s="12"/>
      <c r="D23" s="12"/>
      <c r="E23" s="28" t="s">
        <v>5</v>
      </c>
      <c r="F23" s="28" t="s">
        <v>5</v>
      </c>
      <c r="G23" s="28" t="s">
        <v>5</v>
      </c>
      <c r="H23" s="55" t="s">
        <v>419</v>
      </c>
      <c r="I23" s="28" t="s">
        <v>447</v>
      </c>
      <c r="J23" s="28" t="s">
        <v>447</v>
      </c>
      <c r="K23" s="73" t="s">
        <v>507</v>
      </c>
      <c r="L23" s="28" t="s">
        <v>448</v>
      </c>
      <c r="M23" s="28" t="s">
        <v>448</v>
      </c>
      <c r="N23" s="28" t="s">
        <v>448</v>
      </c>
    </row>
    <row r="24" spans="1:14" ht="15.75" thickBot="1" x14ac:dyDescent="0.3">
      <c r="A24" s="46" t="s">
        <v>280</v>
      </c>
      <c r="B24" s="46" t="s">
        <v>281</v>
      </c>
      <c r="C24" s="47"/>
      <c r="D24" s="47"/>
      <c r="E24" s="3">
        <v>4884.93</v>
      </c>
      <c r="F24" s="3">
        <v>13023.83</v>
      </c>
      <c r="G24" s="2"/>
      <c r="H24" s="2">
        <v>7564.18</v>
      </c>
      <c r="I24" s="3">
        <f>SUM(E24:H24)</f>
        <v>25472.940000000002</v>
      </c>
      <c r="J24" s="2">
        <v>9854.7000000000007</v>
      </c>
      <c r="K24" s="71">
        <f t="shared" ref="K24:K26" si="8">SUM(I24/J24)-1</f>
        <v>1.5848518980790893</v>
      </c>
      <c r="L24" s="2">
        <v>12029.17</v>
      </c>
      <c r="M24" s="2">
        <v>37766.78</v>
      </c>
      <c r="N24" s="2">
        <v>31268.11</v>
      </c>
    </row>
    <row r="25" spans="1:14" ht="15.75" thickBot="1" x14ac:dyDescent="0.3">
      <c r="A25" s="13" t="s">
        <v>70</v>
      </c>
      <c r="B25" s="46" t="s">
        <v>71</v>
      </c>
      <c r="C25" s="14"/>
      <c r="D25" s="14"/>
      <c r="E25" s="3">
        <v>1655.75</v>
      </c>
      <c r="F25" s="3">
        <v>1284.98</v>
      </c>
      <c r="G25" s="2"/>
      <c r="H25" s="2">
        <v>749</v>
      </c>
      <c r="I25" s="3">
        <f>SUM(E25:H25)</f>
        <v>3689.73</v>
      </c>
      <c r="J25" s="2">
        <v>2163.8000000000002</v>
      </c>
      <c r="K25" s="71">
        <f t="shared" si="8"/>
        <v>0.70520842961456687</v>
      </c>
      <c r="L25" s="2">
        <v>3584.16</v>
      </c>
      <c r="M25" s="2">
        <v>11431.26</v>
      </c>
      <c r="N25" s="2">
        <v>8736</v>
      </c>
    </row>
    <row r="26" spans="1:14" ht="15.75" thickBot="1" x14ac:dyDescent="0.3">
      <c r="A26" s="9" t="s">
        <v>10</v>
      </c>
      <c r="B26" s="58"/>
      <c r="C26" s="10"/>
      <c r="D26" s="10"/>
      <c r="E26" s="4">
        <f>SUM(E24:E25)</f>
        <v>6540.68</v>
      </c>
      <c r="F26" s="4">
        <f t="shared" ref="F26:I26" si="9">SUM(F24:F25)</f>
        <v>14308.81</v>
      </c>
      <c r="G26" s="4">
        <f t="shared" si="9"/>
        <v>0</v>
      </c>
      <c r="H26" s="4">
        <f>SUM(H24:H25)</f>
        <v>8313.18</v>
      </c>
      <c r="I26" s="4">
        <f t="shared" si="9"/>
        <v>29162.670000000002</v>
      </c>
      <c r="J26" s="4">
        <f>SUM(J24:J25)</f>
        <v>12018.5</v>
      </c>
      <c r="K26" s="78">
        <f t="shared" si="8"/>
        <v>1.4264816740857844</v>
      </c>
      <c r="L26" s="4">
        <f>SUM(L24:L25)</f>
        <v>15613.33</v>
      </c>
      <c r="M26" s="4">
        <f>SUM(M24:M25)</f>
        <v>49198.04</v>
      </c>
      <c r="N26" s="4">
        <f>SUM(N24:N25)</f>
        <v>40004.11</v>
      </c>
    </row>
    <row r="27" spans="1:14" ht="15.75" thickBot="1" x14ac:dyDescent="0.3">
      <c r="A27" s="48" t="s">
        <v>509</v>
      </c>
      <c r="B27" s="18"/>
      <c r="C27" s="40"/>
      <c r="D27" s="40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49"/>
      <c r="B28" s="57" t="s">
        <v>58</v>
      </c>
      <c r="C28" s="44"/>
      <c r="D28" s="44"/>
      <c r="E28" s="25" t="s">
        <v>2</v>
      </c>
      <c r="F28" s="26" t="s">
        <v>3</v>
      </c>
      <c r="G28" s="27" t="s">
        <v>4</v>
      </c>
      <c r="H28" s="54" t="s">
        <v>418</v>
      </c>
      <c r="I28" s="65" t="s">
        <v>505</v>
      </c>
      <c r="J28" s="25" t="s">
        <v>506</v>
      </c>
      <c r="K28" s="72" t="s">
        <v>452</v>
      </c>
      <c r="L28" s="25" t="s">
        <v>506</v>
      </c>
      <c r="M28" s="25" t="s">
        <v>469</v>
      </c>
      <c r="N28" s="25" t="s">
        <v>446</v>
      </c>
    </row>
    <row r="29" spans="1:14" ht="15.75" thickBot="1" x14ac:dyDescent="0.3">
      <c r="A29" s="50" t="s">
        <v>58</v>
      </c>
      <c r="B29" s="50" t="s">
        <v>59</v>
      </c>
      <c r="C29" s="45"/>
      <c r="D29" s="45"/>
      <c r="E29" s="28" t="s">
        <v>5</v>
      </c>
      <c r="F29" s="28" t="s">
        <v>5</v>
      </c>
      <c r="G29" s="28" t="s">
        <v>5</v>
      </c>
      <c r="H29" s="55" t="s">
        <v>419</v>
      </c>
      <c r="I29" s="28" t="s">
        <v>447</v>
      </c>
      <c r="J29" s="28" t="s">
        <v>447</v>
      </c>
      <c r="K29" s="73" t="s">
        <v>507</v>
      </c>
      <c r="L29" s="28" t="s">
        <v>448</v>
      </c>
      <c r="M29" s="28" t="s">
        <v>448</v>
      </c>
      <c r="N29" s="28" t="s">
        <v>448</v>
      </c>
    </row>
    <row r="30" spans="1:14" ht="15.75" thickBot="1" x14ac:dyDescent="0.3">
      <c r="A30" s="46" t="s">
        <v>510</v>
      </c>
      <c r="B30" s="46" t="s">
        <v>511</v>
      </c>
      <c r="C30" s="47"/>
      <c r="D30" s="47"/>
      <c r="E30" s="3">
        <v>25846.42</v>
      </c>
      <c r="F30" s="3">
        <v>21077.360000000001</v>
      </c>
      <c r="G30" s="2"/>
      <c r="H30" s="2">
        <v>5511.46</v>
      </c>
      <c r="I30" s="3">
        <f>SUM(E30:H30)</f>
        <v>52435.24</v>
      </c>
      <c r="J30" s="2">
        <v>0</v>
      </c>
      <c r="K30" s="71"/>
      <c r="L30" s="2"/>
      <c r="M30" s="2"/>
      <c r="N30" s="2"/>
    </row>
    <row r="31" spans="1:14" ht="15.75" thickBot="1" x14ac:dyDescent="0.3">
      <c r="A31" s="42" t="s">
        <v>512</v>
      </c>
      <c r="B31" s="58"/>
      <c r="C31" s="43"/>
      <c r="D31" s="43"/>
      <c r="E31" s="4">
        <f t="shared" ref="E31:J31" si="10">SUM(E30:E30)</f>
        <v>25846.42</v>
      </c>
      <c r="F31" s="4">
        <f t="shared" si="10"/>
        <v>21077.360000000001</v>
      </c>
      <c r="G31" s="4">
        <f t="shared" si="10"/>
        <v>0</v>
      </c>
      <c r="H31" s="4">
        <f t="shared" si="10"/>
        <v>5511.46</v>
      </c>
      <c r="I31" s="4">
        <f t="shared" si="10"/>
        <v>52435.24</v>
      </c>
      <c r="J31" s="4">
        <f t="shared" si="10"/>
        <v>0</v>
      </c>
      <c r="K31" s="87"/>
      <c r="L31" s="4">
        <f>SUM(L30:L30)</f>
        <v>0</v>
      </c>
      <c r="M31" s="4">
        <f>SUM(M30:M30)</f>
        <v>0</v>
      </c>
      <c r="N31" s="4">
        <f>SUM(N30:N30)</f>
        <v>0</v>
      </c>
    </row>
    <row r="32" spans="1:14" x14ac:dyDescent="0.25">
      <c r="A32" s="20"/>
      <c r="B32" s="57" t="s">
        <v>58</v>
      </c>
      <c r="C32" s="11"/>
      <c r="D32" s="11"/>
      <c r="E32" s="25" t="s">
        <v>2</v>
      </c>
      <c r="F32" s="26" t="s">
        <v>3</v>
      </c>
      <c r="G32" s="27" t="s">
        <v>4</v>
      </c>
      <c r="H32" s="54" t="s">
        <v>418</v>
      </c>
      <c r="I32" s="65" t="s">
        <v>505</v>
      </c>
      <c r="J32" s="25" t="s">
        <v>506</v>
      </c>
      <c r="K32" s="72" t="s">
        <v>452</v>
      </c>
      <c r="L32" s="25" t="s">
        <v>506</v>
      </c>
      <c r="M32" s="25" t="s">
        <v>469</v>
      </c>
      <c r="N32" s="25" t="s">
        <v>446</v>
      </c>
    </row>
    <row r="33" spans="1:14" ht="15.75" thickBot="1" x14ac:dyDescent="0.3">
      <c r="A33" s="21" t="s">
        <v>58</v>
      </c>
      <c r="B33" s="50" t="s">
        <v>59</v>
      </c>
      <c r="C33" s="12"/>
      <c r="D33" s="12"/>
      <c r="E33" s="28" t="s">
        <v>5</v>
      </c>
      <c r="F33" s="28" t="s">
        <v>5</v>
      </c>
      <c r="G33" s="28" t="s">
        <v>5</v>
      </c>
      <c r="H33" s="55" t="s">
        <v>419</v>
      </c>
      <c r="I33" s="28" t="s">
        <v>447</v>
      </c>
      <c r="J33" s="28" t="s">
        <v>447</v>
      </c>
      <c r="K33" s="73" t="s">
        <v>507</v>
      </c>
      <c r="L33" s="28" t="s">
        <v>448</v>
      </c>
      <c r="M33" s="28" t="s">
        <v>448</v>
      </c>
      <c r="N33" s="28" t="s">
        <v>448</v>
      </c>
    </row>
    <row r="34" spans="1:14" ht="15.75" thickBot="1" x14ac:dyDescent="0.3">
      <c r="A34" s="13" t="s">
        <v>72</v>
      </c>
      <c r="B34" s="46" t="s">
        <v>73</v>
      </c>
      <c r="C34" s="14"/>
      <c r="D34" s="14"/>
      <c r="E34" s="5">
        <v>70255.45</v>
      </c>
      <c r="F34" s="5">
        <v>53149.38</v>
      </c>
      <c r="G34" s="2">
        <v>19632.2</v>
      </c>
      <c r="H34" s="2">
        <v>44746.34</v>
      </c>
      <c r="I34" s="2">
        <f>SUM(E34:H34)</f>
        <v>187783.37</v>
      </c>
      <c r="J34" s="2">
        <v>177798.02</v>
      </c>
      <c r="K34" s="71">
        <f t="shared" ref="K34:K39" si="11">SUM(I34/J34)-1</f>
        <v>5.6161199095468017E-2</v>
      </c>
      <c r="L34" s="2">
        <v>248440.47</v>
      </c>
      <c r="M34" s="2">
        <v>241403.78</v>
      </c>
      <c r="N34" s="2">
        <v>333787.61</v>
      </c>
    </row>
    <row r="35" spans="1:14" ht="15.75" thickBot="1" x14ac:dyDescent="0.3">
      <c r="A35" s="46" t="s">
        <v>74</v>
      </c>
      <c r="B35" s="93" t="s">
        <v>75</v>
      </c>
      <c r="C35" s="94"/>
      <c r="D35" s="95"/>
      <c r="E35" s="3">
        <v>29371.29</v>
      </c>
      <c r="F35" s="3">
        <v>53103.14</v>
      </c>
      <c r="G35" s="2">
        <v>11217.79</v>
      </c>
      <c r="H35" s="2">
        <v>66177.7</v>
      </c>
      <c r="I35" s="2">
        <f>SUM(E35:H35)</f>
        <v>159869.91999999998</v>
      </c>
      <c r="J35" s="2">
        <v>132756.4</v>
      </c>
      <c r="K35" s="71">
        <f t="shared" si="11"/>
        <v>0.20423512538755184</v>
      </c>
      <c r="L35" s="2">
        <v>161284.14000000001</v>
      </c>
      <c r="M35" s="2">
        <v>181034.52</v>
      </c>
      <c r="N35" s="2">
        <v>222061.94</v>
      </c>
    </row>
    <row r="36" spans="1:14" ht="15.75" thickBot="1" x14ac:dyDescent="0.3">
      <c r="A36" s="46" t="s">
        <v>464</v>
      </c>
      <c r="B36" s="93" t="s">
        <v>429</v>
      </c>
      <c r="C36" s="94"/>
      <c r="D36" s="95"/>
      <c r="E36" s="3"/>
      <c r="F36" s="3"/>
      <c r="G36" s="2"/>
      <c r="H36" s="2"/>
      <c r="I36" s="2"/>
      <c r="J36" s="2"/>
      <c r="K36" s="71"/>
      <c r="L36" s="2"/>
      <c r="M36" s="2">
        <v>95.23</v>
      </c>
      <c r="N36" s="2"/>
    </row>
    <row r="37" spans="1:14" ht="15.75" thickBot="1" x14ac:dyDescent="0.3">
      <c r="A37" s="46" t="s">
        <v>493</v>
      </c>
      <c r="B37" s="93" t="s">
        <v>494</v>
      </c>
      <c r="C37" s="94"/>
      <c r="D37" s="95"/>
      <c r="E37" s="3"/>
      <c r="F37" s="3">
        <v>2744.05</v>
      </c>
      <c r="G37" s="2">
        <v>6133.24</v>
      </c>
      <c r="H37" s="2">
        <v>1767</v>
      </c>
      <c r="I37" s="2">
        <f>SUM(E37:H37)</f>
        <v>10644.29</v>
      </c>
      <c r="J37" s="2">
        <v>4950.54</v>
      </c>
      <c r="K37" s="71">
        <f t="shared" si="11"/>
        <v>1.150127056846324</v>
      </c>
      <c r="L37" s="2">
        <v>9775.0499999999993</v>
      </c>
      <c r="M37" s="2"/>
      <c r="N37" s="2"/>
    </row>
    <row r="38" spans="1:14" ht="15.75" thickBot="1" x14ac:dyDescent="0.3">
      <c r="A38" s="46" t="s">
        <v>524</v>
      </c>
      <c r="B38" s="93" t="s">
        <v>525</v>
      </c>
      <c r="C38" s="94"/>
      <c r="D38" s="95"/>
      <c r="E38" s="3">
        <v>594.72</v>
      </c>
      <c r="F38" s="3">
        <v>2392.42</v>
      </c>
      <c r="G38" s="2"/>
      <c r="H38" s="2">
        <v>2468.79</v>
      </c>
      <c r="I38" s="2">
        <f>SUM(E38:H38)</f>
        <v>5455.93</v>
      </c>
      <c r="J38" s="2"/>
      <c r="K38" s="71"/>
      <c r="L38" s="2"/>
      <c r="M38" s="2"/>
      <c r="N38" s="2"/>
    </row>
    <row r="39" spans="1:14" ht="15.75" thickBot="1" x14ac:dyDescent="0.3">
      <c r="A39" s="9" t="s">
        <v>11</v>
      </c>
      <c r="B39" s="58"/>
      <c r="C39" s="10"/>
      <c r="D39" s="10"/>
      <c r="E39" s="4">
        <f t="shared" ref="E39:J39" si="12">SUM(E34:E38)</f>
        <v>100221.45999999999</v>
      </c>
      <c r="F39" s="4">
        <f t="shared" si="12"/>
        <v>111388.98999999999</v>
      </c>
      <c r="G39" s="4">
        <f t="shared" si="12"/>
        <v>36983.230000000003</v>
      </c>
      <c r="H39" s="4">
        <f t="shared" si="12"/>
        <v>115159.82999999999</v>
      </c>
      <c r="I39" s="4">
        <f t="shared" si="12"/>
        <v>363753.50999999995</v>
      </c>
      <c r="J39" s="4">
        <f t="shared" si="12"/>
        <v>315504.95999999996</v>
      </c>
      <c r="K39" s="78">
        <f t="shared" si="11"/>
        <v>0.15292485417661905</v>
      </c>
      <c r="L39" s="4">
        <f t="shared" ref="L39:M39" si="13">SUM(L34:L38)</f>
        <v>419499.66</v>
      </c>
      <c r="M39" s="4">
        <f t="shared" si="13"/>
        <v>422533.52999999997</v>
      </c>
      <c r="N39" s="4">
        <f t="shared" ref="N39" si="14">SUM(N34:N38)</f>
        <v>555849.55000000005</v>
      </c>
    </row>
    <row r="40" spans="1:14" ht="15.75" thickBot="1" x14ac:dyDescent="0.3">
      <c r="A40" s="51" t="s">
        <v>341</v>
      </c>
      <c r="B40" s="59"/>
      <c r="C40" s="41"/>
      <c r="D40" s="41"/>
      <c r="E40" s="30"/>
      <c r="F40" s="30"/>
      <c r="G40" s="31"/>
      <c r="H40" s="31"/>
      <c r="I40" s="30"/>
      <c r="J40" s="30"/>
      <c r="K40" s="30"/>
      <c r="L40" s="31"/>
      <c r="M40" s="31"/>
    </row>
    <row r="41" spans="1:14" x14ac:dyDescent="0.25">
      <c r="A41" s="49"/>
      <c r="B41" s="57" t="s">
        <v>58</v>
      </c>
      <c r="C41" s="44"/>
      <c r="D41" s="44"/>
      <c r="E41" s="25" t="s">
        <v>2</v>
      </c>
      <c r="F41" s="26" t="s">
        <v>3</v>
      </c>
      <c r="G41" s="27" t="s">
        <v>4</v>
      </c>
      <c r="H41" s="54" t="s">
        <v>418</v>
      </c>
      <c r="I41" s="65" t="s">
        <v>505</v>
      </c>
      <c r="J41" s="25" t="s">
        <v>506</v>
      </c>
      <c r="K41" s="72" t="s">
        <v>452</v>
      </c>
      <c r="L41" s="25" t="s">
        <v>506</v>
      </c>
      <c r="M41" s="25" t="s">
        <v>469</v>
      </c>
      <c r="N41" s="25" t="s">
        <v>446</v>
      </c>
    </row>
    <row r="42" spans="1:14" ht="15.75" thickBot="1" x14ac:dyDescent="0.3">
      <c r="A42" s="50" t="s">
        <v>58</v>
      </c>
      <c r="B42" s="50" t="s">
        <v>59</v>
      </c>
      <c r="C42" s="45"/>
      <c r="D42" s="45"/>
      <c r="E42" s="28" t="s">
        <v>5</v>
      </c>
      <c r="F42" s="28" t="s">
        <v>5</v>
      </c>
      <c r="G42" s="28" t="s">
        <v>5</v>
      </c>
      <c r="H42" s="55" t="s">
        <v>419</v>
      </c>
      <c r="I42" s="28" t="s">
        <v>447</v>
      </c>
      <c r="J42" s="28" t="s">
        <v>447</v>
      </c>
      <c r="K42" s="73" t="s">
        <v>507</v>
      </c>
      <c r="L42" s="28" t="s">
        <v>448</v>
      </c>
      <c r="M42" s="28" t="s">
        <v>448</v>
      </c>
      <c r="N42" s="28" t="s">
        <v>448</v>
      </c>
    </row>
    <row r="43" spans="1:14" ht="15.75" thickBot="1" x14ac:dyDescent="0.3">
      <c r="A43" s="46" t="s">
        <v>364</v>
      </c>
      <c r="B43" s="96" t="s">
        <v>365</v>
      </c>
      <c r="C43" s="97"/>
      <c r="D43" s="98"/>
      <c r="E43" s="3"/>
      <c r="F43" s="69"/>
      <c r="G43" s="2"/>
      <c r="H43" s="53"/>
      <c r="I43" s="2">
        <f>SUM(E43:H43)</f>
        <v>0</v>
      </c>
      <c r="J43" s="53">
        <v>93.24</v>
      </c>
      <c r="K43" s="71">
        <f t="shared" ref="K43:K48" si="15">SUM(I43/J43)-1</f>
        <v>-1</v>
      </c>
      <c r="L43" s="2">
        <v>93.24</v>
      </c>
      <c r="M43" s="2">
        <v>11239.71</v>
      </c>
      <c r="N43" s="2">
        <v>15290.62</v>
      </c>
    </row>
    <row r="44" spans="1:14" ht="15.75" thickBot="1" x14ac:dyDescent="0.3">
      <c r="A44" s="46" t="s">
        <v>484</v>
      </c>
      <c r="B44" s="93" t="s">
        <v>485</v>
      </c>
      <c r="C44" s="94"/>
      <c r="D44" s="95"/>
      <c r="E44" s="3"/>
      <c r="F44" s="69"/>
      <c r="G44" s="2"/>
      <c r="H44" s="53"/>
      <c r="I44" s="2">
        <f>SUM(E44:H44)</f>
        <v>0</v>
      </c>
      <c r="J44" s="2">
        <v>5565.48</v>
      </c>
      <c r="K44" s="71">
        <f t="shared" si="15"/>
        <v>-1</v>
      </c>
      <c r="L44" s="2">
        <v>5565.48</v>
      </c>
      <c r="M44" s="2"/>
      <c r="N44" s="2"/>
    </row>
    <row r="45" spans="1:14" ht="15.75" thickBot="1" x14ac:dyDescent="0.3">
      <c r="A45" s="46" t="s">
        <v>77</v>
      </c>
      <c r="B45" s="93" t="s">
        <v>342</v>
      </c>
      <c r="C45" s="94"/>
      <c r="D45" s="95"/>
      <c r="E45" s="3">
        <v>13624.17</v>
      </c>
      <c r="F45" s="5">
        <v>43148.62</v>
      </c>
      <c r="G45" s="2"/>
      <c r="H45" s="2">
        <v>26569.59</v>
      </c>
      <c r="I45" s="2">
        <f>SUM(E45:H45)</f>
        <v>83342.38</v>
      </c>
      <c r="J45" s="2">
        <v>129897.71</v>
      </c>
      <c r="K45" s="71">
        <f t="shared" si="15"/>
        <v>-0.35839992868234549</v>
      </c>
      <c r="L45" s="2">
        <v>140550.03</v>
      </c>
      <c r="M45" s="2">
        <v>187386.14</v>
      </c>
      <c r="N45" s="2">
        <v>165696.98000000001</v>
      </c>
    </row>
    <row r="46" spans="1:14" ht="15.75" thickBot="1" x14ac:dyDescent="0.3">
      <c r="A46" s="46" t="s">
        <v>453</v>
      </c>
      <c r="B46" s="93" t="s">
        <v>454</v>
      </c>
      <c r="C46" s="94"/>
      <c r="D46" s="95"/>
      <c r="E46" s="3"/>
      <c r="F46" s="3"/>
      <c r="G46" s="2"/>
      <c r="H46" s="2"/>
      <c r="I46" s="2">
        <f>SUM(E46:H46)</f>
        <v>0</v>
      </c>
      <c r="J46" s="2">
        <v>4476.1400000000003</v>
      </c>
      <c r="K46" s="71">
        <f t="shared" si="15"/>
        <v>-1</v>
      </c>
      <c r="L46" s="2">
        <v>7460.17</v>
      </c>
      <c r="M46" s="2">
        <v>6668.28</v>
      </c>
      <c r="N46" s="2">
        <v>0</v>
      </c>
    </row>
    <row r="47" spans="1:14" ht="15.75" thickBot="1" x14ac:dyDescent="0.3">
      <c r="A47" s="46" t="s">
        <v>465</v>
      </c>
      <c r="B47" s="93" t="s">
        <v>466</v>
      </c>
      <c r="C47" s="94"/>
      <c r="D47" s="95"/>
      <c r="E47" s="3">
        <v>25951.72</v>
      </c>
      <c r="F47" s="3">
        <v>36313.08</v>
      </c>
      <c r="G47" s="2">
        <v>3961.86</v>
      </c>
      <c r="H47" s="2">
        <v>28683.69</v>
      </c>
      <c r="I47" s="2">
        <f>SUM(E47:H47)</f>
        <v>94910.35</v>
      </c>
      <c r="J47" s="2">
        <v>49110.59</v>
      </c>
      <c r="K47" s="71">
        <f t="shared" si="15"/>
        <v>0.93258419416260341</v>
      </c>
      <c r="L47" s="2">
        <v>61495.64</v>
      </c>
      <c r="M47" s="2">
        <v>2489.34</v>
      </c>
      <c r="N47" s="2">
        <v>0</v>
      </c>
    </row>
    <row r="48" spans="1:14" ht="15.75" thickBot="1" x14ac:dyDescent="0.3">
      <c r="A48" s="37" t="s">
        <v>343</v>
      </c>
      <c r="B48" s="60"/>
      <c r="C48" s="38"/>
      <c r="D48" s="38"/>
      <c r="E48" s="39">
        <f>SUM(E43:E47)</f>
        <v>39575.89</v>
      </c>
      <c r="F48" s="39">
        <f t="shared" ref="F48:I48" si="16">SUM(F43:F47)</f>
        <v>79461.700000000012</v>
      </c>
      <c r="G48" s="39">
        <f t="shared" si="16"/>
        <v>3961.86</v>
      </c>
      <c r="H48" s="39">
        <f>SUM(H43:H47)</f>
        <v>55253.279999999999</v>
      </c>
      <c r="I48" s="39">
        <f t="shared" si="16"/>
        <v>178252.73</v>
      </c>
      <c r="J48" s="39">
        <f>SUM(J43:J47)</f>
        <v>189143.16</v>
      </c>
      <c r="K48" s="78">
        <f t="shared" si="15"/>
        <v>-5.7577709920887399E-2</v>
      </c>
      <c r="L48" s="39">
        <f>SUM(L43:L47)</f>
        <v>215164.56</v>
      </c>
      <c r="M48" s="39">
        <f>SUM(M43:M47)</f>
        <v>207783.47</v>
      </c>
      <c r="N48" s="39">
        <f>SUM(N43:N47)</f>
        <v>180987.6</v>
      </c>
    </row>
    <row r="49" spans="1:14" ht="15.75" thickBot="1" x14ac:dyDescent="0.3">
      <c r="A49" s="19" t="s">
        <v>12</v>
      </c>
      <c r="B49" s="18"/>
      <c r="C49" s="6"/>
      <c r="D49" s="6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25">
      <c r="A50" s="20"/>
      <c r="B50" s="57" t="s">
        <v>58</v>
      </c>
      <c r="C50" s="11"/>
      <c r="D50" s="11"/>
      <c r="E50" s="25" t="s">
        <v>2</v>
      </c>
      <c r="F50" s="26" t="s">
        <v>3</v>
      </c>
      <c r="G50" s="27" t="s">
        <v>4</v>
      </c>
      <c r="H50" s="54" t="s">
        <v>418</v>
      </c>
      <c r="I50" s="65" t="s">
        <v>505</v>
      </c>
      <c r="J50" s="25" t="s">
        <v>506</v>
      </c>
      <c r="K50" s="72" t="s">
        <v>452</v>
      </c>
      <c r="L50" s="25" t="s">
        <v>506</v>
      </c>
      <c r="M50" s="25" t="s">
        <v>469</v>
      </c>
      <c r="N50" s="25" t="s">
        <v>446</v>
      </c>
    </row>
    <row r="51" spans="1:14" ht="15.75" thickBot="1" x14ac:dyDescent="0.3">
      <c r="A51" s="21" t="s">
        <v>58</v>
      </c>
      <c r="B51" s="50" t="s">
        <v>59</v>
      </c>
      <c r="C51" s="12"/>
      <c r="D51" s="12"/>
      <c r="E51" s="28" t="s">
        <v>5</v>
      </c>
      <c r="F51" s="28" t="s">
        <v>5</v>
      </c>
      <c r="G51" s="28" t="s">
        <v>5</v>
      </c>
      <c r="H51" s="55" t="s">
        <v>419</v>
      </c>
      <c r="I51" s="28" t="s">
        <v>447</v>
      </c>
      <c r="J51" s="28" t="s">
        <v>447</v>
      </c>
      <c r="K51" s="73" t="s">
        <v>507</v>
      </c>
      <c r="L51" s="28" t="s">
        <v>448</v>
      </c>
      <c r="M51" s="28" t="s">
        <v>448</v>
      </c>
      <c r="N51" s="28" t="s">
        <v>448</v>
      </c>
    </row>
    <row r="52" spans="1:14" ht="15.75" thickBot="1" x14ac:dyDescent="0.3">
      <c r="A52" s="13" t="s">
        <v>78</v>
      </c>
      <c r="B52" s="46" t="s">
        <v>79</v>
      </c>
      <c r="C52" s="14"/>
      <c r="D52" s="14"/>
      <c r="E52" s="3">
        <v>16481.86</v>
      </c>
      <c r="F52" s="3">
        <v>50311.57</v>
      </c>
      <c r="G52" s="2">
        <v>58749.53</v>
      </c>
      <c r="H52" s="2">
        <v>1638945.3</v>
      </c>
      <c r="I52" s="2">
        <f>SUM(E52:H52)</f>
        <v>1764488.26</v>
      </c>
      <c r="J52" s="2">
        <v>2000763.48</v>
      </c>
      <c r="K52" s="71">
        <f t="shared" ref="K52:K55" si="17">SUM(I52/J52)-1</f>
        <v>-0.11809252935784298</v>
      </c>
      <c r="L52" s="2">
        <v>2626616.11</v>
      </c>
      <c r="M52" s="2">
        <v>2569816.2599999998</v>
      </c>
      <c r="N52" s="2">
        <v>2450979.12</v>
      </c>
    </row>
    <row r="53" spans="1:14" ht="15.75" thickBot="1" x14ac:dyDescent="0.3">
      <c r="A53" s="46" t="s">
        <v>370</v>
      </c>
      <c r="B53" s="46" t="s">
        <v>371</v>
      </c>
      <c r="C53" s="47"/>
      <c r="D53" s="47"/>
      <c r="E53" s="3">
        <v>1517.64</v>
      </c>
      <c r="F53" s="3">
        <v>5028.79</v>
      </c>
      <c r="G53" s="2">
        <v>6271.05</v>
      </c>
      <c r="H53" s="2">
        <v>2741.47</v>
      </c>
      <c r="I53" s="2">
        <f t="shared" ref="I53:I54" si="18">SUM(E53:H53)</f>
        <v>15558.949999999999</v>
      </c>
      <c r="J53" s="2">
        <v>8265.76</v>
      </c>
      <c r="K53" s="71">
        <f t="shared" si="17"/>
        <v>0.88233749830626573</v>
      </c>
      <c r="L53" s="2">
        <v>9919.99</v>
      </c>
      <c r="M53" s="2">
        <v>5064</v>
      </c>
      <c r="N53" s="2">
        <v>10117.77</v>
      </c>
    </row>
    <row r="54" spans="1:14" ht="15.75" thickBot="1" x14ac:dyDescent="0.3">
      <c r="A54" s="13" t="s">
        <v>80</v>
      </c>
      <c r="B54" s="46" t="s">
        <v>81</v>
      </c>
      <c r="C54" s="14"/>
      <c r="D54" s="14"/>
      <c r="E54" s="3"/>
      <c r="F54" s="3"/>
      <c r="G54" s="2"/>
      <c r="H54" s="2"/>
      <c r="I54" s="2">
        <f t="shared" si="18"/>
        <v>0</v>
      </c>
      <c r="J54" s="2"/>
      <c r="K54" s="71"/>
      <c r="L54" s="2"/>
      <c r="M54" s="2">
        <v>9603.44</v>
      </c>
      <c r="N54" s="2">
        <v>44810.28</v>
      </c>
    </row>
    <row r="55" spans="1:14" ht="15.75" thickBot="1" x14ac:dyDescent="0.3">
      <c r="A55" s="9" t="s">
        <v>13</v>
      </c>
      <c r="B55" s="58"/>
      <c r="C55" s="10"/>
      <c r="D55" s="10"/>
      <c r="E55" s="4">
        <f>SUM(E52:E54)</f>
        <v>17999.5</v>
      </c>
      <c r="F55" s="4">
        <f t="shared" ref="F55:I55" si="19">SUM(F52:F54)</f>
        <v>55340.36</v>
      </c>
      <c r="G55" s="4">
        <f t="shared" si="19"/>
        <v>65020.58</v>
      </c>
      <c r="H55" s="4">
        <f>SUM(H52:H54)</f>
        <v>1641686.77</v>
      </c>
      <c r="I55" s="4">
        <f t="shared" si="19"/>
        <v>1780047.21</v>
      </c>
      <c r="J55" s="4">
        <f>SUM(J52:J54)</f>
        <v>2009029.24</v>
      </c>
      <c r="K55" s="78">
        <f t="shared" si="17"/>
        <v>-0.11397645461845052</v>
      </c>
      <c r="L55" s="4">
        <f>SUM(L52:L54)</f>
        <v>2636536.1</v>
      </c>
      <c r="M55" s="4">
        <f>SUM(M52:M54)</f>
        <v>2584483.6999999997</v>
      </c>
      <c r="N55" s="4">
        <f>SUM(N52:N54)</f>
        <v>2505907.17</v>
      </c>
    </row>
    <row r="56" spans="1:14" ht="15.75" thickBot="1" x14ac:dyDescent="0.3">
      <c r="A56" s="22" t="s">
        <v>14</v>
      </c>
      <c r="B56" s="59"/>
      <c r="C56" s="7"/>
      <c r="D56" s="7"/>
      <c r="E56" s="30"/>
      <c r="F56" s="30"/>
      <c r="G56" s="31"/>
      <c r="H56" s="31"/>
      <c r="I56" s="30"/>
      <c r="J56" s="30"/>
      <c r="K56" s="30"/>
      <c r="L56" s="31"/>
      <c r="M56" s="31"/>
    </row>
    <row r="57" spans="1:14" x14ac:dyDescent="0.25">
      <c r="A57" s="20"/>
      <c r="B57" s="57" t="s">
        <v>58</v>
      </c>
      <c r="C57" s="11"/>
      <c r="D57" s="11"/>
      <c r="E57" s="25" t="s">
        <v>2</v>
      </c>
      <c r="F57" s="26" t="s">
        <v>3</v>
      </c>
      <c r="G57" s="27" t="s">
        <v>4</v>
      </c>
      <c r="H57" s="54" t="s">
        <v>418</v>
      </c>
      <c r="I57" s="65" t="s">
        <v>505</v>
      </c>
      <c r="J57" s="25" t="s">
        <v>506</v>
      </c>
      <c r="K57" s="72" t="s">
        <v>452</v>
      </c>
      <c r="L57" s="25" t="s">
        <v>506</v>
      </c>
      <c r="M57" s="25" t="s">
        <v>469</v>
      </c>
      <c r="N57" s="25" t="s">
        <v>446</v>
      </c>
    </row>
    <row r="58" spans="1:14" ht="15.75" thickBot="1" x14ac:dyDescent="0.3">
      <c r="A58" s="21" t="s">
        <v>58</v>
      </c>
      <c r="B58" s="50" t="s">
        <v>59</v>
      </c>
      <c r="C58" s="12"/>
      <c r="D58" s="12"/>
      <c r="E58" s="28" t="s">
        <v>5</v>
      </c>
      <c r="F58" s="28" t="s">
        <v>5</v>
      </c>
      <c r="G58" s="28" t="s">
        <v>5</v>
      </c>
      <c r="H58" s="55" t="s">
        <v>419</v>
      </c>
      <c r="I58" s="28" t="s">
        <v>447</v>
      </c>
      <c r="J58" s="28" t="s">
        <v>447</v>
      </c>
      <c r="K58" s="73" t="s">
        <v>507</v>
      </c>
      <c r="L58" s="28" t="s">
        <v>448</v>
      </c>
      <c r="M58" s="28" t="s">
        <v>448</v>
      </c>
      <c r="N58" s="28" t="s">
        <v>448</v>
      </c>
    </row>
    <row r="59" spans="1:14" ht="15.75" thickBot="1" x14ac:dyDescent="0.3">
      <c r="A59" s="46" t="s">
        <v>82</v>
      </c>
      <c r="B59" s="46" t="s">
        <v>83</v>
      </c>
      <c r="C59" s="47"/>
      <c r="D59" s="47"/>
      <c r="E59" s="3">
        <v>11873.82</v>
      </c>
      <c r="F59" s="3">
        <v>31304.13</v>
      </c>
      <c r="G59" s="2"/>
      <c r="H59" s="2">
        <v>8925</v>
      </c>
      <c r="I59" s="2">
        <f>SUM(E59:H59)</f>
        <v>52102.95</v>
      </c>
      <c r="J59" s="2">
        <v>43484.05</v>
      </c>
      <c r="K59" s="71">
        <f t="shared" ref="K59:K66" si="20">SUM(I59/J59)-1</f>
        <v>0.19820830856371452</v>
      </c>
      <c r="L59" s="2">
        <v>53149.97</v>
      </c>
      <c r="M59" s="2">
        <v>60945.99</v>
      </c>
      <c r="N59" s="2">
        <v>53061.760000000002</v>
      </c>
    </row>
    <row r="60" spans="1:14" ht="15.75" thickBot="1" x14ac:dyDescent="0.3">
      <c r="A60" s="46" t="s">
        <v>282</v>
      </c>
      <c r="B60" s="46" t="s">
        <v>283</v>
      </c>
      <c r="C60" s="47"/>
      <c r="D60" s="47"/>
      <c r="E60" s="3">
        <v>7558.02</v>
      </c>
      <c r="F60" s="69">
        <v>7855.6</v>
      </c>
      <c r="G60" s="2">
        <v>4563.2700000000004</v>
      </c>
      <c r="H60" s="2">
        <v>4971.97</v>
      </c>
      <c r="I60" s="2">
        <f t="shared" ref="I60:I64" si="21">SUM(E60:H60)</f>
        <v>24948.86</v>
      </c>
      <c r="J60" s="2">
        <v>52430.14</v>
      </c>
      <c r="K60" s="71">
        <f t="shared" si="20"/>
        <v>-0.52415042187566163</v>
      </c>
      <c r="L60" s="2">
        <v>57967.37</v>
      </c>
      <c r="M60" s="2">
        <v>51843.69</v>
      </c>
      <c r="N60" s="2">
        <v>54643.87</v>
      </c>
    </row>
    <row r="61" spans="1:14" ht="15.75" thickBot="1" x14ac:dyDescent="0.3">
      <c r="A61" s="46" t="s">
        <v>372</v>
      </c>
      <c r="B61" s="46" t="s">
        <v>373</v>
      </c>
      <c r="C61" s="47"/>
      <c r="D61" s="47"/>
      <c r="E61" s="3">
        <v>650.22</v>
      </c>
      <c r="F61" s="3">
        <v>11111.7</v>
      </c>
      <c r="G61" s="2"/>
      <c r="H61" s="2">
        <v>4584</v>
      </c>
      <c r="I61" s="2">
        <f t="shared" si="21"/>
        <v>16345.92</v>
      </c>
      <c r="J61" s="2">
        <v>24922.2</v>
      </c>
      <c r="K61" s="71">
        <f t="shared" si="20"/>
        <v>-0.34412210800009635</v>
      </c>
      <c r="L61" s="2">
        <v>25321.200000000001</v>
      </c>
      <c r="M61" s="2">
        <v>25908.73</v>
      </c>
      <c r="N61" s="2">
        <v>30855.82</v>
      </c>
    </row>
    <row r="62" spans="1:14" ht="15.75" thickBot="1" x14ac:dyDescent="0.3">
      <c r="A62" s="46" t="s">
        <v>84</v>
      </c>
      <c r="B62" s="46" t="s">
        <v>85</v>
      </c>
      <c r="C62" s="47"/>
      <c r="D62" s="47"/>
      <c r="E62" s="3">
        <v>2559.44</v>
      </c>
      <c r="F62" s="3">
        <v>13305.2</v>
      </c>
      <c r="G62" s="2"/>
      <c r="H62" s="2">
        <v>15765</v>
      </c>
      <c r="I62" s="2">
        <f t="shared" si="21"/>
        <v>31629.64</v>
      </c>
      <c r="J62" s="2">
        <v>28451.74</v>
      </c>
      <c r="K62" s="71">
        <f t="shared" si="20"/>
        <v>0.11169439900687972</v>
      </c>
      <c r="L62" s="2">
        <v>33450.379999999997</v>
      </c>
      <c r="M62" s="2">
        <v>40669.65</v>
      </c>
      <c r="N62" s="2">
        <v>40861.519999999997</v>
      </c>
    </row>
    <row r="63" spans="1:14" ht="15.75" thickBot="1" x14ac:dyDescent="0.3">
      <c r="A63" s="46" t="s">
        <v>86</v>
      </c>
      <c r="B63" s="46" t="s">
        <v>87</v>
      </c>
      <c r="C63" s="47"/>
      <c r="D63" s="47"/>
      <c r="E63" s="3">
        <v>5379.16</v>
      </c>
      <c r="F63" s="3">
        <v>14088.73</v>
      </c>
      <c r="G63" s="2"/>
      <c r="H63" s="2">
        <v>6446</v>
      </c>
      <c r="I63" s="2">
        <f t="shared" si="21"/>
        <v>25913.89</v>
      </c>
      <c r="J63" s="2">
        <v>33539.449999999997</v>
      </c>
      <c r="K63" s="71">
        <f t="shared" si="20"/>
        <v>-0.22736091378958212</v>
      </c>
      <c r="L63" s="2">
        <v>35651.870000000003</v>
      </c>
      <c r="M63" s="2">
        <v>32084.17</v>
      </c>
      <c r="N63" s="2">
        <v>29907.97</v>
      </c>
    </row>
    <row r="64" spans="1:14" ht="15.75" thickBot="1" x14ac:dyDescent="0.3">
      <c r="A64" s="46" t="s">
        <v>88</v>
      </c>
      <c r="B64" s="46" t="s">
        <v>89</v>
      </c>
      <c r="C64" s="47"/>
      <c r="D64" s="47"/>
      <c r="E64" s="3">
        <v>4525.43</v>
      </c>
      <c r="F64" s="3">
        <v>3060.81</v>
      </c>
      <c r="G64" s="2"/>
      <c r="H64" s="2">
        <v>3195</v>
      </c>
      <c r="I64" s="2">
        <f t="shared" si="21"/>
        <v>10781.24</v>
      </c>
      <c r="J64" s="2">
        <v>12433.61</v>
      </c>
      <c r="K64" s="71">
        <f t="shared" si="20"/>
        <v>-0.13289543423028394</v>
      </c>
      <c r="L64" s="2">
        <v>14824.32</v>
      </c>
      <c r="M64" s="2">
        <v>15518.41</v>
      </c>
      <c r="N64" s="2">
        <v>16945.900000000001</v>
      </c>
    </row>
    <row r="65" spans="1:14" ht="15.75" thickBot="1" x14ac:dyDescent="0.3">
      <c r="A65" s="13" t="s">
        <v>389</v>
      </c>
      <c r="B65" s="46" t="s">
        <v>390</v>
      </c>
      <c r="C65" s="14"/>
      <c r="D65" s="14"/>
      <c r="E65" s="3"/>
      <c r="F65" s="3"/>
      <c r="G65" s="2"/>
      <c r="H65" s="2"/>
      <c r="I65" s="2"/>
      <c r="J65" s="2"/>
      <c r="K65" s="71"/>
      <c r="L65" s="2"/>
      <c r="M65" s="2">
        <v>886.75</v>
      </c>
      <c r="N65" s="2">
        <v>4847.6000000000004</v>
      </c>
    </row>
    <row r="66" spans="1:14" ht="15.75" thickBot="1" x14ac:dyDescent="0.3">
      <c r="A66" s="37" t="s">
        <v>15</v>
      </c>
      <c r="B66" s="60"/>
      <c r="C66" s="38"/>
      <c r="D66" s="38"/>
      <c r="E66" s="39">
        <f>SUM(E59:E65)</f>
        <v>32546.09</v>
      </c>
      <c r="F66" s="39">
        <f t="shared" ref="F66:I66" si="22">SUM(F59:F65)</f>
        <v>80726.17</v>
      </c>
      <c r="G66" s="39">
        <f t="shared" si="22"/>
        <v>4563.2700000000004</v>
      </c>
      <c r="H66" s="39">
        <f>SUM(H59:H65)</f>
        <v>43886.97</v>
      </c>
      <c r="I66" s="39">
        <f t="shared" si="22"/>
        <v>161722.5</v>
      </c>
      <c r="J66" s="39">
        <f>SUM(J59:J65)</f>
        <v>195261.19</v>
      </c>
      <c r="K66" s="78">
        <f t="shared" si="20"/>
        <v>-0.17176321623359969</v>
      </c>
      <c r="L66" s="39">
        <f>SUM(L59:L65)</f>
        <v>220365.11000000002</v>
      </c>
      <c r="M66" s="39">
        <f>SUM(M59:M65)</f>
        <v>227857.38999999998</v>
      </c>
      <c r="N66" s="39">
        <f>SUM(N59:N65)</f>
        <v>231124.44</v>
      </c>
    </row>
    <row r="67" spans="1:14" ht="15.75" thickBot="1" x14ac:dyDescent="0.3">
      <c r="A67" s="51" t="s">
        <v>267</v>
      </c>
      <c r="B67" s="59"/>
      <c r="C67" s="41"/>
      <c r="D67" s="41"/>
      <c r="E67" s="30"/>
      <c r="F67" s="30"/>
      <c r="G67" s="31"/>
      <c r="H67" s="31"/>
      <c r="I67" s="30"/>
      <c r="J67" s="30"/>
      <c r="K67" s="30"/>
      <c r="L67" s="31"/>
      <c r="M67" s="31"/>
    </row>
    <row r="68" spans="1:14" x14ac:dyDescent="0.25">
      <c r="A68" s="49"/>
      <c r="B68" s="57" t="s">
        <v>58</v>
      </c>
      <c r="C68" s="44"/>
      <c r="D68" s="44"/>
      <c r="E68" s="25" t="s">
        <v>2</v>
      </c>
      <c r="F68" s="26" t="s">
        <v>3</v>
      </c>
      <c r="G68" s="27" t="s">
        <v>4</v>
      </c>
      <c r="H68" s="54" t="s">
        <v>418</v>
      </c>
      <c r="I68" s="65" t="s">
        <v>505</v>
      </c>
      <c r="J68" s="25" t="s">
        <v>506</v>
      </c>
      <c r="K68" s="72" t="s">
        <v>452</v>
      </c>
      <c r="L68" s="25" t="s">
        <v>506</v>
      </c>
      <c r="M68" s="25" t="s">
        <v>469</v>
      </c>
      <c r="N68" s="25" t="s">
        <v>446</v>
      </c>
    </row>
    <row r="69" spans="1:14" ht="15.75" thickBot="1" x14ac:dyDescent="0.3">
      <c r="A69" s="50" t="s">
        <v>58</v>
      </c>
      <c r="B69" s="50" t="s">
        <v>59</v>
      </c>
      <c r="C69" s="45"/>
      <c r="D69" s="45"/>
      <c r="E69" s="28" t="s">
        <v>5</v>
      </c>
      <c r="F69" s="28" t="s">
        <v>5</v>
      </c>
      <c r="G69" s="28" t="s">
        <v>5</v>
      </c>
      <c r="H69" s="55" t="s">
        <v>419</v>
      </c>
      <c r="I69" s="28" t="s">
        <v>447</v>
      </c>
      <c r="J69" s="28" t="s">
        <v>447</v>
      </c>
      <c r="K69" s="73" t="s">
        <v>507</v>
      </c>
      <c r="L69" s="28" t="s">
        <v>448</v>
      </c>
      <c r="M69" s="28" t="s">
        <v>448</v>
      </c>
      <c r="N69" s="28" t="s">
        <v>448</v>
      </c>
    </row>
    <row r="70" spans="1:14" ht="15.75" thickBot="1" x14ac:dyDescent="0.3">
      <c r="A70" s="46" t="s">
        <v>90</v>
      </c>
      <c r="B70" s="46" t="s">
        <v>91</v>
      </c>
      <c r="C70" s="47"/>
      <c r="D70" s="47"/>
      <c r="E70" s="5">
        <v>9675.59</v>
      </c>
      <c r="F70" s="3">
        <v>20453.82</v>
      </c>
      <c r="G70" s="2">
        <v>4429.1400000000003</v>
      </c>
      <c r="H70" s="2">
        <v>6738.1</v>
      </c>
      <c r="I70" s="2">
        <f>SUM(E70:H70)</f>
        <v>41296.65</v>
      </c>
      <c r="J70" s="2">
        <v>35540.839999999997</v>
      </c>
      <c r="K70" s="71">
        <f>SUM(I70/J70)-1</f>
        <v>0.16194918296810101</v>
      </c>
      <c r="L70" s="2">
        <v>47208.27</v>
      </c>
      <c r="M70" s="2">
        <v>52425.36</v>
      </c>
      <c r="N70" s="2">
        <v>65676.929999999993</v>
      </c>
    </row>
    <row r="71" spans="1:14" ht="15.75" thickBot="1" x14ac:dyDescent="0.3">
      <c r="A71" s="46" t="s">
        <v>461</v>
      </c>
      <c r="B71" s="46" t="s">
        <v>462</v>
      </c>
      <c r="C71" s="47"/>
      <c r="D71" s="47"/>
      <c r="E71" s="3">
        <v>829.3</v>
      </c>
      <c r="F71" s="3"/>
      <c r="G71" s="2"/>
      <c r="H71" s="2">
        <v>25</v>
      </c>
      <c r="I71" s="2">
        <f>SUM(E71:H71)</f>
        <v>854.3</v>
      </c>
      <c r="J71" s="2">
        <v>3947.54</v>
      </c>
      <c r="K71" s="71">
        <f>SUM(I71/J71)-1</f>
        <v>-0.78358674009636387</v>
      </c>
      <c r="L71" s="2">
        <v>3947.54</v>
      </c>
      <c r="M71" s="2">
        <v>2845.01</v>
      </c>
      <c r="N71" s="2">
        <v>0</v>
      </c>
    </row>
    <row r="72" spans="1:14" ht="15.75" thickBot="1" x14ac:dyDescent="0.3">
      <c r="A72" s="37" t="s">
        <v>268</v>
      </c>
      <c r="B72" s="60"/>
      <c r="C72" s="38"/>
      <c r="D72" s="38"/>
      <c r="E72" s="39">
        <f>SUM(E70:E71)</f>
        <v>10504.89</v>
      </c>
      <c r="F72" s="39">
        <f t="shared" ref="F72:H72" si="23">SUM(F70:F71)</f>
        <v>20453.82</v>
      </c>
      <c r="G72" s="39">
        <f t="shared" si="23"/>
        <v>4429.1400000000003</v>
      </c>
      <c r="H72" s="39">
        <f t="shared" si="23"/>
        <v>6763.1</v>
      </c>
      <c r="I72" s="39">
        <f>SUM(I70:I71)</f>
        <v>42150.950000000004</v>
      </c>
      <c r="J72" s="39">
        <f>SUM(J70:J71)</f>
        <v>39488.379999999997</v>
      </c>
      <c r="K72" s="78">
        <f t="shared" ref="K72" si="24">SUM(I72/J72)-1</f>
        <v>6.7426670833293345E-2</v>
      </c>
      <c r="L72" s="39">
        <f>SUM(L70:L71)</f>
        <v>51155.81</v>
      </c>
      <c r="M72" s="39">
        <f>SUM(M70:M71)</f>
        <v>55270.37</v>
      </c>
      <c r="N72" s="39">
        <f>SUM(N70:N71)</f>
        <v>65676.929999999993</v>
      </c>
    </row>
    <row r="73" spans="1:14" ht="15.75" thickBot="1" x14ac:dyDescent="0.3">
      <c r="A73" s="48" t="s">
        <v>269</v>
      </c>
      <c r="B73" s="18"/>
      <c r="C73" s="40"/>
      <c r="D73" s="40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5">
      <c r="A74" s="20"/>
      <c r="B74" s="57" t="s">
        <v>58</v>
      </c>
      <c r="C74" s="11"/>
      <c r="D74" s="11"/>
      <c r="E74" s="25" t="s">
        <v>2</v>
      </c>
      <c r="F74" s="26" t="s">
        <v>3</v>
      </c>
      <c r="G74" s="27" t="s">
        <v>4</v>
      </c>
      <c r="H74" s="54" t="s">
        <v>418</v>
      </c>
      <c r="I74" s="65" t="s">
        <v>505</v>
      </c>
      <c r="J74" s="25" t="s">
        <v>506</v>
      </c>
      <c r="K74" s="72" t="s">
        <v>452</v>
      </c>
      <c r="L74" s="25" t="s">
        <v>506</v>
      </c>
      <c r="M74" s="25" t="s">
        <v>469</v>
      </c>
      <c r="N74" s="25" t="s">
        <v>446</v>
      </c>
    </row>
    <row r="75" spans="1:14" ht="15.75" thickBot="1" x14ac:dyDescent="0.3">
      <c r="A75" s="21" t="s">
        <v>58</v>
      </c>
      <c r="B75" s="50" t="s">
        <v>59</v>
      </c>
      <c r="C75" s="12"/>
      <c r="D75" s="12"/>
      <c r="E75" s="28" t="s">
        <v>5</v>
      </c>
      <c r="F75" s="28" t="s">
        <v>5</v>
      </c>
      <c r="G75" s="28" t="s">
        <v>5</v>
      </c>
      <c r="H75" s="55" t="s">
        <v>419</v>
      </c>
      <c r="I75" s="28" t="s">
        <v>447</v>
      </c>
      <c r="J75" s="28" t="s">
        <v>447</v>
      </c>
      <c r="K75" s="73" t="s">
        <v>507</v>
      </c>
      <c r="L75" s="28" t="s">
        <v>448</v>
      </c>
      <c r="M75" s="28" t="s">
        <v>448</v>
      </c>
      <c r="N75" s="28" t="s">
        <v>448</v>
      </c>
    </row>
    <row r="76" spans="1:14" ht="15.75" thickBot="1" x14ac:dyDescent="0.3">
      <c r="A76" s="13" t="s">
        <v>92</v>
      </c>
      <c r="B76" s="46" t="s">
        <v>93</v>
      </c>
      <c r="C76" s="14"/>
      <c r="D76" s="14"/>
      <c r="E76" s="3">
        <v>50391.94</v>
      </c>
      <c r="F76" s="3">
        <v>34409.17</v>
      </c>
      <c r="G76" s="2"/>
      <c r="H76" s="2">
        <v>47012.84</v>
      </c>
      <c r="I76" s="2">
        <f>SUM(E76:H76)</f>
        <v>131813.95000000001</v>
      </c>
      <c r="J76" s="2">
        <v>118860.55</v>
      </c>
      <c r="K76" s="71">
        <f t="shared" ref="K76:K86" si="25">SUM(I76/J76)-1</f>
        <v>0.10897980869178214</v>
      </c>
      <c r="L76" s="2">
        <v>150611.19</v>
      </c>
      <c r="M76" s="2">
        <v>147025.35999999999</v>
      </c>
      <c r="N76" s="2">
        <v>153532.76</v>
      </c>
    </row>
    <row r="77" spans="1:14" ht="15.75" thickBot="1" x14ac:dyDescent="0.3">
      <c r="A77" s="13" t="s">
        <v>94</v>
      </c>
      <c r="B77" s="46" t="s">
        <v>95</v>
      </c>
      <c r="C77" s="14"/>
      <c r="D77" s="14"/>
      <c r="E77" s="3">
        <v>3247.24</v>
      </c>
      <c r="F77" s="3">
        <v>23368.68</v>
      </c>
      <c r="G77" s="2">
        <v>30533.41</v>
      </c>
      <c r="H77" s="2">
        <v>6171.75</v>
      </c>
      <c r="I77" s="2">
        <f t="shared" ref="I77:I85" si="26">SUM(E77:H77)</f>
        <v>63321.08</v>
      </c>
      <c r="J77" s="2">
        <v>109819.85</v>
      </c>
      <c r="K77" s="71">
        <f t="shared" si="25"/>
        <v>-0.42340952022790057</v>
      </c>
      <c r="L77" s="2">
        <v>148833.35999999999</v>
      </c>
      <c r="M77" s="2">
        <v>111270.97</v>
      </c>
      <c r="N77" s="2">
        <v>125621.57</v>
      </c>
    </row>
    <row r="78" spans="1:14" ht="15.75" thickBot="1" x14ac:dyDescent="0.3">
      <c r="A78" s="13" t="s">
        <v>96</v>
      </c>
      <c r="B78" s="46" t="s">
        <v>97</v>
      </c>
      <c r="C78" s="14"/>
      <c r="D78" s="14"/>
      <c r="E78" s="3">
        <v>12509.33</v>
      </c>
      <c r="F78" s="3">
        <v>42218.02</v>
      </c>
      <c r="G78" s="2">
        <v>18400.88</v>
      </c>
      <c r="H78" s="2">
        <v>17662.29</v>
      </c>
      <c r="I78" s="2">
        <f t="shared" si="26"/>
        <v>90790.51999999999</v>
      </c>
      <c r="J78" s="2">
        <v>80264.05</v>
      </c>
      <c r="K78" s="71">
        <f t="shared" si="25"/>
        <v>0.13114800461725995</v>
      </c>
      <c r="L78" s="2">
        <v>106173.94</v>
      </c>
      <c r="M78" s="2">
        <v>142566.45000000001</v>
      </c>
      <c r="N78" s="2">
        <v>86507.02</v>
      </c>
    </row>
    <row r="79" spans="1:14" ht="15.75" thickBot="1" x14ac:dyDescent="0.3">
      <c r="A79" s="13" t="s">
        <v>98</v>
      </c>
      <c r="B79" s="46" t="s">
        <v>99</v>
      </c>
      <c r="C79" s="14"/>
      <c r="D79" s="14"/>
      <c r="E79" s="3">
        <v>46444.07</v>
      </c>
      <c r="F79" s="3">
        <v>72276.320000000007</v>
      </c>
      <c r="G79" s="2">
        <v>144332.71</v>
      </c>
      <c r="H79" s="2">
        <v>116482.11</v>
      </c>
      <c r="I79" s="2">
        <f t="shared" si="26"/>
        <v>379535.20999999996</v>
      </c>
      <c r="J79" s="2">
        <v>414433.31</v>
      </c>
      <c r="K79" s="71">
        <f t="shared" si="25"/>
        <v>-8.4206793126739843E-2</v>
      </c>
      <c r="L79" s="2">
        <v>665098.77</v>
      </c>
      <c r="M79" s="2">
        <v>499707.29</v>
      </c>
      <c r="N79" s="2">
        <v>420224.4</v>
      </c>
    </row>
    <row r="80" spans="1:14" ht="15.75" thickBot="1" x14ac:dyDescent="0.3">
      <c r="A80" s="13" t="s">
        <v>100</v>
      </c>
      <c r="B80" s="46" t="s">
        <v>101</v>
      </c>
      <c r="C80" s="14"/>
      <c r="D80" s="14"/>
      <c r="E80" s="3">
        <v>4698.6899999999996</v>
      </c>
      <c r="F80" s="3">
        <v>24171.47</v>
      </c>
      <c r="G80" s="2">
        <v>4668.34</v>
      </c>
      <c r="H80" s="2">
        <v>16630.47</v>
      </c>
      <c r="I80" s="2">
        <f t="shared" si="26"/>
        <v>50168.97</v>
      </c>
      <c r="J80" s="2">
        <v>36714.67</v>
      </c>
      <c r="K80" s="71">
        <f t="shared" si="25"/>
        <v>0.36645569740923722</v>
      </c>
      <c r="L80" s="2">
        <v>46894.25</v>
      </c>
      <c r="M80" s="2">
        <v>34744.74</v>
      </c>
      <c r="N80" s="2">
        <v>41678.31</v>
      </c>
    </row>
    <row r="81" spans="1:14" ht="15.75" thickBot="1" x14ac:dyDescent="0.3">
      <c r="A81" s="13" t="s">
        <v>102</v>
      </c>
      <c r="B81" s="46" t="s">
        <v>266</v>
      </c>
      <c r="C81" s="14"/>
      <c r="D81" s="14"/>
      <c r="E81" s="3">
        <v>30359.42</v>
      </c>
      <c r="F81" s="3">
        <v>27599.74</v>
      </c>
      <c r="G81" s="2">
        <v>2829.07</v>
      </c>
      <c r="H81" s="2">
        <v>76576.98</v>
      </c>
      <c r="I81" s="2">
        <f t="shared" si="26"/>
        <v>137365.21</v>
      </c>
      <c r="J81" s="2">
        <v>139822.31</v>
      </c>
      <c r="K81" s="71">
        <f t="shared" si="25"/>
        <v>-1.7573018211471392E-2</v>
      </c>
      <c r="L81" s="2">
        <v>195939.36</v>
      </c>
      <c r="M81" s="2">
        <v>202680.03</v>
      </c>
      <c r="N81" s="2">
        <v>188184.89</v>
      </c>
    </row>
    <row r="82" spans="1:14" ht="15.75" thickBot="1" x14ac:dyDescent="0.3">
      <c r="A82" s="13" t="s">
        <v>103</v>
      </c>
      <c r="B82" s="46" t="s">
        <v>104</v>
      </c>
      <c r="C82" s="14"/>
      <c r="D82" s="14"/>
      <c r="E82" s="3">
        <v>40280.239999999998</v>
      </c>
      <c r="F82" s="3">
        <v>93676.92</v>
      </c>
      <c r="G82" s="2">
        <v>42662.38</v>
      </c>
      <c r="H82" s="2">
        <v>73336.44</v>
      </c>
      <c r="I82" s="2">
        <f t="shared" si="26"/>
        <v>249955.98</v>
      </c>
      <c r="J82" s="2">
        <v>210566.09</v>
      </c>
      <c r="K82" s="71">
        <f t="shared" si="25"/>
        <v>0.18706663546822755</v>
      </c>
      <c r="L82" s="2">
        <v>312369.21999999997</v>
      </c>
      <c r="M82" s="2">
        <v>287436.56</v>
      </c>
      <c r="N82" s="2">
        <v>272122.38</v>
      </c>
    </row>
    <row r="83" spans="1:14" ht="15.75" thickBot="1" x14ac:dyDescent="0.3">
      <c r="A83" s="46" t="s">
        <v>105</v>
      </c>
      <c r="B83" s="46" t="s">
        <v>270</v>
      </c>
      <c r="C83" s="47"/>
      <c r="D83" s="47"/>
      <c r="E83" s="3">
        <v>1413.53</v>
      </c>
      <c r="F83" s="3">
        <v>10433.11</v>
      </c>
      <c r="G83" s="2"/>
      <c r="H83" s="2">
        <v>1905</v>
      </c>
      <c r="I83" s="2">
        <f t="shared" ref="I83:I84" si="27">SUM(E83:H83)</f>
        <v>13751.640000000001</v>
      </c>
      <c r="J83" s="2">
        <v>28895.54</v>
      </c>
      <c r="K83" s="71">
        <f t="shared" ref="K83:K84" si="28">SUM(I83/J83)-1</f>
        <v>-0.52409126114272309</v>
      </c>
      <c r="L83" s="2">
        <v>34497.339999999997</v>
      </c>
      <c r="M83" s="2">
        <v>45637.07</v>
      </c>
      <c r="N83" s="2">
        <v>63285.9</v>
      </c>
    </row>
    <row r="84" spans="1:14" ht="15.75" thickBot="1" x14ac:dyDescent="0.3">
      <c r="A84" s="46" t="s">
        <v>106</v>
      </c>
      <c r="B84" s="46" t="s">
        <v>107</v>
      </c>
      <c r="C84" s="47"/>
      <c r="D84" s="47"/>
      <c r="E84" s="3">
        <v>7063.57</v>
      </c>
      <c r="F84" s="3">
        <v>33209.06</v>
      </c>
      <c r="G84" s="2">
        <v>48495.16</v>
      </c>
      <c r="H84" s="2">
        <v>26567.03</v>
      </c>
      <c r="I84" s="2">
        <f t="shared" si="27"/>
        <v>115334.82</v>
      </c>
      <c r="J84" s="2">
        <v>156669.95000000001</v>
      </c>
      <c r="K84" s="71">
        <f t="shared" si="28"/>
        <v>-0.26383572599595517</v>
      </c>
      <c r="L84" s="2">
        <v>201052.27</v>
      </c>
      <c r="M84" s="2">
        <v>319499.59999999998</v>
      </c>
      <c r="N84" s="2">
        <v>178438.36</v>
      </c>
    </row>
    <row r="85" spans="1:14" ht="15.75" thickBot="1" x14ac:dyDescent="0.3">
      <c r="A85" s="13" t="s">
        <v>500</v>
      </c>
      <c r="B85" s="46" t="s">
        <v>501</v>
      </c>
      <c r="C85" s="14"/>
      <c r="D85" s="14"/>
      <c r="E85" s="3">
        <v>345.68</v>
      </c>
      <c r="F85" s="3">
        <v>255.2</v>
      </c>
      <c r="G85" s="2"/>
      <c r="H85" s="2"/>
      <c r="I85" s="2">
        <f t="shared" si="26"/>
        <v>600.88</v>
      </c>
      <c r="J85" s="2">
        <v>0</v>
      </c>
      <c r="K85" s="71"/>
      <c r="L85" s="2">
        <v>1850.24</v>
      </c>
      <c r="M85" s="2">
        <v>0</v>
      </c>
      <c r="N85" s="2">
        <v>0</v>
      </c>
    </row>
    <row r="86" spans="1:14" ht="15.75" thickBot="1" x14ac:dyDescent="0.3">
      <c r="A86" s="9" t="s">
        <v>16</v>
      </c>
      <c r="B86" s="58"/>
      <c r="C86" s="10"/>
      <c r="D86" s="10"/>
      <c r="E86" s="4">
        <f t="shared" ref="E86:J86" si="29">SUM(E76:E85)</f>
        <v>196753.71</v>
      </c>
      <c r="F86" s="4">
        <f t="shared" si="29"/>
        <v>361617.69</v>
      </c>
      <c r="G86" s="4">
        <f t="shared" si="29"/>
        <v>291921.95</v>
      </c>
      <c r="H86" s="4">
        <f t="shared" si="29"/>
        <v>382344.91000000003</v>
      </c>
      <c r="I86" s="4">
        <f t="shared" si="29"/>
        <v>1232638.2599999998</v>
      </c>
      <c r="J86" s="4">
        <f t="shared" si="29"/>
        <v>1296046.32</v>
      </c>
      <c r="K86" s="78">
        <f t="shared" si="25"/>
        <v>-4.8924223634229547E-2</v>
      </c>
      <c r="L86" s="4">
        <f t="shared" ref="L86:M86" si="30">SUM(L76:L85)</f>
        <v>1863319.9400000002</v>
      </c>
      <c r="M86" s="4">
        <f t="shared" si="30"/>
        <v>1790568.0700000003</v>
      </c>
      <c r="N86" s="4">
        <f t="shared" ref="N86" si="31">SUM(N76:N85)</f>
        <v>1529595.5899999999</v>
      </c>
    </row>
    <row r="87" spans="1:14" ht="15.75" thickBot="1" x14ac:dyDescent="0.3">
      <c r="A87" s="19" t="s">
        <v>17</v>
      </c>
      <c r="B87" s="18"/>
      <c r="C87" s="6"/>
      <c r="D87" s="6"/>
      <c r="E87" s="23"/>
      <c r="F87" s="23"/>
      <c r="G87" s="23"/>
      <c r="H87" s="23"/>
      <c r="I87" s="23"/>
      <c r="J87" s="23"/>
      <c r="K87" s="23"/>
      <c r="L87" s="23"/>
      <c r="M87" s="23"/>
    </row>
    <row r="88" spans="1:14" x14ac:dyDescent="0.25">
      <c r="A88" s="20"/>
      <c r="B88" s="57" t="s">
        <v>58</v>
      </c>
      <c r="C88" s="11"/>
      <c r="D88" s="11"/>
      <c r="E88" s="25" t="s">
        <v>2</v>
      </c>
      <c r="F88" s="26" t="s">
        <v>3</v>
      </c>
      <c r="G88" s="27" t="s">
        <v>4</v>
      </c>
      <c r="H88" s="54" t="s">
        <v>418</v>
      </c>
      <c r="I88" s="65" t="s">
        <v>505</v>
      </c>
      <c r="J88" s="25" t="s">
        <v>506</v>
      </c>
      <c r="K88" s="72" t="s">
        <v>452</v>
      </c>
      <c r="L88" s="25" t="s">
        <v>506</v>
      </c>
      <c r="M88" s="25" t="s">
        <v>469</v>
      </c>
      <c r="N88" s="25" t="s">
        <v>446</v>
      </c>
    </row>
    <row r="89" spans="1:14" ht="15.75" thickBot="1" x14ac:dyDescent="0.3">
      <c r="A89" s="21" t="s">
        <v>58</v>
      </c>
      <c r="B89" s="50" t="s">
        <v>59</v>
      </c>
      <c r="C89" s="12"/>
      <c r="D89" s="12"/>
      <c r="E89" s="28" t="s">
        <v>5</v>
      </c>
      <c r="F89" s="28" t="s">
        <v>5</v>
      </c>
      <c r="G89" s="28" t="s">
        <v>5</v>
      </c>
      <c r="H89" s="55" t="s">
        <v>419</v>
      </c>
      <c r="I89" s="28" t="s">
        <v>447</v>
      </c>
      <c r="J89" s="28" t="s">
        <v>447</v>
      </c>
      <c r="K89" s="73" t="s">
        <v>507</v>
      </c>
      <c r="L89" s="28" t="s">
        <v>448</v>
      </c>
      <c r="M89" s="28" t="s">
        <v>448</v>
      </c>
      <c r="N89" s="28" t="s">
        <v>448</v>
      </c>
    </row>
    <row r="90" spans="1:14" ht="15.75" thickBot="1" x14ac:dyDescent="0.3">
      <c r="A90" s="13" t="s">
        <v>108</v>
      </c>
      <c r="B90" s="46" t="s">
        <v>109</v>
      </c>
      <c r="C90" s="14"/>
      <c r="D90" s="14"/>
      <c r="E90" s="5">
        <v>66598.27</v>
      </c>
      <c r="F90" s="3">
        <v>80798.14</v>
      </c>
      <c r="G90" s="2">
        <v>49949.440000000002</v>
      </c>
      <c r="H90" s="2">
        <v>222756.39</v>
      </c>
      <c r="I90" s="2">
        <f>SUM(E90:H90)</f>
        <v>420102.24</v>
      </c>
      <c r="J90" s="2">
        <v>305790.01</v>
      </c>
      <c r="K90" s="71">
        <f t="shared" ref="K90:K91" si="32">SUM(I90/J90)-1</f>
        <v>0.37382591406436072</v>
      </c>
      <c r="L90" s="2">
        <v>349625.61</v>
      </c>
      <c r="M90" s="2">
        <v>317787.88</v>
      </c>
      <c r="N90" s="2">
        <v>320218.65999999997</v>
      </c>
    </row>
    <row r="91" spans="1:14" ht="15.75" thickBot="1" x14ac:dyDescent="0.3">
      <c r="A91" s="9" t="s">
        <v>18</v>
      </c>
      <c r="B91" s="58"/>
      <c r="C91" s="10"/>
      <c r="D91" s="10"/>
      <c r="E91" s="4">
        <f>SUM(E90)</f>
        <v>66598.27</v>
      </c>
      <c r="F91" s="4">
        <f t="shared" ref="F91:I91" si="33">SUM(F90)</f>
        <v>80798.14</v>
      </c>
      <c r="G91" s="4">
        <f t="shared" si="33"/>
        <v>49949.440000000002</v>
      </c>
      <c r="H91" s="4">
        <f>SUM(H90)</f>
        <v>222756.39</v>
      </c>
      <c r="I91" s="4">
        <f t="shared" si="33"/>
        <v>420102.24</v>
      </c>
      <c r="J91" s="4">
        <f>SUM(J90)</f>
        <v>305790.01</v>
      </c>
      <c r="K91" s="78">
        <f t="shared" si="32"/>
        <v>0.37382591406436072</v>
      </c>
      <c r="L91" s="4">
        <f>SUM(L90)</f>
        <v>349625.61</v>
      </c>
      <c r="M91" s="4">
        <f>SUM(M90)</f>
        <v>317787.88</v>
      </c>
      <c r="N91" s="4">
        <f>SUM(N90)</f>
        <v>320218.65999999997</v>
      </c>
    </row>
    <row r="92" spans="1:14" ht="15.75" thickBot="1" x14ac:dyDescent="0.3">
      <c r="A92" s="19" t="s">
        <v>19</v>
      </c>
      <c r="B92" s="18"/>
      <c r="C92" s="6"/>
      <c r="D92" s="6"/>
      <c r="E92" s="23"/>
      <c r="F92" s="23"/>
      <c r="G92" s="23"/>
      <c r="H92" s="23"/>
      <c r="I92" s="23"/>
      <c r="J92" s="23"/>
      <c r="K92" s="23"/>
      <c r="L92" s="23"/>
      <c r="M92" s="23"/>
    </row>
    <row r="93" spans="1:14" x14ac:dyDescent="0.25">
      <c r="A93" s="20"/>
      <c r="B93" s="57" t="s">
        <v>58</v>
      </c>
      <c r="C93" s="11"/>
      <c r="D93" s="11"/>
      <c r="E93" s="25" t="s">
        <v>2</v>
      </c>
      <c r="F93" s="26" t="s">
        <v>3</v>
      </c>
      <c r="G93" s="27" t="s">
        <v>4</v>
      </c>
      <c r="H93" s="54" t="s">
        <v>418</v>
      </c>
      <c r="I93" s="65" t="s">
        <v>505</v>
      </c>
      <c r="J93" s="25" t="s">
        <v>506</v>
      </c>
      <c r="K93" s="72" t="s">
        <v>452</v>
      </c>
      <c r="L93" s="25" t="s">
        <v>506</v>
      </c>
      <c r="M93" s="25" t="s">
        <v>469</v>
      </c>
      <c r="N93" s="25" t="s">
        <v>446</v>
      </c>
    </row>
    <row r="94" spans="1:14" ht="15.75" thickBot="1" x14ac:dyDescent="0.3">
      <c r="A94" s="21" t="s">
        <v>58</v>
      </c>
      <c r="B94" s="50" t="s">
        <v>59</v>
      </c>
      <c r="C94" s="12"/>
      <c r="D94" s="12"/>
      <c r="E94" s="28" t="s">
        <v>5</v>
      </c>
      <c r="F94" s="28" t="s">
        <v>5</v>
      </c>
      <c r="G94" s="28" t="s">
        <v>5</v>
      </c>
      <c r="H94" s="55" t="s">
        <v>419</v>
      </c>
      <c r="I94" s="28" t="s">
        <v>447</v>
      </c>
      <c r="J94" s="28" t="s">
        <v>447</v>
      </c>
      <c r="K94" s="73" t="s">
        <v>507</v>
      </c>
      <c r="L94" s="28" t="s">
        <v>448</v>
      </c>
      <c r="M94" s="28" t="s">
        <v>448</v>
      </c>
      <c r="N94" s="28" t="s">
        <v>448</v>
      </c>
    </row>
    <row r="95" spans="1:14" ht="15.75" thickBot="1" x14ac:dyDescent="0.3">
      <c r="A95" s="13" t="s">
        <v>110</v>
      </c>
      <c r="B95" s="46" t="s">
        <v>111</v>
      </c>
      <c r="C95" s="14"/>
      <c r="D95" s="14"/>
      <c r="E95" s="3">
        <v>47392.49</v>
      </c>
      <c r="F95" s="3">
        <v>36637.11</v>
      </c>
      <c r="G95" s="2">
        <v>8719.07</v>
      </c>
      <c r="H95" s="2">
        <v>28279.09</v>
      </c>
      <c r="I95" s="2">
        <f>SUM(E95:H95)</f>
        <v>121027.76000000001</v>
      </c>
      <c r="J95" s="53">
        <v>112326.45</v>
      </c>
      <c r="K95" s="71">
        <f t="shared" ref="K95:K116" si="34">SUM(I95/J95)-1</f>
        <v>7.7464479648382101E-2</v>
      </c>
      <c r="L95" s="53">
        <v>135989.17000000001</v>
      </c>
      <c r="M95" s="53">
        <v>96663.11</v>
      </c>
      <c r="N95" s="53">
        <v>118112.68</v>
      </c>
    </row>
    <row r="96" spans="1:14" ht="15.75" thickBot="1" x14ac:dyDescent="0.3">
      <c r="A96" s="46" t="s">
        <v>426</v>
      </c>
      <c r="B96" s="46" t="s">
        <v>427</v>
      </c>
      <c r="C96" s="47"/>
      <c r="D96" s="47"/>
      <c r="E96" s="3"/>
      <c r="F96" s="3"/>
      <c r="G96" s="2"/>
      <c r="H96" s="2"/>
      <c r="I96" s="2"/>
      <c r="J96" s="2"/>
      <c r="K96" s="71"/>
      <c r="L96" s="2"/>
      <c r="M96" s="2"/>
      <c r="N96" s="2">
        <v>912.8</v>
      </c>
    </row>
    <row r="97" spans="1:14" ht="15.75" thickBot="1" x14ac:dyDescent="0.3">
      <c r="A97" s="13" t="s">
        <v>112</v>
      </c>
      <c r="B97" s="46" t="s">
        <v>113</v>
      </c>
      <c r="C97" s="14"/>
      <c r="D97" s="14"/>
      <c r="E97" s="5">
        <v>11109.72</v>
      </c>
      <c r="F97" s="3">
        <v>57450</v>
      </c>
      <c r="G97" s="2">
        <v>44565.89</v>
      </c>
      <c r="H97" s="2">
        <v>60556.14</v>
      </c>
      <c r="I97" s="2">
        <f t="shared" ref="I97:I115" si="35">SUM(E97:H97)</f>
        <v>173681.75</v>
      </c>
      <c r="J97" s="2">
        <v>141261.04</v>
      </c>
      <c r="K97" s="71">
        <f t="shared" si="34"/>
        <v>0.22950921216493936</v>
      </c>
      <c r="L97" s="2">
        <v>222905.49</v>
      </c>
      <c r="M97" s="2">
        <v>270691.37</v>
      </c>
      <c r="N97" s="2">
        <v>169559.87</v>
      </c>
    </row>
    <row r="98" spans="1:14" ht="15.75" thickBot="1" x14ac:dyDescent="0.3">
      <c r="A98" s="46" t="s">
        <v>114</v>
      </c>
      <c r="B98" s="46" t="s">
        <v>115</v>
      </c>
      <c r="C98" s="47"/>
      <c r="D98" s="47"/>
      <c r="E98" s="3">
        <v>13920.03</v>
      </c>
      <c r="F98" s="3">
        <v>49058.11</v>
      </c>
      <c r="G98" s="2">
        <v>26661.47</v>
      </c>
      <c r="H98" s="2">
        <v>47773.43</v>
      </c>
      <c r="I98" s="2">
        <f t="shared" si="35"/>
        <v>137413.04</v>
      </c>
      <c r="J98" s="2">
        <v>115144.07</v>
      </c>
      <c r="K98" s="71">
        <f t="shared" si="34"/>
        <v>0.19340092807211007</v>
      </c>
      <c r="L98" s="2">
        <v>148170.92000000001</v>
      </c>
      <c r="M98" s="2">
        <v>148792.99</v>
      </c>
      <c r="N98" s="2">
        <v>155411.10999999999</v>
      </c>
    </row>
    <row r="99" spans="1:14" ht="15.75" thickBot="1" x14ac:dyDescent="0.3">
      <c r="A99" s="46" t="s">
        <v>116</v>
      </c>
      <c r="B99" s="46" t="s">
        <v>117</v>
      </c>
      <c r="C99" s="47"/>
      <c r="D99" s="47"/>
      <c r="E99" s="3">
        <v>6281.62</v>
      </c>
      <c r="F99" s="3">
        <v>50301.27</v>
      </c>
      <c r="G99" s="2">
        <v>47474.59</v>
      </c>
      <c r="H99" s="2">
        <v>40006.39</v>
      </c>
      <c r="I99" s="2">
        <f t="shared" si="35"/>
        <v>144063.87</v>
      </c>
      <c r="J99" s="2">
        <v>98048.97</v>
      </c>
      <c r="K99" s="71">
        <f t="shared" si="34"/>
        <v>0.46930528693978113</v>
      </c>
      <c r="L99" s="2">
        <v>143721.04</v>
      </c>
      <c r="M99" s="2">
        <v>151983.09</v>
      </c>
      <c r="N99" s="2">
        <v>139228.35999999999</v>
      </c>
    </row>
    <row r="100" spans="1:14" ht="15.75" thickBot="1" x14ac:dyDescent="0.3">
      <c r="A100" s="46" t="s">
        <v>374</v>
      </c>
      <c r="B100" s="46" t="s">
        <v>375</v>
      </c>
      <c r="C100" s="47"/>
      <c r="D100" s="47"/>
      <c r="E100" s="3"/>
      <c r="F100" s="3">
        <v>27094.17</v>
      </c>
      <c r="G100" s="2">
        <v>11466.28</v>
      </c>
      <c r="H100" s="2">
        <v>8404.01</v>
      </c>
      <c r="I100" s="2">
        <f t="shared" si="35"/>
        <v>46964.46</v>
      </c>
      <c r="J100" s="2">
        <v>24855.96</v>
      </c>
      <c r="K100" s="71">
        <f t="shared" si="34"/>
        <v>0.88946474004625053</v>
      </c>
      <c r="L100" s="2">
        <v>31171.74</v>
      </c>
      <c r="M100" s="2">
        <v>39439.360000000001</v>
      </c>
      <c r="N100" s="2">
        <v>36847.449999999997</v>
      </c>
    </row>
    <row r="101" spans="1:14" ht="15.75" thickBot="1" x14ac:dyDescent="0.3">
      <c r="A101" s="13" t="s">
        <v>118</v>
      </c>
      <c r="B101" s="46" t="s">
        <v>119</v>
      </c>
      <c r="C101" s="14"/>
      <c r="D101" s="14"/>
      <c r="E101" s="3">
        <v>6880.15</v>
      </c>
      <c r="F101" s="3">
        <v>75248.740000000005</v>
      </c>
      <c r="G101" s="2">
        <v>23370.94</v>
      </c>
      <c r="H101" s="2">
        <v>43966.9</v>
      </c>
      <c r="I101" s="2">
        <f t="shared" si="35"/>
        <v>149466.73000000001</v>
      </c>
      <c r="J101" s="2">
        <v>127128.23</v>
      </c>
      <c r="K101" s="71">
        <f t="shared" si="34"/>
        <v>0.17571628268560024</v>
      </c>
      <c r="L101" s="2">
        <v>175376.64000000001</v>
      </c>
      <c r="M101" s="2">
        <v>121587.67</v>
      </c>
      <c r="N101" s="2">
        <v>120483.08</v>
      </c>
    </row>
    <row r="102" spans="1:14" ht="15.75" thickBot="1" x14ac:dyDescent="0.3">
      <c r="A102" s="13" t="s">
        <v>120</v>
      </c>
      <c r="B102" s="46" t="s">
        <v>121</v>
      </c>
      <c r="C102" s="14"/>
      <c r="D102" s="14"/>
      <c r="E102" s="3">
        <v>19429.45</v>
      </c>
      <c r="F102" s="3">
        <v>155235.34</v>
      </c>
      <c r="G102" s="2">
        <v>17307.63</v>
      </c>
      <c r="H102" s="2">
        <v>111034.2</v>
      </c>
      <c r="I102" s="2">
        <f t="shared" si="35"/>
        <v>303006.62</v>
      </c>
      <c r="J102" s="2">
        <v>208251.96</v>
      </c>
      <c r="K102" s="71">
        <f t="shared" si="34"/>
        <v>0.45500008739413556</v>
      </c>
      <c r="L102" s="2">
        <v>302763.40000000002</v>
      </c>
      <c r="M102" s="2">
        <v>351408.06</v>
      </c>
      <c r="N102" s="2">
        <v>237951.94</v>
      </c>
    </row>
    <row r="103" spans="1:14" ht="15.75" thickBot="1" x14ac:dyDescent="0.3">
      <c r="A103" s="46" t="s">
        <v>122</v>
      </c>
      <c r="B103" s="46" t="s">
        <v>123</v>
      </c>
      <c r="C103" s="47"/>
      <c r="D103" s="47"/>
      <c r="E103" s="3">
        <v>7548.27</v>
      </c>
      <c r="F103" s="3">
        <v>30939.14</v>
      </c>
      <c r="G103" s="2">
        <v>17624.02</v>
      </c>
      <c r="H103" s="2">
        <v>15490.78</v>
      </c>
      <c r="I103" s="2">
        <f t="shared" si="35"/>
        <v>71602.210000000006</v>
      </c>
      <c r="J103" s="2">
        <v>76452.63</v>
      </c>
      <c r="K103" s="71">
        <f t="shared" si="34"/>
        <v>-6.3443468197235342E-2</v>
      </c>
      <c r="L103" s="2">
        <v>121857.97</v>
      </c>
      <c r="M103" s="2">
        <v>93811.839999999997</v>
      </c>
      <c r="N103" s="2">
        <v>115158.6</v>
      </c>
    </row>
    <row r="104" spans="1:14" ht="15.75" thickBot="1" x14ac:dyDescent="0.3">
      <c r="A104" s="46" t="s">
        <v>124</v>
      </c>
      <c r="B104" s="46" t="s">
        <v>395</v>
      </c>
      <c r="C104" s="47"/>
      <c r="D104" s="47"/>
      <c r="E104" s="3">
        <v>13626.69</v>
      </c>
      <c r="F104" s="3">
        <v>21055.89</v>
      </c>
      <c r="G104" s="2">
        <v>4573.2700000000004</v>
      </c>
      <c r="H104" s="2">
        <v>14827.12</v>
      </c>
      <c r="I104" s="2">
        <f t="shared" si="35"/>
        <v>54082.970000000008</v>
      </c>
      <c r="J104" s="2">
        <v>66264.179999999993</v>
      </c>
      <c r="K104" s="71">
        <f t="shared" si="34"/>
        <v>-0.18382797463124101</v>
      </c>
      <c r="L104" s="2">
        <v>82889.37</v>
      </c>
      <c r="M104" s="2">
        <v>71559.37</v>
      </c>
      <c r="N104" s="2">
        <v>57198.79</v>
      </c>
    </row>
    <row r="105" spans="1:14" ht="15.75" thickBot="1" x14ac:dyDescent="0.3">
      <c r="A105" s="13" t="s">
        <v>125</v>
      </c>
      <c r="B105" s="46" t="s">
        <v>126</v>
      </c>
      <c r="C105" s="14"/>
      <c r="D105" s="14"/>
      <c r="E105" s="3">
        <v>5662.83</v>
      </c>
      <c r="F105" s="3">
        <v>44034.14</v>
      </c>
      <c r="G105" s="2">
        <v>14436</v>
      </c>
      <c r="H105" s="2">
        <v>29439.84</v>
      </c>
      <c r="I105" s="2">
        <f t="shared" si="35"/>
        <v>93572.81</v>
      </c>
      <c r="J105" s="2">
        <v>110503.32</v>
      </c>
      <c r="K105" s="71">
        <f t="shared" si="34"/>
        <v>-0.15321268175472025</v>
      </c>
      <c r="L105" s="2">
        <v>161807.42000000001</v>
      </c>
      <c r="M105" s="2">
        <v>108678.67</v>
      </c>
      <c r="N105" s="2">
        <v>131471.9</v>
      </c>
    </row>
    <row r="106" spans="1:14" ht="15.75" thickBot="1" x14ac:dyDescent="0.3">
      <c r="A106" s="46" t="s">
        <v>428</v>
      </c>
      <c r="B106" s="46" t="s">
        <v>429</v>
      </c>
      <c r="C106" s="47"/>
      <c r="D106" s="47"/>
      <c r="E106" s="3"/>
      <c r="F106" s="3"/>
      <c r="G106" s="2"/>
      <c r="H106" s="2"/>
      <c r="I106" s="2"/>
      <c r="J106" s="2"/>
      <c r="K106" s="71"/>
      <c r="L106" s="2"/>
      <c r="M106" s="2"/>
      <c r="N106" s="2">
        <v>4084.48</v>
      </c>
    </row>
    <row r="107" spans="1:14" ht="15.75" thickBot="1" x14ac:dyDescent="0.3">
      <c r="A107" s="46" t="s">
        <v>316</v>
      </c>
      <c r="B107" s="46" t="s">
        <v>317</v>
      </c>
      <c r="C107" s="47"/>
      <c r="D107" s="47"/>
      <c r="E107" s="3">
        <v>444.67</v>
      </c>
      <c r="F107" s="3">
        <v>14068.39</v>
      </c>
      <c r="G107" s="2"/>
      <c r="H107" s="81">
        <v>3104.62</v>
      </c>
      <c r="I107" s="2">
        <f t="shared" si="35"/>
        <v>17617.68</v>
      </c>
      <c r="J107" s="2">
        <v>18852.68</v>
      </c>
      <c r="K107" s="71">
        <f t="shared" si="34"/>
        <v>-6.5507927785333431E-2</v>
      </c>
      <c r="L107" s="2">
        <v>24681.73</v>
      </c>
      <c r="M107" s="2">
        <v>27385.4</v>
      </c>
      <c r="N107" s="2">
        <v>28562.45</v>
      </c>
    </row>
    <row r="108" spans="1:14" ht="15.75" thickBot="1" x14ac:dyDescent="0.3">
      <c r="A108" s="13" t="s">
        <v>127</v>
      </c>
      <c r="B108" s="46" t="s">
        <v>128</v>
      </c>
      <c r="C108" s="14"/>
      <c r="D108" s="14"/>
      <c r="E108" s="3">
        <v>13040.88</v>
      </c>
      <c r="F108" s="3">
        <v>50316.18</v>
      </c>
      <c r="G108" s="2">
        <v>48133.86</v>
      </c>
      <c r="H108" s="2">
        <v>42726.94</v>
      </c>
      <c r="I108" s="2">
        <f t="shared" si="35"/>
        <v>154217.85999999999</v>
      </c>
      <c r="J108" s="2">
        <v>161950.21</v>
      </c>
      <c r="K108" s="71">
        <f t="shared" si="34"/>
        <v>-4.7745229845642112E-2</v>
      </c>
      <c r="L108" s="2">
        <v>241311.35999999999</v>
      </c>
      <c r="M108" s="2">
        <v>246519.84</v>
      </c>
      <c r="N108" s="2">
        <v>304028.24</v>
      </c>
    </row>
    <row r="109" spans="1:14" ht="15.75" thickBot="1" x14ac:dyDescent="0.3">
      <c r="A109" s="46" t="s">
        <v>129</v>
      </c>
      <c r="B109" s="46" t="s">
        <v>130</v>
      </c>
      <c r="C109" s="47"/>
      <c r="D109" s="47"/>
      <c r="E109" s="3">
        <v>23579.53</v>
      </c>
      <c r="F109" s="3">
        <v>92579.98</v>
      </c>
      <c r="G109" s="2">
        <v>7769.89</v>
      </c>
      <c r="H109" s="2">
        <v>34834.5</v>
      </c>
      <c r="I109" s="2">
        <f t="shared" si="35"/>
        <v>158763.9</v>
      </c>
      <c r="J109" s="2">
        <v>147326.72</v>
      </c>
      <c r="K109" s="71">
        <f t="shared" si="34"/>
        <v>7.7631403183346492E-2</v>
      </c>
      <c r="L109" s="2">
        <v>163371.38</v>
      </c>
      <c r="M109" s="2">
        <v>185446.65</v>
      </c>
      <c r="N109" s="2">
        <v>190008.55</v>
      </c>
    </row>
    <row r="110" spans="1:14" ht="15.75" thickBot="1" x14ac:dyDescent="0.3">
      <c r="A110" s="46" t="s">
        <v>131</v>
      </c>
      <c r="B110" s="46" t="s">
        <v>271</v>
      </c>
      <c r="C110" s="47"/>
      <c r="D110" s="47"/>
      <c r="E110" s="3">
        <v>8216.36</v>
      </c>
      <c r="F110" s="3">
        <v>47499.360000000001</v>
      </c>
      <c r="G110" s="2">
        <v>4592.8</v>
      </c>
      <c r="H110" s="2">
        <v>53409.4</v>
      </c>
      <c r="I110" s="2">
        <f t="shared" si="35"/>
        <v>113717.92000000001</v>
      </c>
      <c r="J110" s="2">
        <v>123490.18</v>
      </c>
      <c r="K110" s="71">
        <f t="shared" si="34"/>
        <v>-7.9133903602699229E-2</v>
      </c>
      <c r="L110" s="2">
        <v>153547.96</v>
      </c>
      <c r="M110" s="2">
        <v>114327.69</v>
      </c>
      <c r="N110" s="2">
        <v>143482.95000000001</v>
      </c>
    </row>
    <row r="111" spans="1:14" ht="15.75" thickBot="1" x14ac:dyDescent="0.3">
      <c r="A111" s="46" t="s">
        <v>132</v>
      </c>
      <c r="B111" s="46" t="s">
        <v>133</v>
      </c>
      <c r="C111" s="47"/>
      <c r="D111" s="47"/>
      <c r="E111" s="3">
        <v>15342.74</v>
      </c>
      <c r="F111" s="3">
        <v>41829.050000000003</v>
      </c>
      <c r="G111" s="2">
        <v>5427.64</v>
      </c>
      <c r="H111" s="2">
        <v>59589.69</v>
      </c>
      <c r="I111" s="2">
        <f t="shared" si="35"/>
        <v>122189.12</v>
      </c>
      <c r="J111" s="2">
        <v>96901.1</v>
      </c>
      <c r="K111" s="71">
        <f t="shared" si="34"/>
        <v>0.26096731616049751</v>
      </c>
      <c r="L111" s="2">
        <v>138614.74</v>
      </c>
      <c r="M111" s="2">
        <v>133496.99</v>
      </c>
      <c r="N111" s="2">
        <v>102611.78</v>
      </c>
    </row>
    <row r="112" spans="1:14" ht="15.75" thickBot="1" x14ac:dyDescent="0.3">
      <c r="A112" s="46" t="s">
        <v>392</v>
      </c>
      <c r="B112" s="46" t="s">
        <v>391</v>
      </c>
      <c r="C112" s="47"/>
      <c r="D112" s="47"/>
      <c r="E112" s="3"/>
      <c r="F112" s="3"/>
      <c r="G112" s="2"/>
      <c r="H112" s="2"/>
      <c r="I112" s="2"/>
      <c r="J112" s="2"/>
      <c r="K112" s="71"/>
      <c r="L112" s="2"/>
      <c r="M112" s="2">
        <v>2589.54</v>
      </c>
      <c r="N112" s="2">
        <v>2790.53</v>
      </c>
    </row>
    <row r="113" spans="1:14" ht="15.75" thickBot="1" x14ac:dyDescent="0.3">
      <c r="A113" s="46" t="s">
        <v>284</v>
      </c>
      <c r="B113" s="46" t="s">
        <v>285</v>
      </c>
      <c r="C113" s="47"/>
      <c r="D113" s="47"/>
      <c r="E113" s="3"/>
      <c r="F113" s="3"/>
      <c r="G113" s="2"/>
      <c r="H113" s="2"/>
      <c r="I113" s="2">
        <f t="shared" si="35"/>
        <v>0</v>
      </c>
      <c r="J113" s="2"/>
      <c r="K113" s="71"/>
      <c r="L113" s="2">
        <v>2257.21</v>
      </c>
      <c r="M113" s="2"/>
      <c r="N113" s="2">
        <v>23.5</v>
      </c>
    </row>
    <row r="114" spans="1:14" ht="15.75" thickBot="1" x14ac:dyDescent="0.3">
      <c r="A114" s="46" t="s">
        <v>134</v>
      </c>
      <c r="B114" s="46" t="s">
        <v>76</v>
      </c>
      <c r="C114" s="47"/>
      <c r="D114" s="47"/>
      <c r="E114" s="3">
        <v>10472.290000000001</v>
      </c>
      <c r="F114" s="3">
        <v>36201.71</v>
      </c>
      <c r="G114" s="2">
        <v>5077.63</v>
      </c>
      <c r="H114" s="2">
        <v>10078.200000000001</v>
      </c>
      <c r="I114" s="2">
        <f t="shared" ref="I114" si="36">SUM(E114:H114)</f>
        <v>61829.83</v>
      </c>
      <c r="J114" s="2">
        <v>135226.91</v>
      </c>
      <c r="K114" s="71">
        <f t="shared" ref="K114:K115" si="37">SUM(I114/J114)-1</f>
        <v>-0.54276977858918762</v>
      </c>
      <c r="L114" s="2">
        <v>155359.96</v>
      </c>
      <c r="M114" s="2">
        <v>94378.17</v>
      </c>
      <c r="N114" s="2">
        <v>105654.59</v>
      </c>
    </row>
    <row r="115" spans="1:14" ht="15.75" thickBot="1" x14ac:dyDescent="0.3">
      <c r="A115" s="13" t="s">
        <v>463</v>
      </c>
      <c r="B115" s="46" t="s">
        <v>81</v>
      </c>
      <c r="C115" s="14"/>
      <c r="D115" s="14"/>
      <c r="E115" s="3">
        <v>2307.6</v>
      </c>
      <c r="F115" s="3">
        <v>3484.95</v>
      </c>
      <c r="G115" s="2">
        <v>14210.44</v>
      </c>
      <c r="H115" s="2"/>
      <c r="I115" s="2">
        <f t="shared" si="35"/>
        <v>20002.989999999998</v>
      </c>
      <c r="J115" s="2">
        <v>12173.38</v>
      </c>
      <c r="K115" s="71">
        <f t="shared" si="37"/>
        <v>0.64317469757782963</v>
      </c>
      <c r="L115" s="2">
        <v>18432.740000000002</v>
      </c>
      <c r="M115" s="2">
        <v>22054.06</v>
      </c>
      <c r="N115" s="2">
        <v>0</v>
      </c>
    </row>
    <row r="116" spans="1:14" ht="15.75" thickBot="1" x14ac:dyDescent="0.3">
      <c r="A116" s="9" t="s">
        <v>20</v>
      </c>
      <c r="B116" s="58"/>
      <c r="C116" s="10"/>
      <c r="D116" s="10"/>
      <c r="E116" s="4">
        <f t="shared" ref="E116:J116" si="38">SUM(E95:E115)</f>
        <v>205255.32</v>
      </c>
      <c r="F116" s="4">
        <f t="shared" si="38"/>
        <v>833033.53</v>
      </c>
      <c r="G116" s="4">
        <f t="shared" si="38"/>
        <v>301411.42</v>
      </c>
      <c r="H116" s="4">
        <f t="shared" si="38"/>
        <v>603521.25</v>
      </c>
      <c r="I116" s="4">
        <f t="shared" si="38"/>
        <v>1943221.5199999998</v>
      </c>
      <c r="J116" s="4">
        <f t="shared" si="38"/>
        <v>1776157.9899999998</v>
      </c>
      <c r="K116" s="78">
        <f t="shared" si="34"/>
        <v>9.4058935601781801E-2</v>
      </c>
      <c r="L116" s="4">
        <f t="shared" ref="L116:M116" si="39">SUM(L95:L115)</f>
        <v>2424230.2400000002</v>
      </c>
      <c r="M116" s="4">
        <f t="shared" si="39"/>
        <v>2280813.8699999996</v>
      </c>
      <c r="N116" s="4">
        <f t="shared" ref="N116" si="40">SUM(N95:N115)</f>
        <v>2163583.65</v>
      </c>
    </row>
    <row r="117" spans="1:14" ht="15.75" thickBot="1" x14ac:dyDescent="0.3">
      <c r="A117" s="19" t="s">
        <v>21</v>
      </c>
      <c r="B117" s="18"/>
      <c r="C117" s="6"/>
      <c r="D117" s="6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4" x14ac:dyDescent="0.25">
      <c r="A118" s="20"/>
      <c r="B118" s="57" t="s">
        <v>58</v>
      </c>
      <c r="C118" s="11"/>
      <c r="D118" s="11"/>
      <c r="E118" s="25" t="s">
        <v>2</v>
      </c>
      <c r="F118" s="26" t="s">
        <v>3</v>
      </c>
      <c r="G118" s="27" t="s">
        <v>4</v>
      </c>
      <c r="H118" s="54" t="s">
        <v>418</v>
      </c>
      <c r="I118" s="65" t="s">
        <v>505</v>
      </c>
      <c r="J118" s="25" t="s">
        <v>506</v>
      </c>
      <c r="K118" s="72" t="s">
        <v>452</v>
      </c>
      <c r="L118" s="25" t="s">
        <v>506</v>
      </c>
      <c r="M118" s="25" t="s">
        <v>469</v>
      </c>
      <c r="N118" s="25" t="s">
        <v>446</v>
      </c>
    </row>
    <row r="119" spans="1:14" ht="15.75" thickBot="1" x14ac:dyDescent="0.3">
      <c r="A119" s="21" t="s">
        <v>58</v>
      </c>
      <c r="B119" s="50" t="s">
        <v>59</v>
      </c>
      <c r="C119" s="12"/>
      <c r="D119" s="12"/>
      <c r="E119" s="28" t="s">
        <v>5</v>
      </c>
      <c r="F119" s="28" t="s">
        <v>5</v>
      </c>
      <c r="G119" s="28" t="s">
        <v>5</v>
      </c>
      <c r="H119" s="55" t="s">
        <v>419</v>
      </c>
      <c r="I119" s="28" t="s">
        <v>447</v>
      </c>
      <c r="J119" s="28" t="s">
        <v>447</v>
      </c>
      <c r="K119" s="73" t="s">
        <v>507</v>
      </c>
      <c r="L119" s="28" t="s">
        <v>448</v>
      </c>
      <c r="M119" s="28" t="s">
        <v>448</v>
      </c>
      <c r="N119" s="28" t="s">
        <v>448</v>
      </c>
    </row>
    <row r="120" spans="1:14" ht="15.75" thickBot="1" x14ac:dyDescent="0.3">
      <c r="A120" s="13" t="s">
        <v>135</v>
      </c>
      <c r="B120" s="46" t="s">
        <v>136</v>
      </c>
      <c r="C120" s="14"/>
      <c r="D120" s="14"/>
      <c r="E120" s="3">
        <v>122721.56</v>
      </c>
      <c r="F120" s="3">
        <v>70900.34</v>
      </c>
      <c r="G120" s="2">
        <v>9976.2800000000007</v>
      </c>
      <c r="H120" s="2">
        <v>379601.52</v>
      </c>
      <c r="I120" s="2">
        <f>SUM(E120:H120)</f>
        <v>583199.69999999995</v>
      </c>
      <c r="J120" s="2">
        <v>614666.56000000006</v>
      </c>
      <c r="K120" s="71">
        <f t="shared" ref="K120:K129" si="41">SUM(I120/J120)-1</f>
        <v>-5.1193381985836561E-2</v>
      </c>
      <c r="L120" s="2">
        <v>745894.24</v>
      </c>
      <c r="M120" s="2">
        <v>784524.1</v>
      </c>
      <c r="N120" s="2">
        <v>1056051.32</v>
      </c>
    </row>
    <row r="121" spans="1:14" ht="15.75" thickBot="1" x14ac:dyDescent="0.3">
      <c r="A121" s="13" t="s">
        <v>137</v>
      </c>
      <c r="B121" s="46" t="s">
        <v>138</v>
      </c>
      <c r="C121" s="14"/>
      <c r="D121" s="14"/>
      <c r="E121" s="3">
        <v>6351.35</v>
      </c>
      <c r="F121" s="3">
        <v>34549.089999999997</v>
      </c>
      <c r="G121" s="2">
        <v>14130.22</v>
      </c>
      <c r="H121" s="2">
        <v>19776.810000000001</v>
      </c>
      <c r="I121" s="2">
        <f t="shared" ref="I121:I128" si="42">SUM(E121:H121)</f>
        <v>74807.47</v>
      </c>
      <c r="J121" s="2">
        <v>72490.45</v>
      </c>
      <c r="K121" s="71">
        <f t="shared" si="41"/>
        <v>3.1963106864421498E-2</v>
      </c>
      <c r="L121" s="2">
        <v>115299.93</v>
      </c>
      <c r="M121" s="2">
        <v>138931.49</v>
      </c>
      <c r="N121" s="2">
        <v>98751.86</v>
      </c>
    </row>
    <row r="122" spans="1:14" ht="15.75" thickBot="1" x14ac:dyDescent="0.3">
      <c r="A122" s="46" t="s">
        <v>383</v>
      </c>
      <c r="B122" s="46" t="s">
        <v>384</v>
      </c>
      <c r="C122" s="47"/>
      <c r="D122" s="47"/>
      <c r="E122" s="3"/>
      <c r="F122" s="3"/>
      <c r="G122" s="2"/>
      <c r="H122" s="2"/>
      <c r="I122" s="2">
        <f t="shared" si="42"/>
        <v>0</v>
      </c>
      <c r="J122" s="2">
        <v>8248.44</v>
      </c>
      <c r="K122" s="71">
        <f t="shared" si="41"/>
        <v>-1</v>
      </c>
      <c r="L122" s="2">
        <v>26248.44</v>
      </c>
      <c r="M122" s="2">
        <v>22821.66</v>
      </c>
      <c r="N122" s="2">
        <v>8770.6299999999992</v>
      </c>
    </row>
    <row r="123" spans="1:14" ht="15.75" thickBot="1" x14ac:dyDescent="0.3">
      <c r="A123" s="46" t="s">
        <v>139</v>
      </c>
      <c r="B123" s="46" t="s">
        <v>140</v>
      </c>
      <c r="C123" s="47"/>
      <c r="D123" s="47"/>
      <c r="E123" s="3">
        <v>8835.91</v>
      </c>
      <c r="F123" s="3">
        <v>6231.05</v>
      </c>
      <c r="G123" s="2"/>
      <c r="H123" s="2">
        <v>25870.45</v>
      </c>
      <c r="I123" s="2">
        <f t="shared" si="42"/>
        <v>40937.410000000003</v>
      </c>
      <c r="J123" s="2">
        <v>47823.73</v>
      </c>
      <c r="K123" s="71">
        <f t="shared" si="41"/>
        <v>-0.14399378718473022</v>
      </c>
      <c r="L123" s="2">
        <v>79031.149999999994</v>
      </c>
      <c r="M123" s="2">
        <v>123215.78</v>
      </c>
      <c r="N123" s="2">
        <v>71185.600000000006</v>
      </c>
    </row>
    <row r="124" spans="1:14" ht="15.75" thickBot="1" x14ac:dyDescent="0.3">
      <c r="A124" s="46" t="s">
        <v>141</v>
      </c>
      <c r="B124" s="46" t="s">
        <v>142</v>
      </c>
      <c r="C124" s="47"/>
      <c r="D124" s="47"/>
      <c r="E124" s="3">
        <v>13286.9</v>
      </c>
      <c r="F124" s="3">
        <v>28214.080000000002</v>
      </c>
      <c r="G124" s="2"/>
      <c r="H124" s="2">
        <v>25100.78</v>
      </c>
      <c r="I124" s="2">
        <f t="shared" si="42"/>
        <v>66601.760000000009</v>
      </c>
      <c r="J124" s="2">
        <v>62328.81</v>
      </c>
      <c r="K124" s="71">
        <f t="shared" si="41"/>
        <v>6.8554974818226366E-2</v>
      </c>
      <c r="L124" s="2">
        <v>71416.56</v>
      </c>
      <c r="M124" s="2">
        <v>62039.06</v>
      </c>
      <c r="N124" s="2">
        <v>42996.44</v>
      </c>
    </row>
    <row r="125" spans="1:14" ht="15.75" thickBot="1" x14ac:dyDescent="0.3">
      <c r="A125" s="46" t="s">
        <v>326</v>
      </c>
      <c r="B125" s="46" t="s">
        <v>327</v>
      </c>
      <c r="C125" s="47"/>
      <c r="D125" s="47"/>
      <c r="E125" s="3">
        <v>10242.01</v>
      </c>
      <c r="F125" s="3">
        <v>37273.93</v>
      </c>
      <c r="G125" s="2"/>
      <c r="H125" s="2">
        <v>14948.34</v>
      </c>
      <c r="I125" s="2">
        <f t="shared" si="42"/>
        <v>62464.28</v>
      </c>
      <c r="J125" s="2">
        <v>55155.67</v>
      </c>
      <c r="K125" s="71">
        <f t="shared" si="41"/>
        <v>0.13250877017720941</v>
      </c>
      <c r="L125" s="2">
        <v>77255.16</v>
      </c>
      <c r="M125" s="2">
        <v>54211.85</v>
      </c>
      <c r="N125" s="2">
        <v>42567.22</v>
      </c>
    </row>
    <row r="126" spans="1:14" ht="15.75" thickBot="1" x14ac:dyDescent="0.3">
      <c r="A126" s="46" t="s">
        <v>366</v>
      </c>
      <c r="B126" s="46" t="s">
        <v>367</v>
      </c>
      <c r="C126" s="47"/>
      <c r="D126" s="47"/>
      <c r="E126" s="3">
        <v>444.98</v>
      </c>
      <c r="F126" s="3">
        <v>32976.230000000003</v>
      </c>
      <c r="G126" s="2">
        <v>13086.34</v>
      </c>
      <c r="H126" s="2">
        <v>11591.53</v>
      </c>
      <c r="I126" s="2">
        <f t="shared" si="42"/>
        <v>58099.08</v>
      </c>
      <c r="J126" s="2">
        <v>57392.79</v>
      </c>
      <c r="K126" s="71">
        <f t="shared" si="41"/>
        <v>1.2306249617765497E-2</v>
      </c>
      <c r="L126" s="2">
        <v>100881.67</v>
      </c>
      <c r="M126" s="2">
        <v>116315.7</v>
      </c>
      <c r="N126" s="2">
        <v>81361.570000000007</v>
      </c>
    </row>
    <row r="127" spans="1:14" ht="15.75" thickBot="1" x14ac:dyDescent="0.3">
      <c r="A127" s="46" t="s">
        <v>286</v>
      </c>
      <c r="B127" s="46" t="s">
        <v>287</v>
      </c>
      <c r="C127" s="47"/>
      <c r="D127" s="47"/>
      <c r="E127" s="3">
        <v>9074.92</v>
      </c>
      <c r="F127" s="3">
        <v>28621.23</v>
      </c>
      <c r="G127" s="2"/>
      <c r="H127" s="2">
        <v>17535.34</v>
      </c>
      <c r="I127" s="2">
        <f t="shared" si="42"/>
        <v>55231.490000000005</v>
      </c>
      <c r="J127" s="2">
        <v>42008.52</v>
      </c>
      <c r="K127" s="71">
        <f t="shared" si="41"/>
        <v>0.31476876595509706</v>
      </c>
      <c r="L127" s="2">
        <v>69702.679999999993</v>
      </c>
      <c r="M127" s="2">
        <v>80479.679999999993</v>
      </c>
      <c r="N127" s="2">
        <v>38460.300000000003</v>
      </c>
    </row>
    <row r="128" spans="1:14" ht="15.75" thickBot="1" x14ac:dyDescent="0.3">
      <c r="A128" s="13" t="s">
        <v>328</v>
      </c>
      <c r="B128" s="46" t="s">
        <v>329</v>
      </c>
      <c r="C128" s="14"/>
      <c r="D128" s="14"/>
      <c r="E128" s="3">
        <v>2350.64</v>
      </c>
      <c r="F128" s="3">
        <v>11757.15</v>
      </c>
      <c r="G128" s="2">
        <v>5166.9399999999996</v>
      </c>
      <c r="H128" s="2">
        <v>61789.72</v>
      </c>
      <c r="I128" s="2">
        <f t="shared" si="42"/>
        <v>81064.45</v>
      </c>
      <c r="J128" s="2">
        <v>75336.08</v>
      </c>
      <c r="K128" s="71">
        <f t="shared" si="41"/>
        <v>7.6037537392442012E-2</v>
      </c>
      <c r="L128" s="2">
        <v>100639.69</v>
      </c>
      <c r="M128" s="2">
        <v>56933.99</v>
      </c>
      <c r="N128" s="2">
        <v>44783.02</v>
      </c>
    </row>
    <row r="129" spans="1:14" ht="15.75" thickBot="1" x14ac:dyDescent="0.3">
      <c r="A129" s="9" t="s">
        <v>22</v>
      </c>
      <c r="B129" s="58"/>
      <c r="C129" s="10"/>
      <c r="D129" s="10"/>
      <c r="E129" s="4">
        <f t="shared" ref="E129:J129" si="43">SUM(E120:E128)</f>
        <v>173308.27000000005</v>
      </c>
      <c r="F129" s="4">
        <f t="shared" si="43"/>
        <v>250523.1</v>
      </c>
      <c r="G129" s="4">
        <f t="shared" si="43"/>
        <v>42359.78</v>
      </c>
      <c r="H129" s="4">
        <f t="shared" si="43"/>
        <v>556214.49000000011</v>
      </c>
      <c r="I129" s="4">
        <f t="shared" si="43"/>
        <v>1022405.6399999999</v>
      </c>
      <c r="J129" s="4">
        <f t="shared" si="43"/>
        <v>1035451.05</v>
      </c>
      <c r="K129" s="78">
        <f t="shared" si="41"/>
        <v>-1.2598770361959777E-2</v>
      </c>
      <c r="L129" s="4">
        <f t="shared" ref="L129:M129" si="44">SUM(L120:L128)</f>
        <v>1386369.5199999996</v>
      </c>
      <c r="M129" s="4">
        <f t="shared" si="44"/>
        <v>1439473.31</v>
      </c>
      <c r="N129" s="4">
        <f t="shared" ref="N129" si="45">SUM(N120:N128)</f>
        <v>1484927.9600000002</v>
      </c>
    </row>
    <row r="130" spans="1:14" ht="15.75" thickBot="1" x14ac:dyDescent="0.3">
      <c r="A130" s="19" t="s">
        <v>23</v>
      </c>
      <c r="B130" s="18"/>
      <c r="C130" s="6"/>
      <c r="D130" s="6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x14ac:dyDescent="0.25">
      <c r="A131" s="20"/>
      <c r="B131" s="57" t="s">
        <v>58</v>
      </c>
      <c r="C131" s="11"/>
      <c r="D131" s="11"/>
      <c r="E131" s="25" t="s">
        <v>2</v>
      </c>
      <c r="F131" s="26" t="s">
        <v>3</v>
      </c>
      <c r="G131" s="27" t="s">
        <v>4</v>
      </c>
      <c r="H131" s="54" t="s">
        <v>418</v>
      </c>
      <c r="I131" s="65" t="s">
        <v>505</v>
      </c>
      <c r="J131" s="25" t="s">
        <v>506</v>
      </c>
      <c r="K131" s="72" t="s">
        <v>452</v>
      </c>
      <c r="L131" s="25" t="s">
        <v>506</v>
      </c>
      <c r="M131" s="25" t="s">
        <v>469</v>
      </c>
      <c r="N131" s="25" t="s">
        <v>446</v>
      </c>
    </row>
    <row r="132" spans="1:14" ht="15.75" thickBot="1" x14ac:dyDescent="0.3">
      <c r="A132" s="21" t="s">
        <v>58</v>
      </c>
      <c r="B132" s="50" t="s">
        <v>59</v>
      </c>
      <c r="C132" s="12"/>
      <c r="D132" s="12"/>
      <c r="E132" s="28" t="s">
        <v>5</v>
      </c>
      <c r="F132" s="28" t="s">
        <v>5</v>
      </c>
      <c r="G132" s="28" t="s">
        <v>5</v>
      </c>
      <c r="H132" s="55" t="s">
        <v>419</v>
      </c>
      <c r="I132" s="28" t="s">
        <v>447</v>
      </c>
      <c r="J132" s="28" t="s">
        <v>447</v>
      </c>
      <c r="K132" s="73" t="s">
        <v>507</v>
      </c>
      <c r="L132" s="28" t="s">
        <v>448</v>
      </c>
      <c r="M132" s="28" t="s">
        <v>448</v>
      </c>
      <c r="N132" s="28" t="s">
        <v>448</v>
      </c>
    </row>
    <row r="133" spans="1:14" ht="15.75" thickBot="1" x14ac:dyDescent="0.3">
      <c r="A133" s="13" t="s">
        <v>143</v>
      </c>
      <c r="B133" s="96" t="s">
        <v>144</v>
      </c>
      <c r="C133" s="97"/>
      <c r="D133" s="98"/>
      <c r="E133" s="5">
        <v>135765.94</v>
      </c>
      <c r="F133" s="3">
        <v>203546.06</v>
      </c>
      <c r="G133" s="2">
        <v>704.05</v>
      </c>
      <c r="H133" s="2">
        <v>158985.92000000001</v>
      </c>
      <c r="I133" s="2">
        <f t="shared" ref="I133:I136" si="46">SUM(E133:H133)</f>
        <v>499001.97</v>
      </c>
      <c r="J133" s="2">
        <v>521984.83</v>
      </c>
      <c r="K133" s="71">
        <f t="shared" ref="K133:K137" si="47">SUM(I133/J133)-1</f>
        <v>-4.4029746994754704E-2</v>
      </c>
      <c r="L133" s="53">
        <v>665567.48</v>
      </c>
      <c r="M133" s="53">
        <v>642101.30000000005</v>
      </c>
      <c r="N133" s="2">
        <v>457950.12</v>
      </c>
    </row>
    <row r="134" spans="1:14" ht="15.75" thickBot="1" x14ac:dyDescent="0.3">
      <c r="A134" s="13" t="s">
        <v>145</v>
      </c>
      <c r="B134" s="93" t="s">
        <v>146</v>
      </c>
      <c r="C134" s="94"/>
      <c r="D134" s="95"/>
      <c r="E134" s="3">
        <v>105999.49</v>
      </c>
      <c r="F134" s="3">
        <v>143918.1</v>
      </c>
      <c r="G134" s="2">
        <v>7003.78</v>
      </c>
      <c r="H134" s="2">
        <v>72444.69</v>
      </c>
      <c r="I134" s="2">
        <f t="shared" si="46"/>
        <v>329366.06000000006</v>
      </c>
      <c r="J134" s="2">
        <v>235109.25</v>
      </c>
      <c r="K134" s="71">
        <f t="shared" si="47"/>
        <v>0.40090642967046186</v>
      </c>
      <c r="L134" s="2">
        <v>356506.05</v>
      </c>
      <c r="M134" s="2">
        <v>310630.92</v>
      </c>
      <c r="N134" s="2">
        <v>303445.84999999998</v>
      </c>
    </row>
    <row r="135" spans="1:14" ht="15.75" thickBot="1" x14ac:dyDescent="0.3">
      <c r="A135" s="13" t="s">
        <v>147</v>
      </c>
      <c r="B135" s="93" t="s">
        <v>148</v>
      </c>
      <c r="C135" s="94"/>
      <c r="D135" s="95"/>
      <c r="E135" s="3">
        <v>116016.19</v>
      </c>
      <c r="F135" s="3">
        <v>26703.89</v>
      </c>
      <c r="G135" s="2">
        <v>4441.57</v>
      </c>
      <c r="H135" s="2">
        <v>28100.45</v>
      </c>
      <c r="I135" s="2">
        <f t="shared" si="46"/>
        <v>175262.10000000003</v>
      </c>
      <c r="J135" s="2">
        <v>125081.38</v>
      </c>
      <c r="K135" s="71">
        <f t="shared" si="47"/>
        <v>0.40118457279572728</v>
      </c>
      <c r="L135" s="2">
        <v>153437.13</v>
      </c>
      <c r="M135" s="2">
        <v>117689.71</v>
      </c>
      <c r="N135" s="2">
        <v>68174.149999999994</v>
      </c>
    </row>
    <row r="136" spans="1:14" ht="15.75" thickBot="1" x14ac:dyDescent="0.3">
      <c r="A136" s="13" t="s">
        <v>149</v>
      </c>
      <c r="B136" s="46" t="s">
        <v>150</v>
      </c>
      <c r="C136" s="14"/>
      <c r="D136" s="14"/>
      <c r="E136" s="3">
        <v>9504.07</v>
      </c>
      <c r="F136" s="3">
        <v>45466.559999999998</v>
      </c>
      <c r="G136" s="2">
        <v>4872.4799999999996</v>
      </c>
      <c r="H136" s="2">
        <v>8319.8799999999992</v>
      </c>
      <c r="I136" s="2">
        <f t="shared" si="46"/>
        <v>68162.990000000005</v>
      </c>
      <c r="J136" s="2">
        <v>64163.92</v>
      </c>
      <c r="K136" s="71">
        <f t="shared" si="47"/>
        <v>6.2325836700750203E-2</v>
      </c>
      <c r="L136" s="2">
        <v>77161.05</v>
      </c>
      <c r="M136" s="2">
        <v>71905.919999999998</v>
      </c>
      <c r="N136" s="2">
        <v>72301.62</v>
      </c>
    </row>
    <row r="137" spans="1:14" ht="15.75" thickBot="1" x14ac:dyDescent="0.3">
      <c r="A137" s="9" t="s">
        <v>24</v>
      </c>
      <c r="B137" s="58"/>
      <c r="C137" s="10"/>
      <c r="D137" s="10"/>
      <c r="E137" s="4">
        <f>SUM(E133:E136)</f>
        <v>367285.69</v>
      </c>
      <c r="F137" s="4">
        <f t="shared" ref="F137:I137" si="48">SUM(F133:F136)</f>
        <v>419634.61000000004</v>
      </c>
      <c r="G137" s="4">
        <f t="shared" si="48"/>
        <v>17021.879999999997</v>
      </c>
      <c r="H137" s="4">
        <f>SUM(H133:H136)</f>
        <v>267850.94</v>
      </c>
      <c r="I137" s="4">
        <f t="shared" si="48"/>
        <v>1071793.1200000001</v>
      </c>
      <c r="J137" s="4">
        <f>SUM(J133:J136)</f>
        <v>946339.38000000012</v>
      </c>
      <c r="K137" s="78">
        <f t="shared" si="47"/>
        <v>0.1325673882450078</v>
      </c>
      <c r="L137" s="4">
        <f>SUM(L133:L136)</f>
        <v>1252671.7100000002</v>
      </c>
      <c r="M137" s="4">
        <f>SUM(M133:M136)</f>
        <v>1142327.8499999999</v>
      </c>
      <c r="N137" s="4">
        <f>SUM(N133:N136)</f>
        <v>901871.74</v>
      </c>
    </row>
    <row r="138" spans="1:14" ht="15.75" thickBot="1" x14ac:dyDescent="0.3">
      <c r="A138" s="19" t="s">
        <v>25</v>
      </c>
      <c r="B138" s="18"/>
      <c r="C138" s="6"/>
      <c r="D138" s="6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1:14" x14ac:dyDescent="0.25">
      <c r="A139" s="20"/>
      <c r="B139" s="57" t="s">
        <v>58</v>
      </c>
      <c r="C139" s="11"/>
      <c r="D139" s="11"/>
      <c r="E139" s="25" t="s">
        <v>2</v>
      </c>
      <c r="F139" s="26" t="s">
        <v>3</v>
      </c>
      <c r="G139" s="27" t="s">
        <v>4</v>
      </c>
      <c r="H139" s="54" t="s">
        <v>418</v>
      </c>
      <c r="I139" s="65" t="s">
        <v>505</v>
      </c>
      <c r="J139" s="25" t="s">
        <v>506</v>
      </c>
      <c r="K139" s="72" t="s">
        <v>452</v>
      </c>
      <c r="L139" s="25" t="s">
        <v>506</v>
      </c>
      <c r="M139" s="25" t="s">
        <v>469</v>
      </c>
      <c r="N139" s="25" t="s">
        <v>446</v>
      </c>
    </row>
    <row r="140" spans="1:14" ht="15.75" thickBot="1" x14ac:dyDescent="0.3">
      <c r="A140" s="21" t="s">
        <v>58</v>
      </c>
      <c r="B140" s="50" t="s">
        <v>59</v>
      </c>
      <c r="C140" s="12"/>
      <c r="D140" s="12"/>
      <c r="E140" s="28" t="s">
        <v>5</v>
      </c>
      <c r="F140" s="28" t="s">
        <v>5</v>
      </c>
      <c r="G140" s="28" t="s">
        <v>5</v>
      </c>
      <c r="H140" s="55" t="s">
        <v>419</v>
      </c>
      <c r="I140" s="28" t="s">
        <v>447</v>
      </c>
      <c r="J140" s="28" t="s">
        <v>447</v>
      </c>
      <c r="K140" s="73" t="s">
        <v>507</v>
      </c>
      <c r="L140" s="28" t="s">
        <v>448</v>
      </c>
      <c r="M140" s="28" t="s">
        <v>448</v>
      </c>
      <c r="N140" s="28" t="s">
        <v>448</v>
      </c>
    </row>
    <row r="141" spans="1:14" ht="15.75" thickBot="1" x14ac:dyDescent="0.3">
      <c r="A141" s="13" t="s">
        <v>151</v>
      </c>
      <c r="B141" s="46" t="s">
        <v>152</v>
      </c>
      <c r="C141" s="14"/>
      <c r="D141" s="14"/>
      <c r="E141" s="3">
        <v>100742</v>
      </c>
      <c r="F141" s="3">
        <v>113713.79</v>
      </c>
      <c r="G141" s="2">
        <v>72298.559999999998</v>
      </c>
      <c r="H141" s="2">
        <v>130757.53</v>
      </c>
      <c r="I141" s="2">
        <f>SUM(E141:H141)</f>
        <v>417511.88</v>
      </c>
      <c r="J141" s="2">
        <v>385994.77</v>
      </c>
      <c r="K141" s="71">
        <f t="shared" ref="K141:K151" si="49">SUM(I141/J141)-1</f>
        <v>8.1651650357853267E-2</v>
      </c>
      <c r="L141" s="2">
        <v>551689.23</v>
      </c>
      <c r="M141" s="2">
        <v>620301.1</v>
      </c>
      <c r="N141" s="2">
        <v>724089.31</v>
      </c>
    </row>
    <row r="142" spans="1:14" ht="15.75" thickBot="1" x14ac:dyDescent="0.3">
      <c r="A142" s="13" t="s">
        <v>153</v>
      </c>
      <c r="B142" s="46" t="s">
        <v>154</v>
      </c>
      <c r="C142" s="14"/>
      <c r="D142" s="14"/>
      <c r="E142" s="3">
        <v>18499.97</v>
      </c>
      <c r="F142" s="3">
        <v>101316.58</v>
      </c>
      <c r="G142" s="2">
        <v>4097</v>
      </c>
      <c r="H142" s="2">
        <v>53495.68</v>
      </c>
      <c r="I142" s="2">
        <f t="shared" ref="I142:I150" si="50">SUM(E142:H142)</f>
        <v>177409.23</v>
      </c>
      <c r="J142" s="2">
        <v>143086.63</v>
      </c>
      <c r="K142" s="71">
        <f t="shared" si="49"/>
        <v>0.23987286582960277</v>
      </c>
      <c r="L142" s="2">
        <v>182399.89</v>
      </c>
      <c r="M142" s="2">
        <v>204320.81</v>
      </c>
      <c r="N142" s="2">
        <v>249889.54</v>
      </c>
    </row>
    <row r="143" spans="1:14" ht="15.75" thickBot="1" x14ac:dyDescent="0.3">
      <c r="A143" s="46" t="s">
        <v>155</v>
      </c>
      <c r="B143" s="46" t="s">
        <v>156</v>
      </c>
      <c r="C143" s="47"/>
      <c r="D143" s="47"/>
      <c r="E143" s="3">
        <v>10637.13</v>
      </c>
      <c r="F143" s="3">
        <v>31746.52</v>
      </c>
      <c r="G143" s="2">
        <v>9181.18</v>
      </c>
      <c r="H143" s="2">
        <v>19205.5</v>
      </c>
      <c r="I143" s="2">
        <f t="shared" si="50"/>
        <v>70770.33</v>
      </c>
      <c r="J143" s="2">
        <v>70136.05</v>
      </c>
      <c r="K143" s="71">
        <f t="shared" si="49"/>
        <v>9.0435660405738805E-3</v>
      </c>
      <c r="L143" s="2">
        <v>91362.96</v>
      </c>
      <c r="M143" s="2">
        <v>95092.65</v>
      </c>
      <c r="N143" s="2">
        <v>96526.99</v>
      </c>
    </row>
    <row r="144" spans="1:14" ht="15.75" thickBot="1" x14ac:dyDescent="0.3">
      <c r="A144" s="13" t="s">
        <v>157</v>
      </c>
      <c r="B144" s="46" t="s">
        <v>158</v>
      </c>
      <c r="C144" s="14"/>
      <c r="D144" s="14"/>
      <c r="E144" s="3">
        <v>10475.6</v>
      </c>
      <c r="F144" s="3">
        <v>28201.16</v>
      </c>
      <c r="G144" s="2">
        <v>11304.77</v>
      </c>
      <c r="H144" s="2">
        <v>24829.82</v>
      </c>
      <c r="I144" s="2">
        <f t="shared" si="50"/>
        <v>74811.350000000006</v>
      </c>
      <c r="J144" s="2">
        <v>63254.26</v>
      </c>
      <c r="K144" s="71">
        <f t="shared" si="49"/>
        <v>0.18270848477240897</v>
      </c>
      <c r="L144" s="2">
        <v>98793.87</v>
      </c>
      <c r="M144" s="2">
        <v>92357.86</v>
      </c>
      <c r="N144" s="2">
        <v>69479.98</v>
      </c>
    </row>
    <row r="145" spans="1:14" ht="15.75" thickBot="1" x14ac:dyDescent="0.3">
      <c r="A145" s="13" t="s">
        <v>159</v>
      </c>
      <c r="B145" s="46" t="s">
        <v>160</v>
      </c>
      <c r="C145" s="14"/>
      <c r="D145" s="14"/>
      <c r="E145" s="3">
        <v>11945.49</v>
      </c>
      <c r="F145" s="3">
        <v>51621.01</v>
      </c>
      <c r="G145" s="2">
        <v>52862.21</v>
      </c>
      <c r="H145" s="2">
        <v>51233.99</v>
      </c>
      <c r="I145" s="2">
        <f t="shared" si="50"/>
        <v>167662.69999999998</v>
      </c>
      <c r="J145" s="2">
        <v>162370.54999999999</v>
      </c>
      <c r="K145" s="71">
        <f t="shared" si="49"/>
        <v>3.259304104100158E-2</v>
      </c>
      <c r="L145" s="2">
        <v>253455.71</v>
      </c>
      <c r="M145" s="2">
        <v>266705.76</v>
      </c>
      <c r="N145" s="2">
        <v>210535.89</v>
      </c>
    </row>
    <row r="146" spans="1:14" ht="15.75" thickBot="1" x14ac:dyDescent="0.3">
      <c r="A146" s="46" t="s">
        <v>161</v>
      </c>
      <c r="B146" s="46" t="s">
        <v>162</v>
      </c>
      <c r="C146" s="47"/>
      <c r="D146" s="47"/>
      <c r="E146" s="3">
        <v>6571.62</v>
      </c>
      <c r="F146" s="3">
        <v>28005.25</v>
      </c>
      <c r="G146" s="2"/>
      <c r="H146" s="2">
        <v>20929.830000000002</v>
      </c>
      <c r="I146" s="2">
        <f t="shared" si="50"/>
        <v>55506.700000000004</v>
      </c>
      <c r="J146" s="2">
        <v>52370.86</v>
      </c>
      <c r="K146" s="71">
        <f t="shared" si="49"/>
        <v>5.9877573138955587E-2</v>
      </c>
      <c r="L146" s="2">
        <v>72001.009999999995</v>
      </c>
      <c r="M146" s="2">
        <v>68996.710000000006</v>
      </c>
      <c r="N146" s="2">
        <v>53334.32</v>
      </c>
    </row>
    <row r="147" spans="1:14" ht="15.75" thickBot="1" x14ac:dyDescent="0.3">
      <c r="A147" s="46" t="s">
        <v>163</v>
      </c>
      <c r="B147" s="46" t="s">
        <v>164</v>
      </c>
      <c r="C147" s="47"/>
      <c r="D147" s="47"/>
      <c r="E147" s="3">
        <v>21703.15</v>
      </c>
      <c r="F147" s="3">
        <v>69060.25</v>
      </c>
      <c r="G147" s="2">
        <v>82868.27</v>
      </c>
      <c r="H147" s="2">
        <v>61693.05</v>
      </c>
      <c r="I147" s="2">
        <f t="shared" si="50"/>
        <v>235324.71999999997</v>
      </c>
      <c r="J147" s="2">
        <v>274534.90999999997</v>
      </c>
      <c r="K147" s="71">
        <f t="shared" si="49"/>
        <v>-0.14282405833196221</v>
      </c>
      <c r="L147" s="2">
        <v>386624.44</v>
      </c>
      <c r="M147" s="2">
        <v>356912.05</v>
      </c>
      <c r="N147" s="2">
        <v>270408.01</v>
      </c>
    </row>
    <row r="148" spans="1:14" ht="15.75" thickBot="1" x14ac:dyDescent="0.3">
      <c r="A148" s="46" t="s">
        <v>165</v>
      </c>
      <c r="B148" s="46" t="s">
        <v>166</v>
      </c>
      <c r="C148" s="47"/>
      <c r="D148" s="47"/>
      <c r="E148" s="3">
        <v>28998.84</v>
      </c>
      <c r="F148" s="3">
        <v>11923.93</v>
      </c>
      <c r="G148" s="2">
        <v>4975.18</v>
      </c>
      <c r="H148" s="2">
        <v>35968.080000000002</v>
      </c>
      <c r="I148" s="2">
        <f t="shared" si="50"/>
        <v>81866.03</v>
      </c>
      <c r="J148" s="2">
        <v>66099.8</v>
      </c>
      <c r="K148" s="71">
        <f t="shared" si="49"/>
        <v>0.23852159915763727</v>
      </c>
      <c r="L148" s="2">
        <v>86998.81</v>
      </c>
      <c r="M148" s="2">
        <v>62468.02</v>
      </c>
      <c r="N148" s="2">
        <v>113332.02</v>
      </c>
    </row>
    <row r="149" spans="1:14" ht="15.75" thickBot="1" x14ac:dyDescent="0.3">
      <c r="A149" s="46" t="s">
        <v>167</v>
      </c>
      <c r="B149" s="46" t="s">
        <v>168</v>
      </c>
      <c r="C149" s="47"/>
      <c r="D149" s="47"/>
      <c r="E149" s="3">
        <v>4538.97</v>
      </c>
      <c r="F149" s="3">
        <v>6249.59</v>
      </c>
      <c r="G149" s="2">
        <v>5724.84</v>
      </c>
      <c r="H149" s="2">
        <v>8304.59</v>
      </c>
      <c r="I149" s="2">
        <f t="shared" si="50"/>
        <v>24817.99</v>
      </c>
      <c r="J149" s="2">
        <v>26330.53</v>
      </c>
      <c r="K149" s="71">
        <f t="shared" si="49"/>
        <v>-5.7444343125641506E-2</v>
      </c>
      <c r="L149" s="2">
        <v>37649.839999999997</v>
      </c>
      <c r="M149" s="2">
        <v>8375.41</v>
      </c>
      <c r="N149" s="2">
        <v>20847</v>
      </c>
    </row>
    <row r="150" spans="1:14" ht="15.75" thickBot="1" x14ac:dyDescent="0.3">
      <c r="A150" s="13" t="s">
        <v>344</v>
      </c>
      <c r="B150" s="46" t="s">
        <v>345</v>
      </c>
      <c r="C150" s="14"/>
      <c r="D150" s="14"/>
      <c r="E150" s="5">
        <v>13089.5</v>
      </c>
      <c r="F150" s="3">
        <v>20538.95</v>
      </c>
      <c r="G150" s="2">
        <v>2000</v>
      </c>
      <c r="H150" s="2">
        <v>15476.65</v>
      </c>
      <c r="I150" s="2">
        <f t="shared" si="50"/>
        <v>51105.1</v>
      </c>
      <c r="J150" s="2">
        <v>11873.43</v>
      </c>
      <c r="K150" s="71">
        <f t="shared" si="49"/>
        <v>3.3041564232071101</v>
      </c>
      <c r="L150" s="2">
        <v>19934.509999999998</v>
      </c>
      <c r="M150" s="2">
        <v>18867.25</v>
      </c>
      <c r="N150" s="2">
        <v>21566.89</v>
      </c>
    </row>
    <row r="151" spans="1:14" ht="15.75" thickBot="1" x14ac:dyDescent="0.3">
      <c r="A151" s="9" t="s">
        <v>26</v>
      </c>
      <c r="B151" s="58"/>
      <c r="C151" s="10"/>
      <c r="D151" s="10"/>
      <c r="E151" s="4">
        <f t="shared" ref="E151:J151" si="51">SUM(E141:E150)</f>
        <v>227202.27</v>
      </c>
      <c r="F151" s="4">
        <f t="shared" si="51"/>
        <v>462377.03</v>
      </c>
      <c r="G151" s="4">
        <f t="shared" si="51"/>
        <v>245312.00999999998</v>
      </c>
      <c r="H151" s="4">
        <f t="shared" si="51"/>
        <v>421894.72000000009</v>
      </c>
      <c r="I151" s="4">
        <f t="shared" si="51"/>
        <v>1356786.0299999998</v>
      </c>
      <c r="J151" s="4">
        <f t="shared" si="51"/>
        <v>1256051.79</v>
      </c>
      <c r="K151" s="78">
        <f t="shared" si="49"/>
        <v>8.0199113445791781E-2</v>
      </c>
      <c r="L151" s="4">
        <f t="shared" ref="L151:M151" si="52">SUM(L141:L150)</f>
        <v>1780910.27</v>
      </c>
      <c r="M151" s="4">
        <f t="shared" si="52"/>
        <v>1794397.6199999999</v>
      </c>
      <c r="N151" s="4">
        <f t="shared" ref="N151" si="53">SUM(N141:N150)</f>
        <v>1830009.95</v>
      </c>
    </row>
    <row r="152" spans="1:14" ht="15.75" thickBot="1" x14ac:dyDescent="0.3">
      <c r="A152" s="19" t="s">
        <v>27</v>
      </c>
      <c r="B152" s="18"/>
      <c r="C152" s="6"/>
      <c r="D152" s="6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1:14" x14ac:dyDescent="0.25">
      <c r="A153" s="20"/>
      <c r="B153" s="57" t="s">
        <v>58</v>
      </c>
      <c r="C153" s="11"/>
      <c r="D153" s="11"/>
      <c r="E153" s="25" t="s">
        <v>2</v>
      </c>
      <c r="F153" s="26" t="s">
        <v>3</v>
      </c>
      <c r="G153" s="27" t="s">
        <v>4</v>
      </c>
      <c r="H153" s="54" t="s">
        <v>418</v>
      </c>
      <c r="I153" s="65" t="s">
        <v>505</v>
      </c>
      <c r="J153" s="25" t="s">
        <v>506</v>
      </c>
      <c r="K153" s="72" t="s">
        <v>452</v>
      </c>
      <c r="L153" s="25" t="s">
        <v>506</v>
      </c>
      <c r="M153" s="25" t="s">
        <v>469</v>
      </c>
      <c r="N153" s="25" t="s">
        <v>446</v>
      </c>
    </row>
    <row r="154" spans="1:14" ht="15.75" thickBot="1" x14ac:dyDescent="0.3">
      <c r="A154" s="21" t="s">
        <v>58</v>
      </c>
      <c r="B154" s="50" t="s">
        <v>59</v>
      </c>
      <c r="C154" s="12"/>
      <c r="D154" s="12"/>
      <c r="E154" s="28" t="s">
        <v>5</v>
      </c>
      <c r="F154" s="28" t="s">
        <v>5</v>
      </c>
      <c r="G154" s="28" t="s">
        <v>5</v>
      </c>
      <c r="H154" s="55" t="s">
        <v>419</v>
      </c>
      <c r="I154" s="28" t="s">
        <v>447</v>
      </c>
      <c r="J154" s="28" t="s">
        <v>447</v>
      </c>
      <c r="K154" s="73" t="s">
        <v>507</v>
      </c>
      <c r="L154" s="28" t="s">
        <v>448</v>
      </c>
      <c r="M154" s="28" t="s">
        <v>448</v>
      </c>
      <c r="N154" s="28" t="s">
        <v>448</v>
      </c>
    </row>
    <row r="155" spans="1:14" ht="15.75" thickBot="1" x14ac:dyDescent="0.3">
      <c r="A155" s="13" t="s">
        <v>169</v>
      </c>
      <c r="B155" s="46" t="s">
        <v>170</v>
      </c>
      <c r="C155" s="14"/>
      <c r="D155" s="14"/>
      <c r="E155" s="5">
        <v>23496.93</v>
      </c>
      <c r="F155" s="5">
        <v>138519.87</v>
      </c>
      <c r="G155" s="2">
        <v>12504.51</v>
      </c>
      <c r="H155" s="2">
        <v>67243.100000000006</v>
      </c>
      <c r="I155" s="2">
        <f>SUM(E155:H155)</f>
        <v>241764.41</v>
      </c>
      <c r="J155" s="2">
        <v>254871.08</v>
      </c>
      <c r="K155" s="71">
        <f>SUM(I155/J155)-1</f>
        <v>-5.1424704599674409E-2</v>
      </c>
      <c r="L155" s="2">
        <v>308519.24</v>
      </c>
      <c r="M155" s="2">
        <v>227222.66</v>
      </c>
      <c r="N155" s="2">
        <v>326533.92</v>
      </c>
    </row>
    <row r="156" spans="1:14" ht="15.75" thickBot="1" x14ac:dyDescent="0.3">
      <c r="A156" s="9" t="s">
        <v>28</v>
      </c>
      <c r="B156" s="58"/>
      <c r="C156" s="10"/>
      <c r="D156" s="10"/>
      <c r="E156" s="4">
        <f>SUM(E155)</f>
        <v>23496.93</v>
      </c>
      <c r="F156" s="4">
        <f t="shared" ref="F156:I156" si="54">SUM(F155)</f>
        <v>138519.87</v>
      </c>
      <c r="G156" s="4">
        <f t="shared" si="54"/>
        <v>12504.51</v>
      </c>
      <c r="H156" s="4">
        <f>SUM(H155)</f>
        <v>67243.100000000006</v>
      </c>
      <c r="I156" s="4">
        <f t="shared" si="54"/>
        <v>241764.41</v>
      </c>
      <c r="J156" s="4">
        <f>SUM(J155)</f>
        <v>254871.08</v>
      </c>
      <c r="K156" s="78">
        <f t="shared" ref="K156" si="55">SUM(I156/J156)-1</f>
        <v>-5.1424704599674409E-2</v>
      </c>
      <c r="L156" s="4">
        <f>SUM(L155)</f>
        <v>308519.24</v>
      </c>
      <c r="M156" s="4">
        <f>SUM(M155)</f>
        <v>227222.66</v>
      </c>
      <c r="N156" s="4">
        <f>SUM(N155)</f>
        <v>326533.92</v>
      </c>
    </row>
    <row r="157" spans="1:14" ht="15.75" thickBot="1" x14ac:dyDescent="0.3">
      <c r="A157" s="48" t="s">
        <v>272</v>
      </c>
      <c r="B157" s="18"/>
      <c r="C157" s="40"/>
      <c r="D157" s="40"/>
      <c r="E157" s="23"/>
      <c r="F157" s="23"/>
      <c r="G157" s="23"/>
      <c r="H157" s="23"/>
      <c r="I157" s="23"/>
      <c r="J157" s="84"/>
      <c r="K157" s="23"/>
      <c r="L157" s="23"/>
      <c r="M157" s="23"/>
    </row>
    <row r="158" spans="1:14" x14ac:dyDescent="0.25">
      <c r="A158" s="49"/>
      <c r="B158" s="57" t="s">
        <v>58</v>
      </c>
      <c r="C158" s="44"/>
      <c r="D158" s="44"/>
      <c r="E158" s="25" t="s">
        <v>2</v>
      </c>
      <c r="F158" s="26" t="s">
        <v>3</v>
      </c>
      <c r="G158" s="27" t="s">
        <v>4</v>
      </c>
      <c r="H158" s="54" t="s">
        <v>418</v>
      </c>
      <c r="I158" s="65" t="s">
        <v>505</v>
      </c>
      <c r="J158" s="25" t="s">
        <v>506</v>
      </c>
      <c r="K158" s="72" t="s">
        <v>452</v>
      </c>
      <c r="L158" s="25" t="s">
        <v>506</v>
      </c>
      <c r="M158" s="25" t="s">
        <v>469</v>
      </c>
      <c r="N158" s="25" t="s">
        <v>446</v>
      </c>
    </row>
    <row r="159" spans="1:14" ht="15.75" thickBot="1" x14ac:dyDescent="0.3">
      <c r="A159" s="50" t="s">
        <v>58</v>
      </c>
      <c r="B159" s="50" t="s">
        <v>59</v>
      </c>
      <c r="C159" s="45"/>
      <c r="D159" s="45"/>
      <c r="E159" s="28" t="s">
        <v>5</v>
      </c>
      <c r="F159" s="28" t="s">
        <v>5</v>
      </c>
      <c r="G159" s="28" t="s">
        <v>5</v>
      </c>
      <c r="H159" s="55" t="s">
        <v>419</v>
      </c>
      <c r="I159" s="28" t="s">
        <v>447</v>
      </c>
      <c r="J159" s="28" t="s">
        <v>447</v>
      </c>
      <c r="K159" s="73" t="s">
        <v>507</v>
      </c>
      <c r="L159" s="28" t="s">
        <v>448</v>
      </c>
      <c r="M159" s="28" t="s">
        <v>448</v>
      </c>
      <c r="N159" s="28" t="s">
        <v>448</v>
      </c>
    </row>
    <row r="160" spans="1:14" ht="15.75" thickBot="1" x14ac:dyDescent="0.3">
      <c r="A160" s="46" t="s">
        <v>171</v>
      </c>
      <c r="B160" s="46" t="s">
        <v>172</v>
      </c>
      <c r="C160" s="47"/>
      <c r="D160" s="47"/>
      <c r="E160" s="3">
        <v>14217.41</v>
      </c>
      <c r="F160" s="3">
        <v>7924.07</v>
      </c>
      <c r="G160" s="2">
        <v>2948.98</v>
      </c>
      <c r="H160" s="2">
        <v>16744.77</v>
      </c>
      <c r="I160" s="2">
        <f>SUM(E160:H160)</f>
        <v>41835.229999999996</v>
      </c>
      <c r="J160" s="2">
        <v>47226.51</v>
      </c>
      <c r="K160" s="71">
        <f>SUM(I160/J160)-1</f>
        <v>-0.1141579168140946</v>
      </c>
      <c r="L160" s="2">
        <v>66526.5</v>
      </c>
      <c r="M160" s="2">
        <v>67728.240000000005</v>
      </c>
      <c r="N160" s="2">
        <v>47515.34</v>
      </c>
    </row>
    <row r="161" spans="1:14" ht="15.75" thickBot="1" x14ac:dyDescent="0.3">
      <c r="A161" s="42" t="s">
        <v>273</v>
      </c>
      <c r="B161" s="58"/>
      <c r="C161" s="43"/>
      <c r="D161" s="43"/>
      <c r="E161" s="4">
        <f>SUM(E160)</f>
        <v>14217.41</v>
      </c>
      <c r="F161" s="4">
        <f t="shared" ref="F161" si="56">SUM(F160)</f>
        <v>7924.07</v>
      </c>
      <c r="G161" s="4">
        <f t="shared" ref="G161" si="57">SUM(G160)</f>
        <v>2948.98</v>
      </c>
      <c r="H161" s="4">
        <f>SUM(H160)</f>
        <v>16744.77</v>
      </c>
      <c r="I161" s="4">
        <f t="shared" ref="I161" si="58">SUM(I160)</f>
        <v>41835.229999999996</v>
      </c>
      <c r="J161" s="4">
        <f>SUM(J160)</f>
        <v>47226.51</v>
      </c>
      <c r="K161" s="78">
        <f t="shared" ref="K161" si="59">SUM(I161/J161)-1</f>
        <v>-0.1141579168140946</v>
      </c>
      <c r="L161" s="4">
        <f>SUM(L160)</f>
        <v>66526.5</v>
      </c>
      <c r="M161" s="4">
        <f>SUM(M160)</f>
        <v>67728.240000000005</v>
      </c>
      <c r="N161" s="4">
        <f>SUM(N160)</f>
        <v>47515.34</v>
      </c>
    </row>
    <row r="162" spans="1:14" ht="15.75" thickBot="1" x14ac:dyDescent="0.3">
      <c r="A162" s="19" t="s">
        <v>29</v>
      </c>
      <c r="B162" s="18"/>
      <c r="C162" s="6"/>
      <c r="D162" s="6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4" x14ac:dyDescent="0.25">
      <c r="A163" s="20"/>
      <c r="B163" s="57" t="s">
        <v>58</v>
      </c>
      <c r="C163" s="11"/>
      <c r="D163" s="11"/>
      <c r="E163" s="25" t="s">
        <v>2</v>
      </c>
      <c r="F163" s="26" t="s">
        <v>3</v>
      </c>
      <c r="G163" s="27" t="s">
        <v>4</v>
      </c>
      <c r="H163" s="54" t="s">
        <v>418</v>
      </c>
      <c r="I163" s="65" t="s">
        <v>505</v>
      </c>
      <c r="J163" s="25" t="s">
        <v>506</v>
      </c>
      <c r="K163" s="72" t="s">
        <v>452</v>
      </c>
      <c r="L163" s="25" t="s">
        <v>506</v>
      </c>
      <c r="M163" s="25" t="s">
        <v>469</v>
      </c>
      <c r="N163" s="25" t="s">
        <v>446</v>
      </c>
    </row>
    <row r="164" spans="1:14" ht="15.75" thickBot="1" x14ac:dyDescent="0.3">
      <c r="A164" s="21" t="s">
        <v>58</v>
      </c>
      <c r="B164" s="50" t="s">
        <v>59</v>
      </c>
      <c r="C164" s="12"/>
      <c r="D164" s="12"/>
      <c r="E164" s="28" t="s">
        <v>5</v>
      </c>
      <c r="F164" s="28" t="s">
        <v>5</v>
      </c>
      <c r="G164" s="28" t="s">
        <v>5</v>
      </c>
      <c r="H164" s="55" t="s">
        <v>419</v>
      </c>
      <c r="I164" s="28" t="s">
        <v>447</v>
      </c>
      <c r="J164" s="28" t="s">
        <v>447</v>
      </c>
      <c r="K164" s="73" t="s">
        <v>507</v>
      </c>
      <c r="L164" s="28" t="s">
        <v>448</v>
      </c>
      <c r="M164" s="28" t="s">
        <v>448</v>
      </c>
      <c r="N164" s="28" t="s">
        <v>448</v>
      </c>
    </row>
    <row r="165" spans="1:14" ht="15.75" thickBot="1" x14ac:dyDescent="0.3">
      <c r="A165" s="13" t="s">
        <v>173</v>
      </c>
      <c r="B165" s="46" t="s">
        <v>174</v>
      </c>
      <c r="C165" s="14"/>
      <c r="D165" s="14"/>
      <c r="E165" s="5">
        <v>33694.839999999997</v>
      </c>
      <c r="F165" s="3">
        <v>24701.26</v>
      </c>
      <c r="G165" s="2"/>
      <c r="H165" s="2">
        <v>13342.27</v>
      </c>
      <c r="I165" s="2">
        <f>SUM(E165:H165)</f>
        <v>71738.37</v>
      </c>
      <c r="J165" s="2">
        <v>105982.63</v>
      </c>
      <c r="K165" s="71">
        <f t="shared" ref="K165:K173" si="60">SUM(I165/J165)-1</f>
        <v>-0.32311200429730802</v>
      </c>
      <c r="L165" s="2">
        <v>143237.99</v>
      </c>
      <c r="M165" s="2">
        <v>169844.84</v>
      </c>
      <c r="N165" s="2">
        <v>193923.51</v>
      </c>
    </row>
    <row r="166" spans="1:14" ht="15.75" thickBot="1" x14ac:dyDescent="0.3">
      <c r="A166" s="46" t="s">
        <v>346</v>
      </c>
      <c r="B166" s="46" t="s">
        <v>288</v>
      </c>
      <c r="C166" s="47"/>
      <c r="D166" s="47"/>
      <c r="E166" s="5">
        <v>36702.769999999997</v>
      </c>
      <c r="F166" s="3">
        <v>67742.070000000007</v>
      </c>
      <c r="G166" s="2">
        <v>9130.99</v>
      </c>
      <c r="H166" s="2">
        <v>59529.120000000003</v>
      </c>
      <c r="I166" s="2">
        <f t="shared" ref="I166:I172" si="61">SUM(E166:H166)</f>
        <v>173104.95</v>
      </c>
      <c r="J166" s="2">
        <v>108426.53</v>
      </c>
      <c r="K166" s="71">
        <f t="shared" si="60"/>
        <v>0.59651839821859109</v>
      </c>
      <c r="L166" s="2">
        <v>140066.81</v>
      </c>
      <c r="M166" s="2">
        <v>113058.76</v>
      </c>
      <c r="N166" s="2">
        <v>114775.64</v>
      </c>
    </row>
    <row r="167" spans="1:14" ht="15.75" thickBot="1" x14ac:dyDescent="0.3">
      <c r="A167" s="13" t="s">
        <v>175</v>
      </c>
      <c r="B167" s="46" t="s">
        <v>176</v>
      </c>
      <c r="C167" s="14"/>
      <c r="D167" s="14"/>
      <c r="E167" s="3">
        <v>10549.95</v>
      </c>
      <c r="F167" s="3">
        <v>13841.12</v>
      </c>
      <c r="G167" s="2"/>
      <c r="H167" s="2">
        <v>43760.39</v>
      </c>
      <c r="I167" s="2">
        <f t="shared" si="61"/>
        <v>68151.459999999992</v>
      </c>
      <c r="J167" s="2">
        <v>127553.45</v>
      </c>
      <c r="K167" s="71">
        <f t="shared" si="60"/>
        <v>-0.46570273089438197</v>
      </c>
      <c r="L167" s="2">
        <v>136213.85999999999</v>
      </c>
      <c r="M167" s="2">
        <v>124195.72</v>
      </c>
      <c r="N167" s="2">
        <v>49436.05</v>
      </c>
    </row>
    <row r="168" spans="1:14" ht="15.75" thickBot="1" x14ac:dyDescent="0.3">
      <c r="A168" s="13" t="s">
        <v>177</v>
      </c>
      <c r="B168" s="46" t="s">
        <v>178</v>
      </c>
      <c r="C168" s="14"/>
      <c r="D168" s="14"/>
      <c r="E168" s="3">
        <v>14196.41</v>
      </c>
      <c r="F168" s="3">
        <v>105264.74</v>
      </c>
      <c r="G168" s="2">
        <v>14396.09</v>
      </c>
      <c r="H168" s="2">
        <v>49278.82</v>
      </c>
      <c r="I168" s="2">
        <f t="shared" si="61"/>
        <v>183136.06000000003</v>
      </c>
      <c r="J168" s="2">
        <v>137897.12</v>
      </c>
      <c r="K168" s="71">
        <f t="shared" si="60"/>
        <v>0.32806297912530757</v>
      </c>
      <c r="L168" s="2">
        <v>207535.24</v>
      </c>
      <c r="M168" s="2">
        <v>110840.51</v>
      </c>
      <c r="N168" s="2">
        <v>106091.1</v>
      </c>
    </row>
    <row r="169" spans="1:14" ht="15.75" thickBot="1" x14ac:dyDescent="0.3">
      <c r="A169" s="46" t="s">
        <v>455</v>
      </c>
      <c r="B169" s="46" t="s">
        <v>456</v>
      </c>
      <c r="C169" s="47"/>
      <c r="D169" s="47"/>
      <c r="E169" s="3"/>
      <c r="F169" s="3">
        <v>942.6</v>
      </c>
      <c r="G169" s="2"/>
      <c r="H169" s="2">
        <v>113.04</v>
      </c>
      <c r="I169" s="2">
        <f t="shared" si="61"/>
        <v>1055.6400000000001</v>
      </c>
      <c r="J169" s="2"/>
      <c r="K169" s="71"/>
      <c r="L169" s="2"/>
      <c r="M169" s="2">
        <v>482.56</v>
      </c>
      <c r="N169" s="2">
        <v>0</v>
      </c>
    </row>
    <row r="170" spans="1:14" ht="15.75" thickBot="1" x14ac:dyDescent="0.3">
      <c r="A170" s="13" t="s">
        <v>179</v>
      </c>
      <c r="B170" s="46" t="s">
        <v>180</v>
      </c>
      <c r="C170" s="14"/>
      <c r="D170" s="14"/>
      <c r="E170" s="3">
        <v>20780.37</v>
      </c>
      <c r="F170" s="3">
        <v>27028.95</v>
      </c>
      <c r="G170" s="2"/>
      <c r="H170" s="2">
        <v>49070.11</v>
      </c>
      <c r="I170" s="2">
        <f t="shared" si="61"/>
        <v>96879.43</v>
      </c>
      <c r="J170" s="2">
        <v>81061.61</v>
      </c>
      <c r="K170" s="71">
        <f t="shared" si="60"/>
        <v>0.19513330662936501</v>
      </c>
      <c r="L170" s="2">
        <v>107435.59</v>
      </c>
      <c r="M170" s="2">
        <v>91257.56</v>
      </c>
      <c r="N170" s="2">
        <v>68462.84</v>
      </c>
    </row>
    <row r="171" spans="1:14" ht="15.75" thickBot="1" x14ac:dyDescent="0.3">
      <c r="A171" s="46" t="s">
        <v>347</v>
      </c>
      <c r="B171" s="46" t="s">
        <v>348</v>
      </c>
      <c r="C171" s="47"/>
      <c r="D171" s="47"/>
      <c r="E171" s="3">
        <v>9035.7800000000007</v>
      </c>
      <c r="F171" s="3">
        <v>28463.13</v>
      </c>
      <c r="G171" s="2">
        <v>19331.009999999998</v>
      </c>
      <c r="H171" s="2">
        <v>25381.8</v>
      </c>
      <c r="I171" s="2">
        <f t="shared" si="61"/>
        <v>82211.72</v>
      </c>
      <c r="J171" s="2">
        <v>77644.160000000003</v>
      </c>
      <c r="K171" s="71">
        <f t="shared" si="60"/>
        <v>5.8826832565385345E-2</v>
      </c>
      <c r="L171" s="2">
        <v>112434.14</v>
      </c>
      <c r="M171" s="2">
        <v>142848.26999999999</v>
      </c>
      <c r="N171" s="2">
        <v>116723.48</v>
      </c>
    </row>
    <row r="172" spans="1:14" ht="15.75" thickBot="1" x14ac:dyDescent="0.3">
      <c r="A172" s="13" t="s">
        <v>181</v>
      </c>
      <c r="B172" s="46" t="s">
        <v>182</v>
      </c>
      <c r="C172" s="14"/>
      <c r="D172" s="14"/>
      <c r="E172" s="3">
        <v>16792</v>
      </c>
      <c r="F172" s="3">
        <v>18178.810000000001</v>
      </c>
      <c r="G172" s="2">
        <v>14248.91</v>
      </c>
      <c r="H172" s="2">
        <v>22311.38</v>
      </c>
      <c r="I172" s="2">
        <f t="shared" si="61"/>
        <v>71531.100000000006</v>
      </c>
      <c r="J172" s="2">
        <v>41259.69</v>
      </c>
      <c r="K172" s="71">
        <f t="shared" si="60"/>
        <v>0.73368001553089712</v>
      </c>
      <c r="L172" s="2">
        <v>58376.71</v>
      </c>
      <c r="M172" s="2">
        <v>132126.84</v>
      </c>
      <c r="N172" s="2">
        <v>140034.06</v>
      </c>
    </row>
    <row r="173" spans="1:14" ht="15.75" thickBot="1" x14ac:dyDescent="0.3">
      <c r="A173" s="9" t="s">
        <v>30</v>
      </c>
      <c r="B173" s="58"/>
      <c r="C173" s="10"/>
      <c r="D173" s="10"/>
      <c r="E173" s="4">
        <f t="shared" ref="E173:J173" si="62">SUM(E165:E172)</f>
        <v>141752.12</v>
      </c>
      <c r="F173" s="4">
        <f t="shared" si="62"/>
        <v>286162.68</v>
      </c>
      <c r="G173" s="4">
        <f t="shared" si="62"/>
        <v>57107</v>
      </c>
      <c r="H173" s="4">
        <f t="shared" si="62"/>
        <v>262786.93</v>
      </c>
      <c r="I173" s="4">
        <f t="shared" si="62"/>
        <v>747808.7300000001</v>
      </c>
      <c r="J173" s="4">
        <f t="shared" si="62"/>
        <v>679825.19</v>
      </c>
      <c r="K173" s="78">
        <f t="shared" si="60"/>
        <v>0.100001501856676</v>
      </c>
      <c r="L173" s="4">
        <f t="shared" ref="L173:M173" si="63">SUM(L165:L172)</f>
        <v>905300.33999999985</v>
      </c>
      <c r="M173" s="4">
        <f t="shared" si="63"/>
        <v>884655.05999999994</v>
      </c>
      <c r="N173" s="4">
        <f t="shared" ref="N173" si="64">SUM(N165:N172)</f>
        <v>789446.67999999993</v>
      </c>
    </row>
    <row r="174" spans="1:14" ht="15.75" thickBot="1" x14ac:dyDescent="0.3">
      <c r="A174" s="19" t="s">
        <v>31</v>
      </c>
      <c r="B174" s="18"/>
      <c r="C174" s="6"/>
      <c r="D174" s="6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1:14" x14ac:dyDescent="0.25">
      <c r="A175" s="20"/>
      <c r="B175" s="57" t="s">
        <v>58</v>
      </c>
      <c r="C175" s="11"/>
      <c r="D175" s="11"/>
      <c r="E175" s="25" t="s">
        <v>2</v>
      </c>
      <c r="F175" s="26" t="s">
        <v>3</v>
      </c>
      <c r="G175" s="27" t="s">
        <v>4</v>
      </c>
      <c r="H175" s="54" t="s">
        <v>418</v>
      </c>
      <c r="I175" s="65" t="s">
        <v>505</v>
      </c>
      <c r="J175" s="25" t="s">
        <v>506</v>
      </c>
      <c r="K175" s="72" t="s">
        <v>452</v>
      </c>
      <c r="L175" s="25" t="s">
        <v>506</v>
      </c>
      <c r="M175" s="25" t="s">
        <v>469</v>
      </c>
      <c r="N175" s="25" t="s">
        <v>446</v>
      </c>
    </row>
    <row r="176" spans="1:14" ht="15.75" thickBot="1" x14ac:dyDescent="0.3">
      <c r="A176" s="21" t="s">
        <v>58</v>
      </c>
      <c r="B176" s="50" t="s">
        <v>59</v>
      </c>
      <c r="C176" s="12"/>
      <c r="D176" s="12"/>
      <c r="E176" s="28" t="s">
        <v>5</v>
      </c>
      <c r="F176" s="28" t="s">
        <v>5</v>
      </c>
      <c r="G176" s="28" t="s">
        <v>5</v>
      </c>
      <c r="H176" s="55" t="s">
        <v>419</v>
      </c>
      <c r="I176" s="28" t="s">
        <v>447</v>
      </c>
      <c r="J176" s="28" t="s">
        <v>447</v>
      </c>
      <c r="K176" s="73" t="s">
        <v>507</v>
      </c>
      <c r="L176" s="28" t="s">
        <v>448</v>
      </c>
      <c r="M176" s="28" t="s">
        <v>448</v>
      </c>
      <c r="N176" s="28" t="s">
        <v>448</v>
      </c>
    </row>
    <row r="177" spans="1:14" ht="15.75" thickBot="1" x14ac:dyDescent="0.3">
      <c r="A177" s="46" t="s">
        <v>183</v>
      </c>
      <c r="B177" s="46" t="s">
        <v>184</v>
      </c>
      <c r="C177" s="47"/>
      <c r="D177" s="47"/>
      <c r="E177" s="69">
        <v>70041.02</v>
      </c>
      <c r="F177" s="5">
        <v>103002.44</v>
      </c>
      <c r="G177" s="2">
        <v>2863.3</v>
      </c>
      <c r="H177" s="35">
        <v>178611.34</v>
      </c>
      <c r="I177" s="2">
        <f>SUM(E177:H177)</f>
        <v>354518.1</v>
      </c>
      <c r="J177" s="2">
        <v>369298.27</v>
      </c>
      <c r="K177" s="71">
        <f t="shared" ref="K177:K179" si="65">SUM(I177/J177)-1</f>
        <v>-4.0022310421329754E-2</v>
      </c>
      <c r="L177" s="2">
        <v>459470.55</v>
      </c>
      <c r="M177" s="2">
        <v>486940.48</v>
      </c>
      <c r="N177" s="2">
        <v>592898.13</v>
      </c>
    </row>
    <row r="178" spans="1:14" ht="15.75" thickBot="1" x14ac:dyDescent="0.3">
      <c r="A178" s="13" t="s">
        <v>185</v>
      </c>
      <c r="B178" s="46" t="s">
        <v>186</v>
      </c>
      <c r="C178" s="14"/>
      <c r="D178" s="14"/>
      <c r="E178" s="3"/>
      <c r="F178" s="3">
        <v>7473.04</v>
      </c>
      <c r="G178" s="2"/>
      <c r="H178" s="2">
        <v>5558</v>
      </c>
      <c r="I178" s="2">
        <f>SUM(E178:H178)</f>
        <v>13031.04</v>
      </c>
      <c r="J178" s="2">
        <v>12439.62</v>
      </c>
      <c r="K178" s="71">
        <f t="shared" si="65"/>
        <v>4.7543252928947899E-2</v>
      </c>
      <c r="L178" s="2">
        <v>16853.330000000002</v>
      </c>
      <c r="M178" s="2">
        <v>16424.650000000001</v>
      </c>
      <c r="N178" s="2">
        <v>19158.27</v>
      </c>
    </row>
    <row r="179" spans="1:14" ht="15.75" thickBot="1" x14ac:dyDescent="0.3">
      <c r="A179" s="9" t="s">
        <v>32</v>
      </c>
      <c r="B179" s="58"/>
      <c r="C179" s="10"/>
      <c r="D179" s="10"/>
      <c r="E179" s="4">
        <f>SUM(E177:E178)</f>
        <v>70041.02</v>
      </c>
      <c r="F179" s="4">
        <f t="shared" ref="F179:G179" si="66">SUM(F177:F178)</f>
        <v>110475.48</v>
      </c>
      <c r="G179" s="4">
        <f t="shared" si="66"/>
        <v>2863.3</v>
      </c>
      <c r="H179" s="4">
        <f>SUM(H177:H178)</f>
        <v>184169.34</v>
      </c>
      <c r="I179" s="4">
        <f>SUM(I177:I178)</f>
        <v>367549.13999999996</v>
      </c>
      <c r="J179" s="4">
        <f>SUM(J177:J178)</f>
        <v>381737.89</v>
      </c>
      <c r="K179" s="78">
        <f t="shared" si="65"/>
        <v>-3.7168828066818427E-2</v>
      </c>
      <c r="L179" s="4">
        <f>SUM(L177:L178)</f>
        <v>476323.88</v>
      </c>
      <c r="M179" s="4">
        <f>SUM(M177:M178)</f>
        <v>503365.13</v>
      </c>
      <c r="N179" s="4">
        <f>SUM(N177:N178)</f>
        <v>612056.4</v>
      </c>
    </row>
    <row r="180" spans="1:14" ht="15.75" thickBot="1" x14ac:dyDescent="0.3">
      <c r="A180" s="19" t="s">
        <v>33</v>
      </c>
      <c r="B180" s="18"/>
      <c r="C180" s="6"/>
      <c r="D180" s="6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4" x14ac:dyDescent="0.25">
      <c r="A181" s="20"/>
      <c r="B181" s="57" t="s">
        <v>58</v>
      </c>
      <c r="C181" s="11"/>
      <c r="D181" s="11"/>
      <c r="E181" s="25" t="s">
        <v>2</v>
      </c>
      <c r="F181" s="26" t="s">
        <v>3</v>
      </c>
      <c r="G181" s="27" t="s">
        <v>4</v>
      </c>
      <c r="H181" s="54" t="s">
        <v>418</v>
      </c>
      <c r="I181" s="65" t="s">
        <v>505</v>
      </c>
      <c r="J181" s="25" t="s">
        <v>506</v>
      </c>
      <c r="K181" s="72" t="s">
        <v>452</v>
      </c>
      <c r="L181" s="25" t="s">
        <v>506</v>
      </c>
      <c r="M181" s="25" t="s">
        <v>469</v>
      </c>
      <c r="N181" s="25" t="s">
        <v>446</v>
      </c>
    </row>
    <row r="182" spans="1:14" ht="15.75" thickBot="1" x14ac:dyDescent="0.3">
      <c r="A182" s="21" t="s">
        <v>58</v>
      </c>
      <c r="B182" s="50" t="s">
        <v>59</v>
      </c>
      <c r="C182" s="12"/>
      <c r="D182" s="12"/>
      <c r="E182" s="28" t="s">
        <v>5</v>
      </c>
      <c r="F182" s="28" t="s">
        <v>5</v>
      </c>
      <c r="G182" s="28" t="s">
        <v>5</v>
      </c>
      <c r="H182" s="55" t="s">
        <v>419</v>
      </c>
      <c r="I182" s="28" t="s">
        <v>447</v>
      </c>
      <c r="J182" s="28" t="s">
        <v>447</v>
      </c>
      <c r="K182" s="73" t="s">
        <v>507</v>
      </c>
      <c r="L182" s="28" t="s">
        <v>448</v>
      </c>
      <c r="M182" s="28" t="s">
        <v>448</v>
      </c>
      <c r="N182" s="28" t="s">
        <v>448</v>
      </c>
    </row>
    <row r="183" spans="1:14" ht="15.75" thickBot="1" x14ac:dyDescent="0.3">
      <c r="A183" s="46" t="s">
        <v>187</v>
      </c>
      <c r="B183" s="46" t="s">
        <v>188</v>
      </c>
      <c r="C183" s="47"/>
      <c r="D183" s="47"/>
      <c r="E183" s="3">
        <v>69143.92</v>
      </c>
      <c r="F183" s="3">
        <v>68523.38</v>
      </c>
      <c r="G183" s="2">
        <v>17165.169999999998</v>
      </c>
      <c r="H183" s="2">
        <v>54192.94</v>
      </c>
      <c r="I183" s="2">
        <f t="shared" ref="I183:I192" si="67">SUM(E183:H183)</f>
        <v>209025.40999999997</v>
      </c>
      <c r="J183" s="2">
        <v>175085.91</v>
      </c>
      <c r="K183" s="71">
        <f t="shared" ref="K183:K193" si="68">SUM(I183/J183)-1</f>
        <v>0.19384483879942116</v>
      </c>
      <c r="L183" s="2">
        <v>241936.32</v>
      </c>
      <c r="M183" s="2">
        <v>286961.73</v>
      </c>
      <c r="N183" s="2">
        <v>302444.27</v>
      </c>
    </row>
    <row r="184" spans="1:14" ht="15.75" thickBot="1" x14ac:dyDescent="0.3">
      <c r="A184" s="46" t="s">
        <v>477</v>
      </c>
      <c r="B184" s="46" t="s">
        <v>377</v>
      </c>
      <c r="C184" s="47"/>
      <c r="D184" s="47"/>
      <c r="E184" s="3"/>
      <c r="F184" s="3">
        <v>2480.64</v>
      </c>
      <c r="G184" s="2"/>
      <c r="H184" s="2">
        <v>2889.51</v>
      </c>
      <c r="I184" s="2">
        <f t="shared" si="67"/>
        <v>5370.15</v>
      </c>
      <c r="J184" s="2">
        <v>5010.07</v>
      </c>
      <c r="K184" s="71">
        <f t="shared" si="68"/>
        <v>7.1871251299882033E-2</v>
      </c>
      <c r="L184" s="2">
        <v>5010.07</v>
      </c>
      <c r="M184" s="2"/>
      <c r="N184" s="2"/>
    </row>
    <row r="185" spans="1:14" ht="15.75" thickBot="1" x14ac:dyDescent="0.3">
      <c r="A185" s="46" t="s">
        <v>349</v>
      </c>
      <c r="B185" s="46" t="s">
        <v>486</v>
      </c>
      <c r="C185" s="47"/>
      <c r="D185" s="47"/>
      <c r="E185" s="3">
        <v>1956.47</v>
      </c>
      <c r="F185" s="3">
        <v>23224.3</v>
      </c>
      <c r="G185" s="2"/>
      <c r="H185" s="2">
        <v>61255.05</v>
      </c>
      <c r="I185" s="2">
        <f t="shared" si="67"/>
        <v>86435.82</v>
      </c>
      <c r="J185" s="2">
        <v>88473.1</v>
      </c>
      <c r="K185" s="71">
        <f t="shared" si="68"/>
        <v>-2.3027112195684318E-2</v>
      </c>
      <c r="L185" s="2">
        <v>91126.86</v>
      </c>
      <c r="M185" s="2">
        <v>61020.26</v>
      </c>
      <c r="N185" s="2">
        <v>65445.15</v>
      </c>
    </row>
    <row r="186" spans="1:14" ht="15.75" thickBot="1" x14ac:dyDescent="0.3">
      <c r="A186" s="46" t="s">
        <v>503</v>
      </c>
      <c r="B186" s="46" t="s">
        <v>504</v>
      </c>
      <c r="C186" s="47"/>
      <c r="D186" s="47"/>
      <c r="E186" s="3">
        <v>702.57</v>
      </c>
      <c r="F186" s="3"/>
      <c r="G186" s="2"/>
      <c r="H186" s="2">
        <v>3678.56</v>
      </c>
      <c r="I186" s="2">
        <f t="shared" ref="I186" si="69">SUM(E186:H186)</f>
        <v>4381.13</v>
      </c>
      <c r="J186" s="2"/>
      <c r="K186" s="71"/>
      <c r="L186" s="2">
        <v>285</v>
      </c>
      <c r="M186" s="2"/>
      <c r="N186" s="2"/>
    </row>
    <row r="187" spans="1:14" ht="15.75" thickBot="1" x14ac:dyDescent="0.3">
      <c r="A187" s="46" t="s">
        <v>489</v>
      </c>
      <c r="B187" s="46" t="s">
        <v>490</v>
      </c>
      <c r="C187" s="47"/>
      <c r="D187" s="47"/>
      <c r="E187" s="3">
        <v>723.4</v>
      </c>
      <c r="F187" s="3">
        <v>5622.3</v>
      </c>
      <c r="G187" s="2"/>
      <c r="H187" s="2">
        <v>6118.35</v>
      </c>
      <c r="I187" s="2">
        <f t="shared" si="67"/>
        <v>12464.05</v>
      </c>
      <c r="J187" s="2">
        <v>6792.05</v>
      </c>
      <c r="K187" s="71">
        <f t="shared" si="68"/>
        <v>0.83509397015628539</v>
      </c>
      <c r="L187" s="2">
        <v>13131.21</v>
      </c>
      <c r="M187" s="2"/>
      <c r="N187" s="2"/>
    </row>
    <row r="188" spans="1:14" ht="15.75" thickBot="1" x14ac:dyDescent="0.3">
      <c r="A188" s="46" t="s">
        <v>491</v>
      </c>
      <c r="B188" s="46" t="s">
        <v>502</v>
      </c>
      <c r="C188" s="47"/>
      <c r="D188" s="47"/>
      <c r="E188" s="3"/>
      <c r="F188" s="3">
        <v>8053.48</v>
      </c>
      <c r="G188" s="2">
        <v>3480.57</v>
      </c>
      <c r="H188" s="2">
        <v>5820.67</v>
      </c>
      <c r="I188" s="2">
        <f t="shared" ref="I188" si="70">SUM(E188:H188)</f>
        <v>17354.72</v>
      </c>
      <c r="J188" s="2">
        <v>2696.03</v>
      </c>
      <c r="K188" s="71">
        <f t="shared" si="68"/>
        <v>5.4371390526069812</v>
      </c>
      <c r="L188" s="2">
        <v>6895.23</v>
      </c>
      <c r="M188" s="2"/>
      <c r="N188" s="2"/>
    </row>
    <row r="189" spans="1:14" ht="15.75" thickBot="1" x14ac:dyDescent="0.3">
      <c r="A189" s="46" t="s">
        <v>487</v>
      </c>
      <c r="B189" s="46" t="s">
        <v>488</v>
      </c>
      <c r="C189" s="47"/>
      <c r="D189" s="47"/>
      <c r="E189" s="3">
        <v>154.94999999999999</v>
      </c>
      <c r="F189" s="3">
        <v>7058.23</v>
      </c>
      <c r="G189" s="2"/>
      <c r="H189" s="2">
        <v>12541.5</v>
      </c>
      <c r="I189" s="2">
        <f t="shared" ref="I189:I191" si="71">SUM(E189:H189)</f>
        <v>19754.68</v>
      </c>
      <c r="J189" s="2">
        <v>9228.75</v>
      </c>
      <c r="K189" s="71">
        <f t="shared" si="68"/>
        <v>1.1405585805228227</v>
      </c>
      <c r="L189" s="2">
        <v>13255.8</v>
      </c>
      <c r="M189" s="2"/>
      <c r="N189" s="2"/>
    </row>
    <row r="190" spans="1:14" ht="15.75" thickBot="1" x14ac:dyDescent="0.3">
      <c r="A190" s="46" t="s">
        <v>492</v>
      </c>
      <c r="B190" s="46" t="s">
        <v>516</v>
      </c>
      <c r="C190" s="47"/>
      <c r="D190" s="47"/>
      <c r="E190" s="3">
        <v>656.57</v>
      </c>
      <c r="F190" s="3">
        <v>500</v>
      </c>
      <c r="G190" s="2"/>
      <c r="H190" s="2">
        <v>755</v>
      </c>
      <c r="I190" s="2">
        <f t="shared" si="71"/>
        <v>1911.5700000000002</v>
      </c>
      <c r="J190" s="2">
        <v>222.36</v>
      </c>
      <c r="K190" s="71">
        <f t="shared" si="68"/>
        <v>7.5967350242849427</v>
      </c>
      <c r="L190" s="2">
        <v>260.98</v>
      </c>
      <c r="M190" s="2"/>
      <c r="N190" s="2"/>
    </row>
    <row r="191" spans="1:14" ht="15.75" thickBot="1" x14ac:dyDescent="0.3">
      <c r="A191" s="46" t="s">
        <v>498</v>
      </c>
      <c r="B191" s="46" t="s">
        <v>499</v>
      </c>
      <c r="C191" s="47"/>
      <c r="D191" s="47"/>
      <c r="E191" s="3"/>
      <c r="F191" s="3">
        <v>1728.84</v>
      </c>
      <c r="G191" s="2"/>
      <c r="H191" s="2">
        <v>221.16</v>
      </c>
      <c r="I191" s="2">
        <f t="shared" si="71"/>
        <v>1950</v>
      </c>
      <c r="J191" s="2">
        <v>1692.5</v>
      </c>
      <c r="K191" s="71">
        <f t="shared" si="68"/>
        <v>0.15214180206794681</v>
      </c>
      <c r="L191" s="2">
        <v>5048.28</v>
      </c>
      <c r="M191" s="2"/>
      <c r="N191" s="2"/>
    </row>
    <row r="192" spans="1:14" ht="15.75" thickBot="1" x14ac:dyDescent="0.3">
      <c r="A192" s="13" t="s">
        <v>527</v>
      </c>
      <c r="B192" s="46" t="s">
        <v>528</v>
      </c>
      <c r="C192" s="14"/>
      <c r="D192" s="14"/>
      <c r="E192" s="3">
        <v>4071.63</v>
      </c>
      <c r="F192" s="3"/>
      <c r="G192" s="2">
        <v>873.86</v>
      </c>
      <c r="H192" s="2">
        <v>9098.77</v>
      </c>
      <c r="I192" s="2">
        <f t="shared" si="67"/>
        <v>14044.26</v>
      </c>
      <c r="J192" s="2"/>
      <c r="K192" s="71"/>
      <c r="L192" s="2"/>
      <c r="M192" s="2"/>
      <c r="N192" s="2"/>
    </row>
    <row r="193" spans="1:14" ht="15.75" thickBot="1" x14ac:dyDescent="0.3">
      <c r="A193" s="9" t="s">
        <v>34</v>
      </c>
      <c r="B193" s="58"/>
      <c r="C193" s="10"/>
      <c r="D193" s="10"/>
      <c r="E193" s="4">
        <f>SUM(E183:E192)</f>
        <v>77409.510000000009</v>
      </c>
      <c r="F193" s="4">
        <f t="shared" ref="F193:I193" si="72">SUM(F183:F192)</f>
        <v>117191.17</v>
      </c>
      <c r="G193" s="4">
        <f t="shared" si="72"/>
        <v>21519.599999999999</v>
      </c>
      <c r="H193" s="4">
        <f>SUM(H183:H192)</f>
        <v>156571.51</v>
      </c>
      <c r="I193" s="4">
        <f t="shared" si="72"/>
        <v>372691.79000000004</v>
      </c>
      <c r="J193" s="4">
        <f>SUM(J183:J192)</f>
        <v>289200.77</v>
      </c>
      <c r="K193" s="78">
        <f t="shared" si="68"/>
        <v>0.28869570437174152</v>
      </c>
      <c r="L193" s="4">
        <f>SUM(L183:L192)</f>
        <v>376949.75</v>
      </c>
      <c r="M193" s="4">
        <f>SUM(M183:M192)</f>
        <v>347981.99</v>
      </c>
      <c r="N193" s="4">
        <f>SUM(N183:N192)</f>
        <v>367889.42000000004</v>
      </c>
    </row>
    <row r="194" spans="1:14" ht="15.75" thickBot="1" x14ac:dyDescent="0.3">
      <c r="A194" s="19" t="s">
        <v>35</v>
      </c>
      <c r="B194" s="18"/>
      <c r="C194" s="6"/>
      <c r="D194" s="6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1:14" x14ac:dyDescent="0.25">
      <c r="A195" s="20"/>
      <c r="B195" s="57" t="s">
        <v>58</v>
      </c>
      <c r="C195" s="11"/>
      <c r="D195" s="11"/>
      <c r="E195" s="25" t="s">
        <v>2</v>
      </c>
      <c r="F195" s="26" t="s">
        <v>3</v>
      </c>
      <c r="G195" s="27" t="s">
        <v>4</v>
      </c>
      <c r="H195" s="54" t="s">
        <v>418</v>
      </c>
      <c r="I195" s="65" t="s">
        <v>505</v>
      </c>
      <c r="J195" s="25" t="s">
        <v>506</v>
      </c>
      <c r="K195" s="72" t="s">
        <v>452</v>
      </c>
      <c r="L195" s="25" t="s">
        <v>506</v>
      </c>
      <c r="M195" s="25" t="s">
        <v>469</v>
      </c>
      <c r="N195" s="25" t="s">
        <v>446</v>
      </c>
    </row>
    <row r="196" spans="1:14" ht="15.75" thickBot="1" x14ac:dyDescent="0.3">
      <c r="A196" s="21" t="s">
        <v>58</v>
      </c>
      <c r="B196" s="50" t="s">
        <v>59</v>
      </c>
      <c r="C196" s="12"/>
      <c r="D196" s="12"/>
      <c r="E196" s="28" t="s">
        <v>5</v>
      </c>
      <c r="F196" s="28" t="s">
        <v>5</v>
      </c>
      <c r="G196" s="28" t="s">
        <v>5</v>
      </c>
      <c r="H196" s="55" t="s">
        <v>419</v>
      </c>
      <c r="I196" s="28" t="s">
        <v>447</v>
      </c>
      <c r="J196" s="28" t="s">
        <v>447</v>
      </c>
      <c r="K196" s="73" t="s">
        <v>507</v>
      </c>
      <c r="L196" s="28" t="s">
        <v>448</v>
      </c>
      <c r="M196" s="28" t="s">
        <v>448</v>
      </c>
      <c r="N196" s="28" t="s">
        <v>448</v>
      </c>
    </row>
    <row r="197" spans="1:14" ht="15.75" thickBot="1" x14ac:dyDescent="0.3">
      <c r="A197" s="13" t="s">
        <v>189</v>
      </c>
      <c r="B197" s="46" t="s">
        <v>190</v>
      </c>
      <c r="C197" s="14"/>
      <c r="D197" s="14"/>
      <c r="E197" s="3">
        <v>31176.45</v>
      </c>
      <c r="F197" s="3">
        <v>35951.08</v>
      </c>
      <c r="G197" s="2">
        <v>10193.41</v>
      </c>
      <c r="H197" s="2">
        <v>38153.629999999997</v>
      </c>
      <c r="I197" s="2">
        <f>SUM(E197:H197)</f>
        <v>115474.57</v>
      </c>
      <c r="J197" s="2">
        <v>96657.24</v>
      </c>
      <c r="K197" s="71">
        <f t="shared" ref="K197:K201" si="73">SUM(I197/J197)-1</f>
        <v>0.19468101923870362</v>
      </c>
      <c r="L197" s="2">
        <v>155016.62</v>
      </c>
      <c r="M197" s="2">
        <v>199927.23</v>
      </c>
      <c r="N197" s="2">
        <v>178374.47</v>
      </c>
    </row>
    <row r="198" spans="1:14" ht="15.75" thickBot="1" x14ac:dyDescent="0.3">
      <c r="A198" s="46" t="s">
        <v>191</v>
      </c>
      <c r="B198" s="46" t="s">
        <v>192</v>
      </c>
      <c r="C198" s="47"/>
      <c r="D198" s="47"/>
      <c r="E198" s="3">
        <v>12889.69</v>
      </c>
      <c r="F198" s="3">
        <v>26129.89</v>
      </c>
      <c r="G198" s="2">
        <v>1514.6</v>
      </c>
      <c r="H198" s="2">
        <v>25822.49</v>
      </c>
      <c r="I198" s="2">
        <f t="shared" ref="I198:I200" si="74">SUM(E198:H198)</f>
        <v>66356.67</v>
      </c>
      <c r="J198" s="2">
        <v>68513.39</v>
      </c>
      <c r="K198" s="71">
        <f t="shared" si="73"/>
        <v>-3.1478810200458618E-2</v>
      </c>
      <c r="L198" s="2">
        <v>81830.710000000006</v>
      </c>
      <c r="M198" s="2">
        <v>90665.95</v>
      </c>
      <c r="N198" s="2">
        <v>93816.61</v>
      </c>
    </row>
    <row r="199" spans="1:14" ht="15.75" thickBot="1" x14ac:dyDescent="0.3">
      <c r="A199" s="46" t="s">
        <v>193</v>
      </c>
      <c r="B199" s="46" t="s">
        <v>194</v>
      </c>
      <c r="C199" s="47"/>
      <c r="D199" s="47"/>
      <c r="E199" s="3">
        <v>46532.52</v>
      </c>
      <c r="F199" s="3">
        <v>60546.2</v>
      </c>
      <c r="G199" s="2">
        <v>10849.52</v>
      </c>
      <c r="H199" s="2">
        <v>504651.27</v>
      </c>
      <c r="I199" s="2">
        <f t="shared" si="74"/>
        <v>622579.51</v>
      </c>
      <c r="J199" s="2">
        <v>575876.34</v>
      </c>
      <c r="K199" s="71">
        <f t="shared" si="73"/>
        <v>8.1099303367802911E-2</v>
      </c>
      <c r="L199" s="2">
        <v>633155.73</v>
      </c>
      <c r="M199" s="2">
        <v>544239.9</v>
      </c>
      <c r="N199" s="2">
        <v>627422.56999999995</v>
      </c>
    </row>
    <row r="200" spans="1:14" ht="15.75" thickBot="1" x14ac:dyDescent="0.3">
      <c r="A200" s="13" t="s">
        <v>195</v>
      </c>
      <c r="B200" s="46" t="s">
        <v>196</v>
      </c>
      <c r="C200" s="14"/>
      <c r="D200" s="14"/>
      <c r="E200" s="3">
        <v>17430.490000000002</v>
      </c>
      <c r="F200" s="3">
        <v>47625.4</v>
      </c>
      <c r="G200" s="2">
        <v>10552.41</v>
      </c>
      <c r="H200" s="2">
        <v>81804.789999999994</v>
      </c>
      <c r="I200" s="2">
        <f t="shared" si="74"/>
        <v>157413.09</v>
      </c>
      <c r="J200" s="2">
        <v>157672.51</v>
      </c>
      <c r="K200" s="71">
        <f t="shared" si="73"/>
        <v>-1.6453090015502436E-3</v>
      </c>
      <c r="L200" s="2">
        <v>196304.7</v>
      </c>
      <c r="M200" s="2">
        <v>151919.56</v>
      </c>
      <c r="N200" s="2">
        <v>147701.67000000001</v>
      </c>
    </row>
    <row r="201" spans="1:14" ht="15.75" thickBot="1" x14ac:dyDescent="0.3">
      <c r="A201" s="9" t="s">
        <v>36</v>
      </c>
      <c r="B201" s="58"/>
      <c r="C201" s="10"/>
      <c r="D201" s="10"/>
      <c r="E201" s="4">
        <f t="shared" ref="E201:J201" si="75">SUM(E197:E200)</f>
        <v>108029.15000000001</v>
      </c>
      <c r="F201" s="4">
        <f t="shared" si="75"/>
        <v>170252.57</v>
      </c>
      <c r="G201" s="4">
        <f t="shared" si="75"/>
        <v>33109.94</v>
      </c>
      <c r="H201" s="4">
        <f t="shared" si="75"/>
        <v>650432.18000000005</v>
      </c>
      <c r="I201" s="4">
        <f t="shared" si="75"/>
        <v>961823.84</v>
      </c>
      <c r="J201" s="4">
        <f t="shared" si="75"/>
        <v>898719.48</v>
      </c>
      <c r="K201" s="78">
        <f t="shared" si="73"/>
        <v>7.0215858679284482E-2</v>
      </c>
      <c r="L201" s="4">
        <f t="shared" ref="L201:M201" si="76">SUM(L197:L200)</f>
        <v>1066307.76</v>
      </c>
      <c r="M201" s="4">
        <f t="shared" si="76"/>
        <v>986752.64000000013</v>
      </c>
      <c r="N201" s="4">
        <f t="shared" ref="N201" si="77">SUM(N197:N200)</f>
        <v>1047315.32</v>
      </c>
    </row>
    <row r="202" spans="1:14" ht="15.75" thickBot="1" x14ac:dyDescent="0.3">
      <c r="A202" s="19" t="s">
        <v>290</v>
      </c>
      <c r="B202" s="18"/>
      <c r="C202" s="6"/>
      <c r="D202" s="6"/>
      <c r="E202" s="23"/>
      <c r="F202" s="23"/>
      <c r="G202" s="23"/>
      <c r="H202" s="23"/>
      <c r="I202" s="23"/>
      <c r="J202" s="23"/>
      <c r="K202" s="23"/>
      <c r="L202" s="23"/>
      <c r="M202" s="23"/>
    </row>
    <row r="203" spans="1:14" x14ac:dyDescent="0.25">
      <c r="A203" s="20"/>
      <c r="B203" s="57" t="s">
        <v>58</v>
      </c>
      <c r="C203" s="11"/>
      <c r="D203" s="11"/>
      <c r="E203" s="25" t="s">
        <v>2</v>
      </c>
      <c r="F203" s="26" t="s">
        <v>3</v>
      </c>
      <c r="G203" s="27" t="s">
        <v>4</v>
      </c>
      <c r="H203" s="54" t="s">
        <v>418</v>
      </c>
      <c r="I203" s="65" t="s">
        <v>505</v>
      </c>
      <c r="J203" s="25" t="s">
        <v>506</v>
      </c>
      <c r="K203" s="72" t="s">
        <v>452</v>
      </c>
      <c r="L203" s="25" t="s">
        <v>506</v>
      </c>
      <c r="M203" s="25" t="s">
        <v>469</v>
      </c>
      <c r="N203" s="25" t="s">
        <v>446</v>
      </c>
    </row>
    <row r="204" spans="1:14" ht="15.75" thickBot="1" x14ac:dyDescent="0.3">
      <c r="A204" s="21" t="s">
        <v>58</v>
      </c>
      <c r="B204" s="50" t="s">
        <v>59</v>
      </c>
      <c r="C204" s="12"/>
      <c r="D204" s="12"/>
      <c r="E204" s="28" t="s">
        <v>5</v>
      </c>
      <c r="F204" s="28" t="s">
        <v>5</v>
      </c>
      <c r="G204" s="28" t="s">
        <v>5</v>
      </c>
      <c r="H204" s="55" t="s">
        <v>419</v>
      </c>
      <c r="I204" s="28" t="s">
        <v>447</v>
      </c>
      <c r="J204" s="28" t="s">
        <v>447</v>
      </c>
      <c r="K204" s="73" t="s">
        <v>507</v>
      </c>
      <c r="L204" s="28" t="s">
        <v>448</v>
      </c>
      <c r="M204" s="28" t="s">
        <v>448</v>
      </c>
      <c r="N204" s="28" t="s">
        <v>448</v>
      </c>
    </row>
    <row r="205" spans="1:14" ht="15.75" thickBot="1" x14ac:dyDescent="0.3">
      <c r="A205" s="46" t="s">
        <v>197</v>
      </c>
      <c r="B205" s="46" t="s">
        <v>526</v>
      </c>
      <c r="C205" s="47"/>
      <c r="D205" s="47"/>
      <c r="E205" s="5">
        <v>8264.74</v>
      </c>
      <c r="F205" s="3">
        <v>9239.16</v>
      </c>
      <c r="G205" s="2">
        <v>3265.13</v>
      </c>
      <c r="H205" s="2">
        <v>443.65</v>
      </c>
      <c r="I205" s="2">
        <f>SUM(E205:H205)</f>
        <v>21212.680000000004</v>
      </c>
      <c r="J205" s="2">
        <v>36003.269999999997</v>
      </c>
      <c r="K205" s="71">
        <f t="shared" ref="K205:K217" si="78">SUM(I205/J205)-1</f>
        <v>-0.4108124067619412</v>
      </c>
      <c r="L205" s="2">
        <v>43754.67</v>
      </c>
      <c r="M205" s="2">
        <v>119691.1</v>
      </c>
      <c r="N205" s="2">
        <v>56411.5</v>
      </c>
    </row>
    <row r="206" spans="1:14" ht="15.75" thickBot="1" x14ac:dyDescent="0.3">
      <c r="A206" s="46" t="s">
        <v>198</v>
      </c>
      <c r="B206" s="93" t="s">
        <v>199</v>
      </c>
      <c r="C206" s="94"/>
      <c r="D206" s="95"/>
      <c r="E206" s="5">
        <v>1531.33</v>
      </c>
      <c r="F206" s="3">
        <v>8516.83</v>
      </c>
      <c r="G206" s="2"/>
      <c r="H206" s="2">
        <v>1618.94</v>
      </c>
      <c r="I206" s="2">
        <f t="shared" ref="I206:I217" si="79">SUM(E206:H206)</f>
        <v>11667.1</v>
      </c>
      <c r="J206" s="2">
        <v>9584.0499999999993</v>
      </c>
      <c r="K206" s="71">
        <f t="shared" si="78"/>
        <v>0.21734548546804344</v>
      </c>
      <c r="L206" s="2">
        <v>13748.01</v>
      </c>
      <c r="M206" s="2">
        <v>19732.560000000001</v>
      </c>
      <c r="N206" s="2">
        <v>15690.28</v>
      </c>
    </row>
    <row r="207" spans="1:14" ht="15.75" thickBot="1" x14ac:dyDescent="0.3">
      <c r="A207" s="46" t="s">
        <v>430</v>
      </c>
      <c r="B207" s="93" t="s">
        <v>431</v>
      </c>
      <c r="C207" s="94"/>
      <c r="D207" s="95"/>
      <c r="E207" s="5"/>
      <c r="F207" s="3"/>
      <c r="G207" s="2"/>
      <c r="H207" s="2"/>
      <c r="I207" s="2">
        <f t="shared" si="79"/>
        <v>0</v>
      </c>
      <c r="J207" s="2"/>
      <c r="K207" s="71"/>
      <c r="L207" s="2"/>
      <c r="M207" s="2"/>
      <c r="N207" s="2">
        <v>42.91</v>
      </c>
    </row>
    <row r="208" spans="1:14" ht="15.75" thickBot="1" x14ac:dyDescent="0.3">
      <c r="A208" s="13" t="s">
        <v>200</v>
      </c>
      <c r="B208" s="93" t="s">
        <v>201</v>
      </c>
      <c r="C208" s="94"/>
      <c r="D208" s="95"/>
      <c r="E208" s="5">
        <v>2320.1999999999998</v>
      </c>
      <c r="F208" s="3"/>
      <c r="G208" s="2"/>
      <c r="H208" s="2">
        <v>900</v>
      </c>
      <c r="I208" s="2">
        <f t="shared" si="79"/>
        <v>3220.2</v>
      </c>
      <c r="J208" s="2">
        <v>3925.65</v>
      </c>
      <c r="K208" s="71">
        <f t="shared" si="78"/>
        <v>-0.17970272438959156</v>
      </c>
      <c r="L208" s="2">
        <v>4676.2299999999996</v>
      </c>
      <c r="M208" s="2">
        <v>15114.49</v>
      </c>
      <c r="N208" s="2">
        <v>28335.59</v>
      </c>
    </row>
    <row r="209" spans="1:14" ht="15.75" thickBot="1" x14ac:dyDescent="0.3">
      <c r="A209" s="46" t="s">
        <v>202</v>
      </c>
      <c r="B209" s="93" t="s">
        <v>203</v>
      </c>
      <c r="C209" s="94"/>
      <c r="D209" s="95"/>
      <c r="E209" s="3">
        <v>893.76</v>
      </c>
      <c r="F209" s="3"/>
      <c r="G209" s="2"/>
      <c r="H209" s="2"/>
      <c r="I209" s="2">
        <f t="shared" si="79"/>
        <v>893.76</v>
      </c>
      <c r="J209" s="2">
        <v>605.9</v>
      </c>
      <c r="K209" s="71">
        <f t="shared" si="78"/>
        <v>0.47509490014853939</v>
      </c>
      <c r="L209" s="2">
        <v>605.9</v>
      </c>
      <c r="M209" s="2">
        <v>4202</v>
      </c>
      <c r="N209" s="2">
        <v>4643.6000000000004</v>
      </c>
    </row>
    <row r="210" spans="1:14" ht="15.75" thickBot="1" x14ac:dyDescent="0.3">
      <c r="A210" s="46" t="s">
        <v>204</v>
      </c>
      <c r="B210" s="93" t="s">
        <v>274</v>
      </c>
      <c r="C210" s="94"/>
      <c r="D210" s="95"/>
      <c r="E210" s="3">
        <v>4477.32</v>
      </c>
      <c r="F210" s="3"/>
      <c r="G210" s="2"/>
      <c r="H210" s="2">
        <v>350</v>
      </c>
      <c r="I210" s="2">
        <f t="shared" si="79"/>
        <v>4827.32</v>
      </c>
      <c r="J210" s="2">
        <v>4456.9799999999996</v>
      </c>
      <c r="K210" s="71">
        <f t="shared" si="78"/>
        <v>8.30921386230139E-2</v>
      </c>
      <c r="L210" s="2">
        <v>5058.66</v>
      </c>
      <c r="M210" s="2">
        <v>4525.83</v>
      </c>
      <c r="N210" s="2">
        <v>21806.29</v>
      </c>
    </row>
    <row r="211" spans="1:14" ht="15.75" thickBot="1" x14ac:dyDescent="0.3">
      <c r="A211" s="46" t="s">
        <v>396</v>
      </c>
      <c r="B211" s="93" t="s">
        <v>397</v>
      </c>
      <c r="C211" s="94"/>
      <c r="D211" s="95"/>
      <c r="E211" s="3">
        <v>265.14999999999998</v>
      </c>
      <c r="F211" s="3"/>
      <c r="G211" s="2"/>
      <c r="H211" s="2">
        <v>611.53</v>
      </c>
      <c r="I211" s="2">
        <f t="shared" ref="I211:I216" si="80">SUM(E211:H211)</f>
        <v>876.68</v>
      </c>
      <c r="J211" s="2">
        <v>710.68</v>
      </c>
      <c r="K211" s="71">
        <f t="shared" si="78"/>
        <v>0.23357910733382115</v>
      </c>
      <c r="L211" s="2">
        <v>710.68</v>
      </c>
      <c r="M211" s="2">
        <v>1664.91</v>
      </c>
      <c r="N211" s="2">
        <v>1323.61</v>
      </c>
    </row>
    <row r="212" spans="1:14" ht="15.75" thickBot="1" x14ac:dyDescent="0.3">
      <c r="A212" s="46" t="s">
        <v>422</v>
      </c>
      <c r="B212" s="46" t="s">
        <v>423</v>
      </c>
      <c r="C212" s="47"/>
      <c r="D212" s="47"/>
      <c r="E212" s="3">
        <v>3456.01</v>
      </c>
      <c r="F212" s="3">
        <v>448.15</v>
      </c>
      <c r="G212" s="2"/>
      <c r="H212" s="2">
        <v>6400.05</v>
      </c>
      <c r="I212" s="2">
        <f t="shared" ref="I212:I213" si="81">SUM(E212:H212)</f>
        <v>10304.210000000001</v>
      </c>
      <c r="J212" s="2">
        <v>10466.84</v>
      </c>
      <c r="K212" s="71">
        <f t="shared" si="78"/>
        <v>-1.5537640777923301E-2</v>
      </c>
      <c r="L212" s="2">
        <v>11914.66</v>
      </c>
      <c r="M212" s="2">
        <v>5479.24</v>
      </c>
      <c r="N212" s="2"/>
    </row>
    <row r="213" spans="1:14" ht="15.75" thickBot="1" x14ac:dyDescent="0.3">
      <c r="A213" s="46" t="s">
        <v>467</v>
      </c>
      <c r="B213" s="46" t="s">
        <v>468</v>
      </c>
      <c r="C213" s="47"/>
      <c r="D213" s="47"/>
      <c r="E213" s="3"/>
      <c r="F213" s="3"/>
      <c r="G213" s="2"/>
      <c r="H213" s="2">
        <v>2240</v>
      </c>
      <c r="I213" s="2">
        <f t="shared" si="81"/>
        <v>2240</v>
      </c>
      <c r="J213" s="2"/>
      <c r="K213" s="71"/>
      <c r="L213" s="2"/>
      <c r="M213" s="2">
        <v>195</v>
      </c>
      <c r="N213" s="2"/>
    </row>
    <row r="214" spans="1:14" ht="15.75" thickBot="1" x14ac:dyDescent="0.3">
      <c r="A214" s="46" t="s">
        <v>457</v>
      </c>
      <c r="B214" s="93" t="s">
        <v>458</v>
      </c>
      <c r="C214" s="94"/>
      <c r="D214" s="95"/>
      <c r="E214" s="3">
        <v>551</v>
      </c>
      <c r="F214" s="3"/>
      <c r="G214" s="2"/>
      <c r="H214" s="2"/>
      <c r="I214" s="2">
        <f t="shared" ref="I214" si="82">SUM(E214:H214)</f>
        <v>551</v>
      </c>
      <c r="J214" s="2">
        <v>69.56</v>
      </c>
      <c r="K214" s="71">
        <f t="shared" si="78"/>
        <v>6.9212190914318574</v>
      </c>
      <c r="L214" s="2">
        <v>69.56</v>
      </c>
      <c r="M214" s="2">
        <v>337.06</v>
      </c>
      <c r="N214" s="2"/>
    </row>
    <row r="215" spans="1:14" ht="15.75" thickBot="1" x14ac:dyDescent="0.3">
      <c r="A215" s="46" t="s">
        <v>478</v>
      </c>
      <c r="B215" s="93" t="s">
        <v>480</v>
      </c>
      <c r="C215" s="94"/>
      <c r="D215" s="95"/>
      <c r="E215" s="3">
        <v>6975.67</v>
      </c>
      <c r="F215" s="3">
        <v>793.89</v>
      </c>
      <c r="G215" s="2"/>
      <c r="H215" s="2">
        <v>2445.88</v>
      </c>
      <c r="I215" s="2">
        <f t="shared" ref="I215" si="83">SUM(E215:H215)</f>
        <v>10215.44</v>
      </c>
      <c r="J215" s="2">
        <v>10022.459999999999</v>
      </c>
      <c r="K215" s="71">
        <f t="shared" si="78"/>
        <v>1.9254753822913973E-2</v>
      </c>
      <c r="L215" s="2">
        <v>10846.81</v>
      </c>
      <c r="M215" s="2"/>
      <c r="N215" s="2"/>
    </row>
    <row r="216" spans="1:14" ht="15.75" thickBot="1" x14ac:dyDescent="0.3">
      <c r="A216" s="46" t="s">
        <v>482</v>
      </c>
      <c r="B216" s="93" t="s">
        <v>483</v>
      </c>
      <c r="C216" s="94"/>
      <c r="D216" s="95"/>
      <c r="E216" s="3">
        <v>3465.52</v>
      </c>
      <c r="F216" s="3">
        <v>1421.04</v>
      </c>
      <c r="G216" s="2"/>
      <c r="H216" s="2"/>
      <c r="I216" s="2">
        <f t="shared" si="80"/>
        <v>4886.5599999999995</v>
      </c>
      <c r="J216" s="2">
        <v>10863.49</v>
      </c>
      <c r="K216" s="71">
        <f t="shared" si="78"/>
        <v>-0.55018506943901091</v>
      </c>
      <c r="L216" s="2">
        <v>19871.78</v>
      </c>
      <c r="M216" s="2"/>
      <c r="N216" s="2"/>
    </row>
    <row r="217" spans="1:14" ht="15.75" thickBot="1" x14ac:dyDescent="0.3">
      <c r="A217" s="13" t="s">
        <v>479</v>
      </c>
      <c r="B217" s="93" t="s">
        <v>481</v>
      </c>
      <c r="C217" s="94"/>
      <c r="D217" s="95"/>
      <c r="E217" s="3">
        <v>34830.370000000003</v>
      </c>
      <c r="F217" s="3">
        <v>27987.98</v>
      </c>
      <c r="G217" s="2">
        <v>13271.22</v>
      </c>
      <c r="H217" s="2">
        <v>6097.63</v>
      </c>
      <c r="I217" s="2">
        <f t="shared" si="79"/>
        <v>82187.200000000012</v>
      </c>
      <c r="J217" s="2">
        <v>44688.81</v>
      </c>
      <c r="K217" s="71">
        <f t="shared" si="78"/>
        <v>0.8391002132301133</v>
      </c>
      <c r="L217" s="2">
        <v>53689.79</v>
      </c>
      <c r="M217" s="2"/>
      <c r="N217" s="2"/>
    </row>
    <row r="218" spans="1:14" ht="15.75" thickBot="1" x14ac:dyDescent="0.3">
      <c r="A218" s="9" t="s">
        <v>289</v>
      </c>
      <c r="B218" s="58"/>
      <c r="C218" s="10"/>
      <c r="D218" s="10"/>
      <c r="E218" s="4">
        <f>SUM(E205:E217)</f>
        <v>67031.070000000007</v>
      </c>
      <c r="F218" s="4">
        <f t="shared" ref="F218:I218" si="84">SUM(F205:F217)</f>
        <v>48407.05</v>
      </c>
      <c r="G218" s="4">
        <f t="shared" si="84"/>
        <v>16536.349999999999</v>
      </c>
      <c r="H218" s="4">
        <f>SUM(H205:H217)</f>
        <v>21107.68</v>
      </c>
      <c r="I218" s="4">
        <f t="shared" si="84"/>
        <v>153082.15000000002</v>
      </c>
      <c r="J218" s="4">
        <f>SUM(J205:J217)</f>
        <v>131397.69</v>
      </c>
      <c r="K218" s="78">
        <f t="shared" ref="K218" si="85">SUM(I218/J218)-1</f>
        <v>0.16502923301010863</v>
      </c>
      <c r="L218" s="4">
        <f>SUM(L205:L217)</f>
        <v>164946.75</v>
      </c>
      <c r="M218" s="4">
        <f>SUM(M205:M217)</f>
        <v>170942.18999999997</v>
      </c>
      <c r="N218" s="4">
        <f>SUM(N205:N217)</f>
        <v>128253.78000000001</v>
      </c>
    </row>
    <row r="219" spans="1:14" ht="15.75" thickBot="1" x14ac:dyDescent="0.3">
      <c r="A219" s="19" t="s">
        <v>37</v>
      </c>
      <c r="B219" s="18"/>
      <c r="C219" s="6"/>
      <c r="D219" s="6"/>
      <c r="E219" s="23"/>
      <c r="F219" s="23"/>
      <c r="G219" s="23"/>
      <c r="H219" s="23"/>
      <c r="I219" s="23"/>
      <c r="J219" s="23"/>
      <c r="K219" s="23"/>
      <c r="L219" s="23"/>
      <c r="M219" s="23"/>
    </row>
    <row r="220" spans="1:14" x14ac:dyDescent="0.25">
      <c r="A220" s="20"/>
      <c r="B220" s="57" t="s">
        <v>58</v>
      </c>
      <c r="C220" s="11"/>
      <c r="D220" s="11"/>
      <c r="E220" s="25" t="s">
        <v>2</v>
      </c>
      <c r="F220" s="26" t="s">
        <v>3</v>
      </c>
      <c r="G220" s="27" t="s">
        <v>4</v>
      </c>
      <c r="H220" s="54" t="s">
        <v>418</v>
      </c>
      <c r="I220" s="65" t="s">
        <v>505</v>
      </c>
      <c r="J220" s="25" t="s">
        <v>506</v>
      </c>
      <c r="K220" s="72" t="s">
        <v>452</v>
      </c>
      <c r="L220" s="25" t="s">
        <v>506</v>
      </c>
      <c r="M220" s="25" t="s">
        <v>469</v>
      </c>
      <c r="N220" s="25" t="s">
        <v>446</v>
      </c>
    </row>
    <row r="221" spans="1:14" ht="15.75" thickBot="1" x14ac:dyDescent="0.3">
      <c r="A221" s="21" t="s">
        <v>58</v>
      </c>
      <c r="B221" s="50" t="s">
        <v>59</v>
      </c>
      <c r="C221" s="12"/>
      <c r="D221" s="12"/>
      <c r="E221" s="28" t="s">
        <v>5</v>
      </c>
      <c r="F221" s="28" t="s">
        <v>5</v>
      </c>
      <c r="G221" s="28" t="s">
        <v>5</v>
      </c>
      <c r="H221" s="55" t="s">
        <v>419</v>
      </c>
      <c r="I221" s="28" t="s">
        <v>447</v>
      </c>
      <c r="J221" s="28" t="s">
        <v>447</v>
      </c>
      <c r="K221" s="73" t="s">
        <v>507</v>
      </c>
      <c r="L221" s="28" t="s">
        <v>448</v>
      </c>
      <c r="M221" s="28" t="s">
        <v>448</v>
      </c>
      <c r="N221" s="28" t="s">
        <v>448</v>
      </c>
    </row>
    <row r="222" spans="1:14" ht="15.75" thickBot="1" x14ac:dyDescent="0.3">
      <c r="A222" s="13" t="s">
        <v>205</v>
      </c>
      <c r="B222" s="96" t="s">
        <v>497</v>
      </c>
      <c r="C222" s="97"/>
      <c r="D222" s="98"/>
      <c r="E222" s="3">
        <v>12775.84</v>
      </c>
      <c r="F222" s="3">
        <v>25792.97</v>
      </c>
      <c r="G222" s="2">
        <v>11261.23</v>
      </c>
      <c r="H222" s="2">
        <v>22031.71</v>
      </c>
      <c r="I222" s="2">
        <f t="shared" ref="I222:I234" si="86">SUM(E222:H222)</f>
        <v>71861.75</v>
      </c>
      <c r="J222" s="2">
        <v>44847.44</v>
      </c>
      <c r="K222" s="71">
        <f t="shared" ref="K222:K235" si="87">SUM(I222/J222)-1</f>
        <v>0.60236013471448979</v>
      </c>
      <c r="L222" s="2">
        <v>50744.46</v>
      </c>
      <c r="M222" s="2">
        <v>56382.33</v>
      </c>
      <c r="N222" s="2">
        <v>27703.84</v>
      </c>
    </row>
    <row r="223" spans="1:14" ht="15.75" thickBot="1" x14ac:dyDescent="0.3">
      <c r="A223" s="46" t="s">
        <v>330</v>
      </c>
      <c r="B223" s="93" t="s">
        <v>331</v>
      </c>
      <c r="C223" s="94"/>
      <c r="D223" s="95"/>
      <c r="E223" s="3">
        <v>4721.66</v>
      </c>
      <c r="F223" s="3">
        <v>1311.05</v>
      </c>
      <c r="G223" s="2"/>
      <c r="H223" s="2">
        <v>4556</v>
      </c>
      <c r="I223" s="2">
        <f t="shared" si="86"/>
        <v>10588.71</v>
      </c>
      <c r="J223" s="2">
        <v>4881.9799999999996</v>
      </c>
      <c r="K223" s="71">
        <f t="shared" si="87"/>
        <v>1.1689376031855927</v>
      </c>
      <c r="L223" s="2">
        <v>8731.98</v>
      </c>
      <c r="M223" s="2">
        <v>8244.84</v>
      </c>
      <c r="N223" s="2">
        <v>16068.24</v>
      </c>
    </row>
    <row r="224" spans="1:14" ht="15.75" thickBot="1" x14ac:dyDescent="0.3">
      <c r="A224" s="46" t="s">
        <v>411</v>
      </c>
      <c r="B224" s="93" t="s">
        <v>412</v>
      </c>
      <c r="C224" s="94"/>
      <c r="D224" s="95"/>
      <c r="E224" s="3">
        <v>77</v>
      </c>
      <c r="F224" s="3">
        <v>2958.56</v>
      </c>
      <c r="G224" s="2">
        <v>500</v>
      </c>
      <c r="H224" s="2">
        <v>320583.95</v>
      </c>
      <c r="I224" s="2">
        <f t="shared" si="86"/>
        <v>324119.51</v>
      </c>
      <c r="J224" s="2">
        <v>291419</v>
      </c>
      <c r="K224" s="71">
        <f t="shared" si="87"/>
        <v>0.11221131772465087</v>
      </c>
      <c r="L224" s="2">
        <v>365187.7</v>
      </c>
      <c r="M224" s="2">
        <v>375618.48</v>
      </c>
      <c r="N224" s="2">
        <v>325615.19</v>
      </c>
    </row>
    <row r="225" spans="1:14" ht="15.75" thickBot="1" x14ac:dyDescent="0.3">
      <c r="A225" s="46" t="s">
        <v>350</v>
      </c>
      <c r="B225" s="93" t="s">
        <v>351</v>
      </c>
      <c r="C225" s="94"/>
      <c r="D225" s="95"/>
      <c r="E225" s="3">
        <v>4060.93</v>
      </c>
      <c r="F225" s="3">
        <v>2623.33</v>
      </c>
      <c r="G225" s="2"/>
      <c r="H225" s="2">
        <v>122462.89</v>
      </c>
      <c r="I225" s="2">
        <f t="shared" si="86"/>
        <v>129147.15</v>
      </c>
      <c r="J225" s="2">
        <v>103682.17</v>
      </c>
      <c r="K225" s="71">
        <f t="shared" si="87"/>
        <v>0.24560616352840614</v>
      </c>
      <c r="L225" s="2">
        <v>132072.92000000001</v>
      </c>
      <c r="M225" s="2">
        <v>127390.79</v>
      </c>
      <c r="N225" s="2">
        <v>112297.88</v>
      </c>
    </row>
    <row r="226" spans="1:14" ht="15.75" thickBot="1" x14ac:dyDescent="0.3">
      <c r="A226" s="46" t="s">
        <v>292</v>
      </c>
      <c r="B226" s="93" t="s">
        <v>293</v>
      </c>
      <c r="C226" s="94"/>
      <c r="D226" s="95"/>
      <c r="E226" s="3">
        <v>6289.54</v>
      </c>
      <c r="F226" s="3">
        <v>15563.09</v>
      </c>
      <c r="G226" s="2"/>
      <c r="H226" s="2">
        <v>58310.68</v>
      </c>
      <c r="I226" s="2">
        <f t="shared" si="86"/>
        <v>80163.31</v>
      </c>
      <c r="J226" s="2">
        <v>103879.15</v>
      </c>
      <c r="K226" s="71">
        <f t="shared" si="87"/>
        <v>-0.22830221464076283</v>
      </c>
      <c r="L226" s="2">
        <v>143151.6</v>
      </c>
      <c r="M226" s="2">
        <v>97979.72</v>
      </c>
      <c r="N226" s="2">
        <v>110834.4</v>
      </c>
    </row>
    <row r="227" spans="1:14" ht="15.75" thickBot="1" x14ac:dyDescent="0.3">
      <c r="A227" s="46" t="s">
        <v>291</v>
      </c>
      <c r="B227" s="93" t="s">
        <v>294</v>
      </c>
      <c r="C227" s="94"/>
      <c r="D227" s="95"/>
      <c r="E227" s="3">
        <v>1896.24</v>
      </c>
      <c r="F227" s="3">
        <v>3642.2</v>
      </c>
      <c r="G227" s="2"/>
      <c r="H227" s="2">
        <v>794</v>
      </c>
      <c r="I227" s="2">
        <f t="shared" si="86"/>
        <v>6332.44</v>
      </c>
      <c r="J227" s="2">
        <v>10237.64</v>
      </c>
      <c r="K227" s="71">
        <f t="shared" si="87"/>
        <v>-0.38145510098030411</v>
      </c>
      <c r="L227" s="2">
        <v>11807.64</v>
      </c>
      <c r="M227" s="2">
        <v>8560.65</v>
      </c>
      <c r="N227" s="2">
        <v>9279.09</v>
      </c>
    </row>
    <row r="228" spans="1:14" ht="15.75" thickBot="1" x14ac:dyDescent="0.3">
      <c r="A228" s="46" t="s">
        <v>206</v>
      </c>
      <c r="B228" s="93" t="s">
        <v>207</v>
      </c>
      <c r="C228" s="94"/>
      <c r="D228" s="95"/>
      <c r="E228" s="3">
        <v>855.9</v>
      </c>
      <c r="F228" s="3">
        <v>3290.66</v>
      </c>
      <c r="G228" s="2"/>
      <c r="H228" s="2">
        <v>4735.58</v>
      </c>
      <c r="I228" s="2">
        <f t="shared" si="86"/>
        <v>8882.14</v>
      </c>
      <c r="J228" s="2">
        <v>17750.34</v>
      </c>
      <c r="K228" s="71">
        <f t="shared" si="87"/>
        <v>-0.49960733146520009</v>
      </c>
      <c r="L228" s="2">
        <v>26123.9</v>
      </c>
      <c r="M228" s="2">
        <v>21308.38</v>
      </c>
      <c r="N228" s="2">
        <v>12695.51</v>
      </c>
    </row>
    <row r="229" spans="1:14" ht="15.75" thickBot="1" x14ac:dyDescent="0.3">
      <c r="A229" s="46" t="s">
        <v>208</v>
      </c>
      <c r="B229" s="93" t="s">
        <v>209</v>
      </c>
      <c r="C229" s="94"/>
      <c r="D229" s="95"/>
      <c r="E229" s="3">
        <v>2409.84</v>
      </c>
      <c r="F229" s="3"/>
      <c r="G229" s="2"/>
      <c r="H229" s="2">
        <v>5257.46</v>
      </c>
      <c r="I229" s="2">
        <f t="shared" si="86"/>
        <v>7667.3</v>
      </c>
      <c r="J229" s="2">
        <v>2208.2800000000002</v>
      </c>
      <c r="K229" s="71">
        <f t="shared" si="87"/>
        <v>2.472068759396453</v>
      </c>
      <c r="L229" s="2">
        <v>4580.76</v>
      </c>
      <c r="M229" s="2">
        <v>5868.26</v>
      </c>
      <c r="N229" s="2">
        <v>7231.99</v>
      </c>
    </row>
    <row r="230" spans="1:14" ht="15.75" thickBot="1" x14ac:dyDescent="0.3">
      <c r="A230" s="46" t="s">
        <v>210</v>
      </c>
      <c r="B230" s="93" t="s">
        <v>211</v>
      </c>
      <c r="C230" s="94"/>
      <c r="D230" s="95"/>
      <c r="E230" s="3">
        <v>4138.29</v>
      </c>
      <c r="F230" s="3">
        <v>14975.24</v>
      </c>
      <c r="G230" s="2"/>
      <c r="H230" s="2">
        <v>8880.18</v>
      </c>
      <c r="I230" s="2">
        <f t="shared" si="86"/>
        <v>27993.71</v>
      </c>
      <c r="J230" s="2">
        <v>31828.43</v>
      </c>
      <c r="K230" s="71">
        <f t="shared" si="87"/>
        <v>-0.1204809662305053</v>
      </c>
      <c r="L230" s="2">
        <v>35807.26</v>
      </c>
      <c r="M230" s="2">
        <v>28726.27</v>
      </c>
      <c r="N230" s="2">
        <v>35519.870000000003</v>
      </c>
    </row>
    <row r="231" spans="1:14" ht="15.75" thickBot="1" x14ac:dyDescent="0.3">
      <c r="A231" s="46" t="s">
        <v>212</v>
      </c>
      <c r="B231" s="93" t="s">
        <v>213</v>
      </c>
      <c r="C231" s="94"/>
      <c r="D231" s="95"/>
      <c r="E231" s="3">
        <v>6105.22</v>
      </c>
      <c r="F231" s="3">
        <v>4730.8900000000003</v>
      </c>
      <c r="G231" s="2"/>
      <c r="H231" s="2">
        <v>13818.29</v>
      </c>
      <c r="I231" s="2">
        <f t="shared" si="86"/>
        <v>24654.400000000001</v>
      </c>
      <c r="J231" s="2">
        <v>9462.56</v>
      </c>
      <c r="K231" s="71">
        <f t="shared" si="87"/>
        <v>1.6054682876515449</v>
      </c>
      <c r="L231" s="2">
        <v>21357.99</v>
      </c>
      <c r="M231" s="2">
        <v>18697.47</v>
      </c>
      <c r="N231" s="2">
        <v>15425.6</v>
      </c>
    </row>
    <row r="232" spans="1:14" ht="15.75" thickBot="1" x14ac:dyDescent="0.3">
      <c r="A232" s="46" t="s">
        <v>295</v>
      </c>
      <c r="B232" s="93" t="s">
        <v>296</v>
      </c>
      <c r="C232" s="94"/>
      <c r="D232" s="95"/>
      <c r="E232" s="3">
        <v>8300.48</v>
      </c>
      <c r="F232" s="3">
        <v>49167.98</v>
      </c>
      <c r="G232" s="2"/>
      <c r="H232" s="2">
        <v>16581.23</v>
      </c>
      <c r="I232" s="2">
        <f t="shared" si="86"/>
        <v>74049.69</v>
      </c>
      <c r="J232" s="2">
        <v>89999.56</v>
      </c>
      <c r="K232" s="71">
        <f t="shared" si="87"/>
        <v>-0.17722164419470487</v>
      </c>
      <c r="L232" s="2">
        <v>99295.52</v>
      </c>
      <c r="M232" s="2">
        <v>90137.37</v>
      </c>
      <c r="N232" s="2">
        <v>125815.43</v>
      </c>
    </row>
    <row r="233" spans="1:14" ht="15.75" thickBot="1" x14ac:dyDescent="0.3">
      <c r="A233" s="46" t="s">
        <v>376</v>
      </c>
      <c r="B233" s="93" t="s">
        <v>377</v>
      </c>
      <c r="C233" s="94"/>
      <c r="D233" s="95"/>
      <c r="E233" s="3"/>
      <c r="F233" s="3"/>
      <c r="G233" s="2"/>
      <c r="H233" s="2">
        <v>8968.98</v>
      </c>
      <c r="I233" s="2">
        <f t="shared" si="86"/>
        <v>8968.98</v>
      </c>
      <c r="J233" s="2">
        <v>6181.96</v>
      </c>
      <c r="K233" s="71">
        <f t="shared" si="87"/>
        <v>0.45083112799176961</v>
      </c>
      <c r="L233" s="2">
        <v>6181.96</v>
      </c>
      <c r="M233" s="2">
        <v>6188.36</v>
      </c>
      <c r="N233" s="2">
        <v>17656.080000000002</v>
      </c>
    </row>
    <row r="234" spans="1:14" ht="15.75" thickBot="1" x14ac:dyDescent="0.3">
      <c r="A234" s="13" t="s">
        <v>297</v>
      </c>
      <c r="B234" s="93" t="s">
        <v>298</v>
      </c>
      <c r="C234" s="94"/>
      <c r="D234" s="95"/>
      <c r="E234" s="3">
        <v>10159.879999999999</v>
      </c>
      <c r="F234" s="3">
        <v>11271.31</v>
      </c>
      <c r="G234" s="2"/>
      <c r="H234" s="2">
        <v>50356.08</v>
      </c>
      <c r="I234" s="2">
        <f t="shared" si="86"/>
        <v>71787.27</v>
      </c>
      <c r="J234" s="2">
        <v>62558.27</v>
      </c>
      <c r="K234" s="71">
        <f t="shared" si="87"/>
        <v>0.14752645813255394</v>
      </c>
      <c r="L234" s="2">
        <v>75362.75</v>
      </c>
      <c r="M234" s="2">
        <v>65129.94</v>
      </c>
      <c r="N234" s="2">
        <v>190715.51999999999</v>
      </c>
    </row>
    <row r="235" spans="1:14" ht="15.75" thickBot="1" x14ac:dyDescent="0.3">
      <c r="A235" s="9" t="s">
        <v>38</v>
      </c>
      <c r="B235" s="58"/>
      <c r="C235" s="10"/>
      <c r="D235" s="10"/>
      <c r="E235" s="4">
        <f t="shared" ref="E235:J235" si="88">SUM(E222:E234)</f>
        <v>61790.82</v>
      </c>
      <c r="F235" s="4">
        <f t="shared" si="88"/>
        <v>135327.28</v>
      </c>
      <c r="G235" s="4">
        <f t="shared" si="88"/>
        <v>11761.23</v>
      </c>
      <c r="H235" s="4">
        <f t="shared" si="88"/>
        <v>637337.03</v>
      </c>
      <c r="I235" s="4">
        <f t="shared" si="88"/>
        <v>846216.35999999987</v>
      </c>
      <c r="J235" s="4">
        <f t="shared" si="88"/>
        <v>778936.78</v>
      </c>
      <c r="K235" s="78">
        <f t="shared" si="87"/>
        <v>8.6373607881245373E-2</v>
      </c>
      <c r="L235" s="4">
        <f t="shared" ref="L235:M235" si="89">SUM(L222:L234)</f>
        <v>980406.44000000006</v>
      </c>
      <c r="M235" s="4">
        <f t="shared" si="89"/>
        <v>910232.85999999987</v>
      </c>
      <c r="N235" s="4">
        <f t="shared" ref="N235" si="90">SUM(N222:N234)</f>
        <v>1006858.64</v>
      </c>
    </row>
    <row r="236" spans="1:14" ht="15.75" thickBot="1" x14ac:dyDescent="0.3">
      <c r="A236" s="19" t="s">
        <v>471</v>
      </c>
      <c r="B236" s="18"/>
      <c r="C236" s="6"/>
      <c r="D236" s="6"/>
      <c r="E236" s="23"/>
      <c r="F236" s="23"/>
      <c r="G236" s="23"/>
      <c r="H236" s="23"/>
      <c r="I236" s="23"/>
      <c r="J236" s="23"/>
      <c r="K236" s="23"/>
      <c r="L236" s="23"/>
      <c r="M236" s="23"/>
    </row>
    <row r="237" spans="1:14" x14ac:dyDescent="0.25">
      <c r="A237" s="20"/>
      <c r="B237" s="57" t="s">
        <v>58</v>
      </c>
      <c r="C237" s="11"/>
      <c r="D237" s="11"/>
      <c r="E237" s="25" t="s">
        <v>2</v>
      </c>
      <c r="F237" s="26" t="s">
        <v>3</v>
      </c>
      <c r="G237" s="27" t="s">
        <v>4</v>
      </c>
      <c r="H237" s="54" t="s">
        <v>418</v>
      </c>
      <c r="I237" s="65" t="s">
        <v>505</v>
      </c>
      <c r="J237" s="25" t="s">
        <v>506</v>
      </c>
      <c r="K237" s="72" t="s">
        <v>452</v>
      </c>
      <c r="L237" s="25" t="s">
        <v>506</v>
      </c>
      <c r="M237" s="25" t="s">
        <v>469</v>
      </c>
      <c r="N237" s="25" t="s">
        <v>446</v>
      </c>
    </row>
    <row r="238" spans="1:14" ht="15.75" thickBot="1" x14ac:dyDescent="0.3">
      <c r="A238" s="21" t="s">
        <v>58</v>
      </c>
      <c r="B238" s="50" t="s">
        <v>59</v>
      </c>
      <c r="C238" s="12"/>
      <c r="D238" s="12"/>
      <c r="E238" s="28" t="s">
        <v>5</v>
      </c>
      <c r="F238" s="28" t="s">
        <v>5</v>
      </c>
      <c r="G238" s="28" t="s">
        <v>5</v>
      </c>
      <c r="H238" s="55" t="s">
        <v>419</v>
      </c>
      <c r="I238" s="28" t="s">
        <v>447</v>
      </c>
      <c r="J238" s="28" t="s">
        <v>447</v>
      </c>
      <c r="K238" s="73" t="s">
        <v>507</v>
      </c>
      <c r="L238" s="28" t="s">
        <v>448</v>
      </c>
      <c r="M238" s="28" t="s">
        <v>448</v>
      </c>
      <c r="N238" s="28" t="s">
        <v>448</v>
      </c>
    </row>
    <row r="239" spans="1:14" ht="15.75" thickBot="1" x14ac:dyDescent="0.3">
      <c r="A239" s="46" t="s">
        <v>214</v>
      </c>
      <c r="B239" s="46" t="s">
        <v>472</v>
      </c>
      <c r="C239" s="47"/>
      <c r="D239" s="47"/>
      <c r="E239" s="3">
        <v>19721.75</v>
      </c>
      <c r="F239" s="3">
        <v>5561.15</v>
      </c>
      <c r="G239" s="2">
        <v>6310.28</v>
      </c>
      <c r="H239" s="2">
        <v>5534</v>
      </c>
      <c r="I239" s="2">
        <f t="shared" ref="I239:I243" si="91">SUM(E239:H239)</f>
        <v>37127.18</v>
      </c>
      <c r="J239" s="2">
        <v>36293.910000000003</v>
      </c>
      <c r="K239" s="71">
        <f t="shared" ref="K239:K244" si="92">SUM(I239/J239)-1</f>
        <v>2.29589482092174E-2</v>
      </c>
      <c r="L239" s="2">
        <v>50841.21</v>
      </c>
      <c r="M239" s="2">
        <v>30256.63</v>
      </c>
      <c r="N239" s="2">
        <v>60132.2</v>
      </c>
    </row>
    <row r="240" spans="1:14" ht="15.75" thickBot="1" x14ac:dyDescent="0.3">
      <c r="A240" s="46" t="s">
        <v>378</v>
      </c>
      <c r="B240" s="46" t="s">
        <v>473</v>
      </c>
      <c r="C240" s="47"/>
      <c r="D240" s="47"/>
      <c r="E240" s="3">
        <v>8997.7099999999991</v>
      </c>
      <c r="F240" s="3">
        <v>2560.8000000000002</v>
      </c>
      <c r="G240" s="2">
        <v>3356.67</v>
      </c>
      <c r="H240" s="2"/>
      <c r="I240" s="2">
        <f t="shared" si="91"/>
        <v>14915.179999999998</v>
      </c>
      <c r="J240" s="2">
        <v>10528.74</v>
      </c>
      <c r="K240" s="71">
        <f t="shared" si="92"/>
        <v>0.416615853368969</v>
      </c>
      <c r="L240" s="2">
        <v>14575.85</v>
      </c>
      <c r="M240" s="2">
        <v>6884.53</v>
      </c>
      <c r="N240" s="2">
        <v>20941.87</v>
      </c>
    </row>
    <row r="241" spans="1:14" ht="15.75" thickBot="1" x14ac:dyDescent="0.3">
      <c r="A241" s="46" t="s">
        <v>318</v>
      </c>
      <c r="B241" s="46" t="s">
        <v>474</v>
      </c>
      <c r="C241" s="47"/>
      <c r="D241" s="47"/>
      <c r="E241" s="3"/>
      <c r="F241" s="3"/>
      <c r="G241" s="2"/>
      <c r="H241" s="2">
        <v>2009.7</v>
      </c>
      <c r="I241" s="2">
        <f t="shared" si="91"/>
        <v>2009.7</v>
      </c>
      <c r="J241" s="2">
        <v>5700.68</v>
      </c>
      <c r="K241" s="71">
        <f t="shared" si="92"/>
        <v>-0.64746310966411025</v>
      </c>
      <c r="L241" s="2">
        <v>5700.68</v>
      </c>
      <c r="M241" s="2">
        <v>4782.13</v>
      </c>
      <c r="N241" s="2">
        <v>6654.02</v>
      </c>
    </row>
    <row r="242" spans="1:14" ht="15.75" thickBot="1" x14ac:dyDescent="0.3">
      <c r="A242" s="46" t="s">
        <v>318</v>
      </c>
      <c r="B242" s="46" t="s">
        <v>475</v>
      </c>
      <c r="C242" s="47"/>
      <c r="D242" s="47"/>
      <c r="E242" s="3">
        <v>580.05999999999995</v>
      </c>
      <c r="F242" s="3"/>
      <c r="G242" s="2"/>
      <c r="H242" s="2"/>
      <c r="I242" s="2">
        <f t="shared" ref="I242" si="93">SUM(E242:H242)</f>
        <v>580.05999999999995</v>
      </c>
      <c r="J242" s="2"/>
      <c r="K242" s="71"/>
      <c r="L242" s="2">
        <v>3041.31</v>
      </c>
      <c r="M242" s="2">
        <v>1353.18</v>
      </c>
      <c r="N242" s="2">
        <v>0</v>
      </c>
    </row>
    <row r="243" spans="1:14" ht="15.75" thickBot="1" x14ac:dyDescent="0.3">
      <c r="A243" s="13" t="s">
        <v>215</v>
      </c>
      <c r="B243" s="46" t="s">
        <v>476</v>
      </c>
      <c r="C243" s="14"/>
      <c r="D243" s="14"/>
      <c r="E243" s="3">
        <v>9655.7000000000007</v>
      </c>
      <c r="F243" s="3">
        <v>1896.81</v>
      </c>
      <c r="G243" s="2">
        <v>3414.14</v>
      </c>
      <c r="H243" s="2">
        <v>485</v>
      </c>
      <c r="I243" s="2">
        <f t="shared" si="91"/>
        <v>15451.65</v>
      </c>
      <c r="J243" s="2">
        <v>15133.86</v>
      </c>
      <c r="K243" s="71">
        <f t="shared" si="92"/>
        <v>2.0998608418473452E-2</v>
      </c>
      <c r="L243" s="2">
        <v>16361.4</v>
      </c>
      <c r="M243" s="2">
        <v>17352.71</v>
      </c>
      <c r="N243" s="2">
        <v>23342.35</v>
      </c>
    </row>
    <row r="244" spans="1:14" ht="15.75" thickBot="1" x14ac:dyDescent="0.3">
      <c r="A244" s="9" t="s">
        <v>39</v>
      </c>
      <c r="B244" s="58"/>
      <c r="C244" s="10"/>
      <c r="D244" s="10"/>
      <c r="E244" s="4">
        <f>SUM(E239:E243)</f>
        <v>38955.22</v>
      </c>
      <c r="F244" s="4">
        <f t="shared" ref="F244:I244" si="94">SUM(F239:F243)</f>
        <v>10018.76</v>
      </c>
      <c r="G244" s="4">
        <f t="shared" si="94"/>
        <v>13081.09</v>
      </c>
      <c r="H244" s="4">
        <f>SUM(H239:H243)</f>
        <v>8028.7</v>
      </c>
      <c r="I244" s="4">
        <f t="shared" si="94"/>
        <v>70083.76999999999</v>
      </c>
      <c r="J244" s="4">
        <f>SUM(J239:J243)</f>
        <v>67657.19</v>
      </c>
      <c r="K244" s="78">
        <f t="shared" si="92"/>
        <v>3.5865811157690608E-2</v>
      </c>
      <c r="L244" s="4">
        <f>SUM(L239:L243)</f>
        <v>90520.449999999983</v>
      </c>
      <c r="M244" s="4">
        <f>SUM(M239:M243)</f>
        <v>60629.18</v>
      </c>
      <c r="N244" s="4">
        <f>SUM(N239:N243)</f>
        <v>111070.44</v>
      </c>
    </row>
    <row r="245" spans="1:14" ht="15.75" thickBot="1" x14ac:dyDescent="0.3">
      <c r="A245" s="48" t="s">
        <v>275</v>
      </c>
      <c r="B245" s="18"/>
      <c r="C245" s="40"/>
      <c r="D245" s="40"/>
      <c r="E245" s="23"/>
      <c r="F245" s="23"/>
      <c r="G245" s="23"/>
      <c r="H245" s="23"/>
      <c r="I245" s="23"/>
      <c r="J245" s="23"/>
      <c r="K245" s="23"/>
      <c r="L245" s="23"/>
      <c r="M245" s="23"/>
    </row>
    <row r="246" spans="1:14" x14ac:dyDescent="0.25">
      <c r="A246" s="49"/>
      <c r="B246" s="57" t="s">
        <v>58</v>
      </c>
      <c r="C246" s="44"/>
      <c r="D246" s="44"/>
      <c r="E246" s="25" t="s">
        <v>2</v>
      </c>
      <c r="F246" s="26" t="s">
        <v>3</v>
      </c>
      <c r="G246" s="27" t="s">
        <v>4</v>
      </c>
      <c r="H246" s="54" t="s">
        <v>418</v>
      </c>
      <c r="I246" s="65" t="s">
        <v>505</v>
      </c>
      <c r="J246" s="25" t="s">
        <v>506</v>
      </c>
      <c r="K246" s="72" t="s">
        <v>452</v>
      </c>
      <c r="L246" s="25" t="s">
        <v>506</v>
      </c>
      <c r="M246" s="25" t="s">
        <v>469</v>
      </c>
      <c r="N246" s="25" t="s">
        <v>446</v>
      </c>
    </row>
    <row r="247" spans="1:14" ht="15.75" thickBot="1" x14ac:dyDescent="0.3">
      <c r="A247" s="50" t="s">
        <v>58</v>
      </c>
      <c r="B247" s="50" t="s">
        <v>59</v>
      </c>
      <c r="C247" s="45"/>
      <c r="D247" s="45"/>
      <c r="E247" s="28" t="s">
        <v>5</v>
      </c>
      <c r="F247" s="28" t="s">
        <v>5</v>
      </c>
      <c r="G247" s="28" t="s">
        <v>5</v>
      </c>
      <c r="H247" s="55" t="s">
        <v>419</v>
      </c>
      <c r="I247" s="28" t="s">
        <v>447</v>
      </c>
      <c r="J247" s="28" t="s">
        <v>447</v>
      </c>
      <c r="K247" s="73" t="s">
        <v>507</v>
      </c>
      <c r="L247" s="28" t="s">
        <v>448</v>
      </c>
      <c r="M247" s="28" t="s">
        <v>448</v>
      </c>
      <c r="N247" s="28" t="s">
        <v>448</v>
      </c>
    </row>
    <row r="248" spans="1:14" ht="15.75" thickBot="1" x14ac:dyDescent="0.3">
      <c r="A248" s="46" t="s">
        <v>216</v>
      </c>
      <c r="B248" s="46" t="s">
        <v>217</v>
      </c>
      <c r="C248" s="47"/>
      <c r="D248" s="47"/>
      <c r="E248" s="3">
        <v>8659.43</v>
      </c>
      <c r="F248" s="3">
        <v>9227.93</v>
      </c>
      <c r="G248" s="2">
        <v>10143.18</v>
      </c>
      <c r="H248" s="2">
        <v>11153.34</v>
      </c>
      <c r="I248" s="2">
        <f>SUM(E248:H248)</f>
        <v>39183.880000000005</v>
      </c>
      <c r="J248" s="2">
        <v>18261.400000000001</v>
      </c>
      <c r="K248" s="71">
        <f>SUM(I248/J248)-1</f>
        <v>1.1457215766589637</v>
      </c>
      <c r="L248" s="2">
        <v>39501.89</v>
      </c>
      <c r="M248" s="2">
        <v>46819.61</v>
      </c>
      <c r="N248" s="2">
        <v>35466.720000000001</v>
      </c>
    </row>
    <row r="249" spans="1:14" ht="15.75" thickBot="1" x14ac:dyDescent="0.3">
      <c r="A249" s="42" t="s">
        <v>276</v>
      </c>
      <c r="B249" s="58"/>
      <c r="C249" s="43"/>
      <c r="D249" s="43"/>
      <c r="E249" s="4">
        <f>SUM(E248:E248)</f>
        <v>8659.43</v>
      </c>
      <c r="F249" s="4">
        <f>SUM(F248:F248)</f>
        <v>9227.93</v>
      </c>
      <c r="G249" s="4">
        <f>SUM(G248:G248)</f>
        <v>10143.18</v>
      </c>
      <c r="H249" s="4">
        <f>SUM(H248)</f>
        <v>11153.34</v>
      </c>
      <c r="I249" s="4">
        <f>SUM(I248:I248)</f>
        <v>39183.880000000005</v>
      </c>
      <c r="J249" s="4">
        <f>SUM(J248)</f>
        <v>18261.400000000001</v>
      </c>
      <c r="K249" s="78">
        <f t="shared" ref="K249" si="95">SUM(I249/J249)-1</f>
        <v>1.1457215766589637</v>
      </c>
      <c r="L249" s="4">
        <f>SUM(L248)</f>
        <v>39501.89</v>
      </c>
      <c r="M249" s="4">
        <f>SUM(M248)</f>
        <v>46819.61</v>
      </c>
      <c r="N249" s="4">
        <f>SUM(N248)</f>
        <v>35466.720000000001</v>
      </c>
    </row>
    <row r="250" spans="1:14" ht="15.75" thickBot="1" x14ac:dyDescent="0.3">
      <c r="A250" s="48" t="s">
        <v>513</v>
      </c>
      <c r="B250" s="18"/>
      <c r="C250" s="40"/>
      <c r="D250" s="40"/>
      <c r="E250" s="23"/>
      <c r="F250" s="23"/>
      <c r="G250" s="23"/>
      <c r="H250" s="23"/>
      <c r="I250" s="23"/>
      <c r="J250" s="23"/>
      <c r="K250" s="23"/>
      <c r="L250" s="23"/>
      <c r="M250" s="23"/>
    </row>
    <row r="251" spans="1:14" x14ac:dyDescent="0.25">
      <c r="A251" s="49"/>
      <c r="B251" s="57" t="s">
        <v>58</v>
      </c>
      <c r="C251" s="44"/>
      <c r="D251" s="44"/>
      <c r="E251" s="25" t="s">
        <v>2</v>
      </c>
      <c r="F251" s="26" t="s">
        <v>3</v>
      </c>
      <c r="G251" s="27" t="s">
        <v>4</v>
      </c>
      <c r="H251" s="54" t="s">
        <v>418</v>
      </c>
      <c r="I251" s="65" t="s">
        <v>505</v>
      </c>
      <c r="J251" s="25" t="s">
        <v>506</v>
      </c>
      <c r="K251" s="72" t="s">
        <v>452</v>
      </c>
      <c r="L251" s="25" t="s">
        <v>506</v>
      </c>
      <c r="M251" s="25" t="s">
        <v>469</v>
      </c>
      <c r="N251" s="25" t="s">
        <v>446</v>
      </c>
    </row>
    <row r="252" spans="1:14" ht="15.75" thickBot="1" x14ac:dyDescent="0.3">
      <c r="A252" s="50" t="s">
        <v>58</v>
      </c>
      <c r="B252" s="50" t="s">
        <v>59</v>
      </c>
      <c r="C252" s="45"/>
      <c r="D252" s="45"/>
      <c r="E252" s="28" t="s">
        <v>5</v>
      </c>
      <c r="F252" s="28" t="s">
        <v>5</v>
      </c>
      <c r="G252" s="28" t="s">
        <v>5</v>
      </c>
      <c r="H252" s="55" t="s">
        <v>419</v>
      </c>
      <c r="I252" s="28" t="s">
        <v>447</v>
      </c>
      <c r="J252" s="28" t="s">
        <v>447</v>
      </c>
      <c r="K252" s="73" t="s">
        <v>507</v>
      </c>
      <c r="L252" s="28" t="s">
        <v>448</v>
      </c>
      <c r="M252" s="28" t="s">
        <v>448</v>
      </c>
      <c r="N252" s="28" t="s">
        <v>448</v>
      </c>
    </row>
    <row r="253" spans="1:14" ht="15.75" thickBot="1" x14ac:dyDescent="0.3">
      <c r="A253" s="46" t="s">
        <v>514</v>
      </c>
      <c r="B253" s="46" t="s">
        <v>303</v>
      </c>
      <c r="C253" s="47"/>
      <c r="D253" s="47"/>
      <c r="E253" s="3">
        <v>5583.47</v>
      </c>
      <c r="F253" s="3">
        <v>7551.2</v>
      </c>
      <c r="G253" s="2">
        <v>0</v>
      </c>
      <c r="H253" s="2">
        <v>4872</v>
      </c>
      <c r="I253" s="2">
        <f>SUM(E253:H253)</f>
        <v>18006.669999999998</v>
      </c>
      <c r="J253" s="2">
        <v>0</v>
      </c>
      <c r="K253" s="71"/>
      <c r="L253" s="2"/>
      <c r="M253" s="2"/>
      <c r="N253" s="2"/>
    </row>
    <row r="254" spans="1:14" ht="15.75" thickBot="1" x14ac:dyDescent="0.3">
      <c r="A254" s="42" t="s">
        <v>515</v>
      </c>
      <c r="B254" s="58"/>
      <c r="C254" s="43"/>
      <c r="D254" s="43"/>
      <c r="E254" s="4">
        <f>SUM(E253:E253)</f>
        <v>5583.47</v>
      </c>
      <c r="F254" s="4">
        <f>SUM(F253:F253)</f>
        <v>7551.2</v>
      </c>
      <c r="G254" s="4">
        <f>SUM(G253:G253)</f>
        <v>0</v>
      </c>
      <c r="H254" s="4">
        <f>SUM(H253)</f>
        <v>4872</v>
      </c>
      <c r="I254" s="4">
        <f>SUM(I253:I253)</f>
        <v>18006.669999999998</v>
      </c>
      <c r="J254" s="4">
        <f>SUM(J253)</f>
        <v>0</v>
      </c>
      <c r="K254" s="78"/>
      <c r="L254" s="4">
        <f>SUM(L253)</f>
        <v>0</v>
      </c>
      <c r="M254" s="4">
        <f>SUM(M253)</f>
        <v>0</v>
      </c>
      <c r="N254" s="4">
        <f>SUM(N253)</f>
        <v>0</v>
      </c>
    </row>
    <row r="255" spans="1:14" ht="15.75" thickBot="1" x14ac:dyDescent="0.3">
      <c r="A255" s="48" t="s">
        <v>439</v>
      </c>
      <c r="B255" s="18"/>
      <c r="C255" s="40"/>
      <c r="D255" s="40"/>
      <c r="E255" s="23"/>
      <c r="F255" s="23"/>
      <c r="G255" s="23"/>
      <c r="H255" s="23"/>
      <c r="I255" s="23"/>
      <c r="J255" s="23"/>
      <c r="K255" s="23"/>
      <c r="L255" s="23"/>
      <c r="M255" s="23"/>
    </row>
    <row r="256" spans="1:14" x14ac:dyDescent="0.25">
      <c r="A256" s="49"/>
      <c r="B256" s="57" t="s">
        <v>58</v>
      </c>
      <c r="C256" s="44"/>
      <c r="D256" s="44"/>
      <c r="E256" s="25" t="s">
        <v>2</v>
      </c>
      <c r="F256" s="26" t="s">
        <v>3</v>
      </c>
      <c r="G256" s="27" t="s">
        <v>4</v>
      </c>
      <c r="H256" s="54" t="s">
        <v>418</v>
      </c>
      <c r="I256" s="65" t="s">
        <v>505</v>
      </c>
      <c r="J256" s="25" t="s">
        <v>506</v>
      </c>
      <c r="K256" s="72" t="s">
        <v>452</v>
      </c>
      <c r="L256" s="25" t="s">
        <v>506</v>
      </c>
      <c r="M256" s="25" t="s">
        <v>469</v>
      </c>
      <c r="N256" s="25" t="s">
        <v>446</v>
      </c>
    </row>
    <row r="257" spans="1:14" ht="15.75" thickBot="1" x14ac:dyDescent="0.3">
      <c r="A257" s="50" t="s">
        <v>58</v>
      </c>
      <c r="B257" s="50" t="s">
        <v>59</v>
      </c>
      <c r="C257" s="45"/>
      <c r="D257" s="45"/>
      <c r="E257" s="28" t="s">
        <v>5</v>
      </c>
      <c r="F257" s="28" t="s">
        <v>5</v>
      </c>
      <c r="G257" s="28" t="s">
        <v>5</v>
      </c>
      <c r="H257" s="55" t="s">
        <v>419</v>
      </c>
      <c r="I257" s="28" t="s">
        <v>447</v>
      </c>
      <c r="J257" s="28" t="s">
        <v>447</v>
      </c>
      <c r="K257" s="73" t="s">
        <v>507</v>
      </c>
      <c r="L257" s="28" t="s">
        <v>448</v>
      </c>
      <c r="M257" s="28" t="s">
        <v>448</v>
      </c>
      <c r="N257" s="28" t="s">
        <v>448</v>
      </c>
    </row>
    <row r="258" spans="1:14" ht="15.75" thickBot="1" x14ac:dyDescent="0.3">
      <c r="A258" s="46" t="s">
        <v>440</v>
      </c>
      <c r="B258" s="46" t="s">
        <v>441</v>
      </c>
      <c r="C258" s="47"/>
      <c r="D258" s="47"/>
      <c r="E258" s="3">
        <v>11920.65</v>
      </c>
      <c r="F258" s="3">
        <v>5159.09</v>
      </c>
      <c r="G258" s="2"/>
      <c r="H258" s="2">
        <v>12887</v>
      </c>
      <c r="I258" s="2">
        <f>SUM(E258:H258)</f>
        <v>29966.739999999998</v>
      </c>
      <c r="J258" s="2">
        <v>20402.62</v>
      </c>
      <c r="K258" s="71">
        <f>SUM(I258/J258)-1</f>
        <v>0.4687692070920304</v>
      </c>
      <c r="L258" s="2">
        <v>21776.93</v>
      </c>
      <c r="M258" s="2">
        <v>26000.27</v>
      </c>
      <c r="N258" s="2">
        <v>0</v>
      </c>
    </row>
    <row r="259" spans="1:14" ht="15.75" thickBot="1" x14ac:dyDescent="0.3">
      <c r="A259" s="42" t="s">
        <v>442</v>
      </c>
      <c r="B259" s="58"/>
      <c r="C259" s="43"/>
      <c r="D259" s="43"/>
      <c r="E259" s="4">
        <f>SUM(E258:E258)</f>
        <v>11920.65</v>
      </c>
      <c r="F259" s="4">
        <f>SUM(F258:F258)</f>
        <v>5159.09</v>
      </c>
      <c r="G259" s="4">
        <f>SUM(G258:G258)</f>
        <v>0</v>
      </c>
      <c r="H259" s="4">
        <f>SUM(H258)</f>
        <v>12887</v>
      </c>
      <c r="I259" s="4">
        <f>SUM(I258:I258)</f>
        <v>29966.739999999998</v>
      </c>
      <c r="J259" s="4">
        <f>SUM(J258)</f>
        <v>20402.62</v>
      </c>
      <c r="K259" s="78">
        <f t="shared" ref="K259" si="96">SUM(I259/J259)-1</f>
        <v>0.4687692070920304</v>
      </c>
      <c r="L259" s="4">
        <f>SUM(L258)</f>
        <v>21776.93</v>
      </c>
      <c r="M259" s="4">
        <f>SUM(M258)</f>
        <v>26000.27</v>
      </c>
      <c r="N259" s="4">
        <f>SUM(N258)</f>
        <v>0</v>
      </c>
    </row>
    <row r="260" spans="1:14" ht="15.75" thickBot="1" x14ac:dyDescent="0.3">
      <c r="A260" s="48" t="s">
        <v>352</v>
      </c>
      <c r="B260" s="18"/>
      <c r="C260" s="40"/>
      <c r="D260" s="40"/>
      <c r="E260" s="23"/>
      <c r="F260" s="23"/>
      <c r="G260" s="23"/>
      <c r="H260" s="23"/>
      <c r="I260" s="23"/>
      <c r="J260" s="23"/>
      <c r="K260" s="23"/>
      <c r="L260" s="23"/>
      <c r="M260" s="23"/>
    </row>
    <row r="261" spans="1:14" x14ac:dyDescent="0.25">
      <c r="A261" s="49"/>
      <c r="B261" s="57" t="s">
        <v>58</v>
      </c>
      <c r="C261" s="44"/>
      <c r="D261" s="44"/>
      <c r="E261" s="25" t="s">
        <v>2</v>
      </c>
      <c r="F261" s="26" t="s">
        <v>3</v>
      </c>
      <c r="G261" s="27" t="s">
        <v>4</v>
      </c>
      <c r="H261" s="54" t="s">
        <v>418</v>
      </c>
      <c r="I261" s="65" t="s">
        <v>505</v>
      </c>
      <c r="J261" s="25" t="s">
        <v>506</v>
      </c>
      <c r="K261" s="72" t="s">
        <v>452</v>
      </c>
      <c r="L261" s="25" t="s">
        <v>506</v>
      </c>
      <c r="M261" s="25" t="s">
        <v>469</v>
      </c>
      <c r="N261" s="25" t="s">
        <v>446</v>
      </c>
    </row>
    <row r="262" spans="1:14" ht="15.75" thickBot="1" x14ac:dyDescent="0.3">
      <c r="A262" s="50" t="s">
        <v>58</v>
      </c>
      <c r="B262" s="50" t="s">
        <v>59</v>
      </c>
      <c r="C262" s="45"/>
      <c r="D262" s="45"/>
      <c r="E262" s="28" t="s">
        <v>5</v>
      </c>
      <c r="F262" s="28" t="s">
        <v>5</v>
      </c>
      <c r="G262" s="28" t="s">
        <v>5</v>
      </c>
      <c r="H262" s="55" t="s">
        <v>419</v>
      </c>
      <c r="I262" s="28" t="s">
        <v>447</v>
      </c>
      <c r="J262" s="28" t="s">
        <v>447</v>
      </c>
      <c r="K262" s="73" t="s">
        <v>507</v>
      </c>
      <c r="L262" s="28" t="s">
        <v>448</v>
      </c>
      <c r="M262" s="28" t="s">
        <v>448</v>
      </c>
      <c r="N262" s="28" t="s">
        <v>448</v>
      </c>
    </row>
    <row r="263" spans="1:14" ht="15.75" thickBot="1" x14ac:dyDescent="0.3">
      <c r="A263" s="46" t="s">
        <v>332</v>
      </c>
      <c r="B263" s="46" t="s">
        <v>333</v>
      </c>
      <c r="C263" s="47"/>
      <c r="D263" s="47"/>
      <c r="E263" s="3"/>
      <c r="F263" s="3">
        <v>6662.96</v>
      </c>
      <c r="G263" s="2"/>
      <c r="H263" s="2">
        <v>150</v>
      </c>
      <c r="I263" s="2">
        <f>SUM(E263:H263)</f>
        <v>6812.96</v>
      </c>
      <c r="J263" s="2">
        <v>7004.5</v>
      </c>
      <c r="K263" s="71">
        <f>SUM(I263/J263)-1</f>
        <v>-2.7345278035548537E-2</v>
      </c>
      <c r="L263" s="2">
        <v>8994.5</v>
      </c>
      <c r="M263" s="2">
        <v>14076.84</v>
      </c>
      <c r="N263" s="2">
        <v>9832.08</v>
      </c>
    </row>
    <row r="264" spans="1:14" ht="15.75" thickBot="1" x14ac:dyDescent="0.3">
      <c r="A264" s="42" t="s">
        <v>443</v>
      </c>
      <c r="B264" s="58"/>
      <c r="C264" s="43"/>
      <c r="D264" s="43"/>
      <c r="E264" s="4">
        <f>SUM(E263:E263)</f>
        <v>0</v>
      </c>
      <c r="F264" s="4">
        <f>SUM(F263:F263)</f>
        <v>6662.96</v>
      </c>
      <c r="G264" s="4">
        <f>SUM(G263:G263)</f>
        <v>0</v>
      </c>
      <c r="H264" s="4">
        <f>SUM(H263)</f>
        <v>150</v>
      </c>
      <c r="I264" s="4">
        <f>SUM(I263:I263)</f>
        <v>6812.96</v>
      </c>
      <c r="J264" s="4">
        <f>SUM(J263)</f>
        <v>7004.5</v>
      </c>
      <c r="K264" s="78">
        <f t="shared" ref="K264" si="97">SUM(I264/J264)-1</f>
        <v>-2.7345278035548537E-2</v>
      </c>
      <c r="L264" s="4">
        <f>SUM(L263)</f>
        <v>8994.5</v>
      </c>
      <c r="M264" s="4">
        <f>SUM(M263)</f>
        <v>14076.84</v>
      </c>
      <c r="N264" s="4">
        <f>SUM(N263)</f>
        <v>9832.08</v>
      </c>
    </row>
    <row r="265" spans="1:14" ht="15.75" thickBot="1" x14ac:dyDescent="0.3">
      <c r="A265" s="48" t="s">
        <v>398</v>
      </c>
      <c r="B265" s="18"/>
      <c r="C265" s="40"/>
      <c r="D265" s="40"/>
      <c r="E265" s="23"/>
      <c r="F265" s="23"/>
      <c r="G265" s="23"/>
      <c r="H265" s="23"/>
      <c r="I265" s="23"/>
      <c r="J265" s="23"/>
      <c r="K265" s="23"/>
      <c r="L265" s="23"/>
      <c r="M265" s="23"/>
    </row>
    <row r="266" spans="1:14" x14ac:dyDescent="0.25">
      <c r="A266" s="49"/>
      <c r="B266" s="57" t="s">
        <v>58</v>
      </c>
      <c r="C266" s="44"/>
      <c r="D266" s="44"/>
      <c r="E266" s="25" t="s">
        <v>2</v>
      </c>
      <c r="F266" s="26" t="s">
        <v>3</v>
      </c>
      <c r="G266" s="27" t="s">
        <v>4</v>
      </c>
      <c r="H266" s="54" t="s">
        <v>418</v>
      </c>
      <c r="I266" s="65" t="s">
        <v>505</v>
      </c>
      <c r="J266" s="25" t="s">
        <v>506</v>
      </c>
      <c r="K266" s="72" t="s">
        <v>452</v>
      </c>
      <c r="L266" s="25" t="s">
        <v>506</v>
      </c>
      <c r="M266" s="25" t="s">
        <v>469</v>
      </c>
      <c r="N266" s="25" t="s">
        <v>446</v>
      </c>
    </row>
    <row r="267" spans="1:14" ht="15.75" thickBot="1" x14ac:dyDescent="0.3">
      <c r="A267" s="50" t="s">
        <v>58</v>
      </c>
      <c r="B267" s="50" t="s">
        <v>59</v>
      </c>
      <c r="C267" s="45"/>
      <c r="D267" s="45"/>
      <c r="E267" s="28" t="s">
        <v>5</v>
      </c>
      <c r="F267" s="28" t="s">
        <v>5</v>
      </c>
      <c r="G267" s="28" t="s">
        <v>5</v>
      </c>
      <c r="H267" s="55" t="s">
        <v>419</v>
      </c>
      <c r="I267" s="28" t="s">
        <v>447</v>
      </c>
      <c r="J267" s="28" t="s">
        <v>447</v>
      </c>
      <c r="K267" s="73" t="s">
        <v>507</v>
      </c>
      <c r="L267" s="28" t="s">
        <v>448</v>
      </c>
      <c r="M267" s="28" t="s">
        <v>448</v>
      </c>
      <c r="N267" s="28" t="s">
        <v>448</v>
      </c>
    </row>
    <row r="268" spans="1:14" ht="15.75" thickBot="1" x14ac:dyDescent="0.3">
      <c r="A268" s="46" t="s">
        <v>399</v>
      </c>
      <c r="B268" s="46" t="s">
        <v>400</v>
      </c>
      <c r="C268" s="47"/>
      <c r="D268" s="47"/>
      <c r="E268" s="3">
        <v>1064</v>
      </c>
      <c r="F268" s="3">
        <v>878.01</v>
      </c>
      <c r="G268" s="2"/>
      <c r="H268" s="2">
        <v>1843</v>
      </c>
      <c r="I268" s="2">
        <f>SUM(E268:H268)</f>
        <v>3785.01</v>
      </c>
      <c r="J268" s="2">
        <v>2431.7399999999998</v>
      </c>
      <c r="K268" s="71">
        <f>SUM(I268/J268)-1</f>
        <v>0.55650275111648462</v>
      </c>
      <c r="L268" s="2">
        <v>4576.51</v>
      </c>
      <c r="M268" s="2">
        <v>3675.76</v>
      </c>
      <c r="N268" s="2">
        <v>2941.92</v>
      </c>
    </row>
    <row r="269" spans="1:14" ht="15.75" thickBot="1" x14ac:dyDescent="0.3">
      <c r="A269" s="42" t="s">
        <v>401</v>
      </c>
      <c r="B269" s="58"/>
      <c r="C269" s="43"/>
      <c r="D269" s="43"/>
      <c r="E269" s="4">
        <f>SUM(E268:E268)</f>
        <v>1064</v>
      </c>
      <c r="F269" s="4">
        <f>SUM(F268:F268)</f>
        <v>878.01</v>
      </c>
      <c r="G269" s="4">
        <f>SUM(G268:G268)</f>
        <v>0</v>
      </c>
      <c r="H269" s="4">
        <f>SUM(H268)</f>
        <v>1843</v>
      </c>
      <c r="I269" s="4">
        <f>SUM(I268:I268)</f>
        <v>3785.01</v>
      </c>
      <c r="J269" s="4">
        <f>SUM(J268)</f>
        <v>2431.7399999999998</v>
      </c>
      <c r="K269" s="78">
        <f t="shared" ref="K269" si="98">SUM(I269/J269)-1</f>
        <v>0.55650275111648462</v>
      </c>
      <c r="L269" s="4">
        <f>SUM(L268)</f>
        <v>4576.51</v>
      </c>
      <c r="M269" s="4">
        <f>SUM(M268)</f>
        <v>3675.76</v>
      </c>
      <c r="N269" s="4">
        <f>SUM(N268)</f>
        <v>2941.92</v>
      </c>
    </row>
    <row r="270" spans="1:14" ht="15.75" thickBot="1" x14ac:dyDescent="0.3">
      <c r="A270" s="48" t="s">
        <v>353</v>
      </c>
      <c r="B270" s="18"/>
      <c r="C270" s="40"/>
      <c r="D270" s="40"/>
      <c r="E270" s="23"/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49"/>
      <c r="B271" s="57" t="s">
        <v>58</v>
      </c>
      <c r="C271" s="44"/>
      <c r="D271" s="44"/>
      <c r="E271" s="25" t="s">
        <v>2</v>
      </c>
      <c r="F271" s="26" t="s">
        <v>3</v>
      </c>
      <c r="G271" s="27" t="s">
        <v>4</v>
      </c>
      <c r="H271" s="54" t="s">
        <v>418</v>
      </c>
      <c r="I271" s="65" t="s">
        <v>505</v>
      </c>
      <c r="J271" s="25" t="s">
        <v>506</v>
      </c>
      <c r="K271" s="74" t="s">
        <v>452</v>
      </c>
      <c r="L271" s="25" t="s">
        <v>506</v>
      </c>
      <c r="M271" s="25" t="s">
        <v>469</v>
      </c>
      <c r="N271" s="25" t="s">
        <v>446</v>
      </c>
    </row>
    <row r="272" spans="1:14" ht="15.75" thickBot="1" x14ac:dyDescent="0.3">
      <c r="A272" s="50" t="s">
        <v>58</v>
      </c>
      <c r="B272" s="50" t="s">
        <v>59</v>
      </c>
      <c r="C272" s="45"/>
      <c r="D272" s="45"/>
      <c r="E272" s="28" t="s">
        <v>5</v>
      </c>
      <c r="F272" s="28" t="s">
        <v>5</v>
      </c>
      <c r="G272" s="28" t="s">
        <v>5</v>
      </c>
      <c r="H272" s="55" t="s">
        <v>419</v>
      </c>
      <c r="I272" s="28" t="s">
        <v>447</v>
      </c>
      <c r="J272" s="28" t="s">
        <v>447</v>
      </c>
      <c r="K272" s="73" t="s">
        <v>507</v>
      </c>
      <c r="L272" s="28" t="s">
        <v>448</v>
      </c>
      <c r="M272" s="28" t="s">
        <v>448</v>
      </c>
      <c r="N272" s="28" t="s">
        <v>448</v>
      </c>
    </row>
    <row r="273" spans="1:14" ht="15.75" thickBot="1" x14ac:dyDescent="0.3">
      <c r="A273" s="46" t="s">
        <v>299</v>
      </c>
      <c r="B273" s="46" t="s">
        <v>300</v>
      </c>
      <c r="C273" s="47"/>
      <c r="D273" s="47"/>
      <c r="E273" s="3">
        <v>9082.69</v>
      </c>
      <c r="F273" s="3">
        <v>4320.59</v>
      </c>
      <c r="G273" s="2"/>
      <c r="H273" s="2">
        <v>14559.16</v>
      </c>
      <c r="I273" s="2">
        <f>SUM(E273:H273)</f>
        <v>27962.440000000002</v>
      </c>
      <c r="J273" s="2">
        <v>32713.55</v>
      </c>
      <c r="K273" s="71">
        <f t="shared" ref="K273:K274" si="99">SUM(I273/J273)-1</f>
        <v>-0.14523370285401604</v>
      </c>
      <c r="L273" s="2">
        <v>34738.19</v>
      </c>
      <c r="M273" s="2">
        <v>39022.51</v>
      </c>
      <c r="N273" s="2">
        <v>39362.14</v>
      </c>
    </row>
    <row r="274" spans="1:14" ht="15.75" thickBot="1" x14ac:dyDescent="0.3">
      <c r="A274" s="46" t="s">
        <v>495</v>
      </c>
      <c r="B274" s="46" t="s">
        <v>496</v>
      </c>
      <c r="C274" s="47"/>
      <c r="D274" s="47"/>
      <c r="E274" s="3"/>
      <c r="F274" s="3"/>
      <c r="G274" s="2"/>
      <c r="H274" s="2"/>
      <c r="I274" s="2">
        <f>SUM(E274:H274)</f>
        <v>0</v>
      </c>
      <c r="J274" s="2">
        <v>269.04000000000002</v>
      </c>
      <c r="K274" s="71">
        <f t="shared" si="99"/>
        <v>-1</v>
      </c>
      <c r="L274" s="2">
        <v>1002.39</v>
      </c>
      <c r="M274" s="2">
        <v>0</v>
      </c>
      <c r="N274" s="2">
        <v>0</v>
      </c>
    </row>
    <row r="275" spans="1:14" ht="15.75" thickBot="1" x14ac:dyDescent="0.3">
      <c r="A275" s="46" t="s">
        <v>529</v>
      </c>
      <c r="B275" s="46" t="s">
        <v>530</v>
      </c>
      <c r="C275" s="47"/>
      <c r="D275" s="47"/>
      <c r="E275" s="3"/>
      <c r="F275" s="3"/>
      <c r="G275" s="2"/>
      <c r="H275" s="2">
        <v>-500</v>
      </c>
      <c r="I275" s="2">
        <f>SUM(E275:H275)</f>
        <v>-500</v>
      </c>
      <c r="J275" s="2"/>
      <c r="K275" s="75"/>
      <c r="L275" s="2"/>
      <c r="M275" s="2">
        <v>0</v>
      </c>
      <c r="N275" s="2">
        <v>0</v>
      </c>
    </row>
    <row r="276" spans="1:14" ht="15.75" thickBot="1" x14ac:dyDescent="0.3">
      <c r="A276" s="42" t="s">
        <v>301</v>
      </c>
      <c r="B276" s="58"/>
      <c r="C276" s="43"/>
      <c r="D276" s="43"/>
      <c r="E276" s="4">
        <f>SUM(E273:E275)</f>
        <v>9082.69</v>
      </c>
      <c r="F276" s="4">
        <f t="shared" ref="F276:H276" si="100">SUM(F273:F275)</f>
        <v>4320.59</v>
      </c>
      <c r="G276" s="4">
        <f t="shared" si="100"/>
        <v>0</v>
      </c>
      <c r="H276" s="4">
        <f t="shared" si="100"/>
        <v>14059.16</v>
      </c>
      <c r="I276" s="4">
        <f>SUM(I273:I275)</f>
        <v>27462.440000000002</v>
      </c>
      <c r="J276" s="4">
        <f>SUM(J273:J275)</f>
        <v>32982.589999999997</v>
      </c>
      <c r="K276" s="78">
        <f t="shared" ref="K276" si="101">SUM(I276/J276)-1</f>
        <v>-0.16736557074505054</v>
      </c>
      <c r="L276" s="4">
        <f>SUM(L273:L275)</f>
        <v>35740.58</v>
      </c>
      <c r="M276" s="4">
        <f>SUM(M273:M275)</f>
        <v>39022.51</v>
      </c>
      <c r="N276" s="4">
        <f>SUM(N273:N275)</f>
        <v>39362.14</v>
      </c>
    </row>
    <row r="277" spans="1:14" ht="15.75" thickBot="1" x14ac:dyDescent="0.3">
      <c r="A277" s="19" t="s">
        <v>40</v>
      </c>
      <c r="B277" s="18"/>
      <c r="C277" s="6"/>
      <c r="D277" s="6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4" x14ac:dyDescent="0.25">
      <c r="A278" s="20"/>
      <c r="B278" s="57" t="s">
        <v>58</v>
      </c>
      <c r="C278" s="11"/>
      <c r="D278" s="11"/>
      <c r="E278" s="25" t="s">
        <v>2</v>
      </c>
      <c r="F278" s="26" t="s">
        <v>3</v>
      </c>
      <c r="G278" s="27" t="s">
        <v>4</v>
      </c>
      <c r="H278" s="54" t="s">
        <v>418</v>
      </c>
      <c r="I278" s="65" t="s">
        <v>505</v>
      </c>
      <c r="J278" s="25" t="s">
        <v>506</v>
      </c>
      <c r="K278" s="72" t="s">
        <v>452</v>
      </c>
      <c r="L278" s="25" t="s">
        <v>506</v>
      </c>
      <c r="M278" s="25" t="s">
        <v>469</v>
      </c>
      <c r="N278" s="25" t="s">
        <v>446</v>
      </c>
    </row>
    <row r="279" spans="1:14" ht="15.75" thickBot="1" x14ac:dyDescent="0.3">
      <c r="A279" s="21" t="s">
        <v>58</v>
      </c>
      <c r="B279" s="50" t="s">
        <v>59</v>
      </c>
      <c r="C279" s="12"/>
      <c r="D279" s="12"/>
      <c r="E279" s="28" t="s">
        <v>5</v>
      </c>
      <c r="F279" s="28" t="s">
        <v>5</v>
      </c>
      <c r="G279" s="28" t="s">
        <v>5</v>
      </c>
      <c r="H279" s="55" t="s">
        <v>419</v>
      </c>
      <c r="I279" s="28" t="s">
        <v>447</v>
      </c>
      <c r="J279" s="28" t="s">
        <v>447</v>
      </c>
      <c r="K279" s="73" t="s">
        <v>507</v>
      </c>
      <c r="L279" s="28" t="s">
        <v>448</v>
      </c>
      <c r="M279" s="28" t="s">
        <v>448</v>
      </c>
      <c r="N279" s="28" t="s">
        <v>448</v>
      </c>
    </row>
    <row r="280" spans="1:14" ht="15.75" thickBot="1" x14ac:dyDescent="0.3">
      <c r="A280" s="46" t="s">
        <v>218</v>
      </c>
      <c r="B280" s="46" t="s">
        <v>219</v>
      </c>
      <c r="C280" s="47"/>
      <c r="D280" s="47"/>
      <c r="E280" s="3"/>
      <c r="F280" s="3"/>
      <c r="G280" s="2"/>
      <c r="H280" s="2"/>
      <c r="I280" s="2">
        <f t="shared" ref="I280:I286" si="102">SUM(E280:H280)</f>
        <v>0</v>
      </c>
      <c r="J280" s="53">
        <v>9098.58</v>
      </c>
      <c r="K280" s="71">
        <f t="shared" ref="K280:K287" si="103">SUM(I280/J280)-1</f>
        <v>-1</v>
      </c>
      <c r="L280" s="53">
        <v>10520.69</v>
      </c>
      <c r="M280" s="53">
        <v>13140.3</v>
      </c>
      <c r="N280" s="53">
        <v>9671.68</v>
      </c>
    </row>
    <row r="281" spans="1:14" ht="15.75" thickBot="1" x14ac:dyDescent="0.3">
      <c r="A281" s="46" t="s">
        <v>406</v>
      </c>
      <c r="B281" s="46" t="s">
        <v>410</v>
      </c>
      <c r="C281" s="47"/>
      <c r="D281" s="47"/>
      <c r="E281" s="3"/>
      <c r="F281" s="3"/>
      <c r="G281" s="2"/>
      <c r="H281" s="2"/>
      <c r="I281" s="2">
        <f t="shared" si="102"/>
        <v>0</v>
      </c>
      <c r="J281" s="2">
        <v>10102.969999999999</v>
      </c>
      <c r="K281" s="71">
        <f t="shared" si="103"/>
        <v>-1</v>
      </c>
      <c r="L281" s="2">
        <v>10827.97</v>
      </c>
      <c r="M281" s="2">
        <v>11925.46</v>
      </c>
      <c r="N281" s="2">
        <v>11401.33</v>
      </c>
    </row>
    <row r="282" spans="1:14" ht="15.75" thickBot="1" x14ac:dyDescent="0.3">
      <c r="A282" s="46" t="s">
        <v>220</v>
      </c>
      <c r="B282" s="46" t="s">
        <v>221</v>
      </c>
      <c r="C282" s="47"/>
      <c r="D282" s="47"/>
      <c r="E282" s="3">
        <v>9388.14</v>
      </c>
      <c r="F282" s="3">
        <v>17251.57</v>
      </c>
      <c r="G282" s="2"/>
      <c r="H282" s="2">
        <v>20356.55</v>
      </c>
      <c r="I282" s="2">
        <f t="shared" si="102"/>
        <v>46996.259999999995</v>
      </c>
      <c r="J282" s="2">
        <v>39774.44</v>
      </c>
      <c r="K282" s="71">
        <f t="shared" si="103"/>
        <v>0.18156936967560044</v>
      </c>
      <c r="L282" s="2">
        <v>45987.7</v>
      </c>
      <c r="M282" s="2">
        <v>75618.38</v>
      </c>
      <c r="N282" s="2">
        <v>59561.82</v>
      </c>
    </row>
    <row r="283" spans="1:14" ht="15.75" thickBot="1" x14ac:dyDescent="0.3">
      <c r="A283" s="46" t="s">
        <v>222</v>
      </c>
      <c r="B283" s="46" t="s">
        <v>223</v>
      </c>
      <c r="C283" s="47"/>
      <c r="D283" s="47"/>
      <c r="E283" s="3"/>
      <c r="F283" s="3"/>
      <c r="G283" s="2"/>
      <c r="H283" s="2"/>
      <c r="I283" s="2">
        <f t="shared" si="102"/>
        <v>0</v>
      </c>
      <c r="J283" s="2"/>
      <c r="K283" s="71"/>
      <c r="L283" s="2"/>
      <c r="M283" s="2"/>
      <c r="N283" s="2">
        <v>2939.29</v>
      </c>
    </row>
    <row r="284" spans="1:14" ht="15.75" thickBot="1" x14ac:dyDescent="0.3">
      <c r="A284" s="46" t="s">
        <v>302</v>
      </c>
      <c r="B284" s="46" t="s">
        <v>303</v>
      </c>
      <c r="C284" s="47"/>
      <c r="D284" s="47"/>
      <c r="E284" s="3"/>
      <c r="F284" s="3"/>
      <c r="G284" s="2"/>
      <c r="H284" s="2"/>
      <c r="I284" s="2">
        <f t="shared" si="102"/>
        <v>0</v>
      </c>
      <c r="J284" s="2">
        <v>15356.88</v>
      </c>
      <c r="K284" s="71">
        <f t="shared" si="103"/>
        <v>-1</v>
      </c>
      <c r="L284" s="2">
        <v>19306.98</v>
      </c>
      <c r="M284" s="2">
        <v>15775.01</v>
      </c>
      <c r="N284" s="2">
        <v>31312.39</v>
      </c>
    </row>
    <row r="285" spans="1:14" ht="15.75" thickBot="1" x14ac:dyDescent="0.3">
      <c r="A285" s="46" t="s">
        <v>425</v>
      </c>
      <c r="B285" s="46" t="s">
        <v>424</v>
      </c>
      <c r="C285" s="47"/>
      <c r="D285" s="47"/>
      <c r="E285" s="3"/>
      <c r="F285" s="3"/>
      <c r="G285" s="2"/>
      <c r="H285" s="2"/>
      <c r="I285" s="2">
        <f t="shared" si="102"/>
        <v>0</v>
      </c>
      <c r="J285" s="2"/>
      <c r="K285" s="71"/>
      <c r="L285" s="2"/>
      <c r="M285" s="2"/>
      <c r="N285" s="2">
        <v>-1095</v>
      </c>
    </row>
    <row r="286" spans="1:14" ht="15.75" thickBot="1" x14ac:dyDescent="0.3">
      <c r="A286" s="13" t="s">
        <v>385</v>
      </c>
      <c r="B286" s="46" t="s">
        <v>386</v>
      </c>
      <c r="C286" s="14"/>
      <c r="D286" s="14"/>
      <c r="E286" s="3"/>
      <c r="F286" s="3"/>
      <c r="G286" s="2"/>
      <c r="H286" s="2"/>
      <c r="I286" s="2">
        <f t="shared" si="102"/>
        <v>0</v>
      </c>
      <c r="J286" s="2"/>
      <c r="K286" s="71"/>
      <c r="L286" s="2"/>
      <c r="M286" s="2"/>
      <c r="N286" s="2">
        <v>7481.78</v>
      </c>
    </row>
    <row r="287" spans="1:14" ht="15.75" thickBot="1" x14ac:dyDescent="0.3">
      <c r="A287" s="9" t="s">
        <v>41</v>
      </c>
      <c r="B287" s="58"/>
      <c r="C287" s="10"/>
      <c r="D287" s="10"/>
      <c r="E287" s="4">
        <f>SUM(E280:E286)</f>
        <v>9388.14</v>
      </c>
      <c r="F287" s="4">
        <f t="shared" ref="F287:I287" si="104">SUM(F280:F286)</f>
        <v>17251.57</v>
      </c>
      <c r="G287" s="4">
        <f t="shared" si="104"/>
        <v>0</v>
      </c>
      <c r="H287" s="4">
        <f>SUM(H280:H286)</f>
        <v>20356.55</v>
      </c>
      <c r="I287" s="4">
        <f t="shared" si="104"/>
        <v>46996.259999999995</v>
      </c>
      <c r="J287" s="4">
        <f>SUM(J280:J286)</f>
        <v>74332.87000000001</v>
      </c>
      <c r="K287" s="78">
        <f t="shared" si="103"/>
        <v>-0.36775937751360888</v>
      </c>
      <c r="L287" s="4">
        <f>SUM(L280:L286)</f>
        <v>86643.34</v>
      </c>
      <c r="M287" s="4">
        <f>SUM(M280:M286)</f>
        <v>116459.15</v>
      </c>
      <c r="N287" s="4">
        <f>SUM(N280:N286)</f>
        <v>121273.29</v>
      </c>
    </row>
    <row r="288" spans="1:14" ht="15.75" thickBot="1" x14ac:dyDescent="0.3">
      <c r="A288" s="48" t="s">
        <v>42</v>
      </c>
      <c r="B288" s="18"/>
      <c r="C288" s="40"/>
      <c r="D288" s="40"/>
      <c r="E288" s="23"/>
      <c r="F288" s="23"/>
      <c r="G288" s="23"/>
      <c r="H288" s="23"/>
      <c r="I288" s="23"/>
      <c r="J288" s="23"/>
      <c r="K288" s="23"/>
      <c r="L288" s="23"/>
      <c r="M288" s="23"/>
    </row>
    <row r="289" spans="1:14" x14ac:dyDescent="0.25">
      <c r="A289" s="49"/>
      <c r="B289" s="57" t="s">
        <v>58</v>
      </c>
      <c r="C289" s="44"/>
      <c r="D289" s="44"/>
      <c r="E289" s="25" t="s">
        <v>2</v>
      </c>
      <c r="F289" s="26" t="s">
        <v>3</v>
      </c>
      <c r="G289" s="27" t="s">
        <v>4</v>
      </c>
      <c r="H289" s="54" t="s">
        <v>418</v>
      </c>
      <c r="I289" s="65" t="s">
        <v>505</v>
      </c>
      <c r="J289" s="25" t="s">
        <v>506</v>
      </c>
      <c r="K289" s="72" t="s">
        <v>452</v>
      </c>
      <c r="L289" s="25" t="s">
        <v>506</v>
      </c>
      <c r="M289" s="25" t="s">
        <v>469</v>
      </c>
      <c r="N289" s="25" t="s">
        <v>446</v>
      </c>
    </row>
    <row r="290" spans="1:14" ht="15.75" thickBot="1" x14ac:dyDescent="0.3">
      <c r="A290" s="50" t="s">
        <v>58</v>
      </c>
      <c r="B290" s="50" t="s">
        <v>59</v>
      </c>
      <c r="C290" s="45"/>
      <c r="D290" s="45"/>
      <c r="E290" s="28" t="s">
        <v>5</v>
      </c>
      <c r="F290" s="28" t="s">
        <v>5</v>
      </c>
      <c r="G290" s="28" t="s">
        <v>5</v>
      </c>
      <c r="H290" s="55" t="s">
        <v>419</v>
      </c>
      <c r="I290" s="28" t="s">
        <v>447</v>
      </c>
      <c r="J290" s="28" t="s">
        <v>447</v>
      </c>
      <c r="K290" s="73" t="s">
        <v>507</v>
      </c>
      <c r="L290" s="28" t="s">
        <v>448</v>
      </c>
      <c r="M290" s="28" t="s">
        <v>448</v>
      </c>
      <c r="N290" s="28" t="s">
        <v>448</v>
      </c>
    </row>
    <row r="291" spans="1:14" ht="15.75" thickBot="1" x14ac:dyDescent="0.3">
      <c r="A291" s="46" t="s">
        <v>304</v>
      </c>
      <c r="B291" s="46" t="s">
        <v>305</v>
      </c>
      <c r="C291" s="47"/>
      <c r="D291" s="47"/>
      <c r="E291" s="3">
        <v>8960.7000000000007</v>
      </c>
      <c r="F291" s="3">
        <v>48093.03</v>
      </c>
      <c r="G291" s="2"/>
      <c r="H291" s="2">
        <v>17864</v>
      </c>
      <c r="I291" s="2">
        <f t="shared" ref="I291:I297" si="105">SUM(E291:H291)</f>
        <v>74917.73</v>
      </c>
      <c r="J291" s="2">
        <v>77689.649999999994</v>
      </c>
      <c r="K291" s="71">
        <f t="shared" ref="K291:K298" si="106">SUM(I291/J291)-1</f>
        <v>-3.5679398735867673E-2</v>
      </c>
      <c r="L291" s="2">
        <v>90225.14</v>
      </c>
      <c r="M291" s="2">
        <v>78570.929999999993</v>
      </c>
      <c r="N291" s="2">
        <v>92471.53</v>
      </c>
    </row>
    <row r="292" spans="1:14" ht="15.75" thickBot="1" x14ac:dyDescent="0.3">
      <c r="A292" s="46" t="s">
        <v>334</v>
      </c>
      <c r="B292" s="46" t="s">
        <v>335</v>
      </c>
      <c r="C292" s="47"/>
      <c r="D292" s="47"/>
      <c r="E292" s="3">
        <v>281.04000000000002</v>
      </c>
      <c r="F292" s="3">
        <v>6874.9</v>
      </c>
      <c r="G292" s="2"/>
      <c r="H292" s="2">
        <v>6195</v>
      </c>
      <c r="I292" s="2">
        <f t="shared" si="105"/>
        <v>13350.939999999999</v>
      </c>
      <c r="J292" s="2">
        <v>4233.29</v>
      </c>
      <c r="K292" s="71">
        <f t="shared" si="106"/>
        <v>2.1537976372986494</v>
      </c>
      <c r="L292" s="2">
        <v>8153.29</v>
      </c>
      <c r="M292" s="2">
        <v>7228.57</v>
      </c>
      <c r="N292" s="2">
        <v>17542.400000000001</v>
      </c>
    </row>
    <row r="293" spans="1:14" ht="15.75" thickBot="1" x14ac:dyDescent="0.3">
      <c r="A293" s="46" t="s">
        <v>224</v>
      </c>
      <c r="B293" s="46" t="s">
        <v>225</v>
      </c>
      <c r="C293" s="47"/>
      <c r="D293" s="47"/>
      <c r="E293" s="3">
        <v>28348.26</v>
      </c>
      <c r="F293" s="3">
        <v>56844.65</v>
      </c>
      <c r="G293" s="2"/>
      <c r="H293" s="2">
        <v>81132.600000000006</v>
      </c>
      <c r="I293" s="2">
        <f t="shared" si="105"/>
        <v>166325.51</v>
      </c>
      <c r="J293" s="2">
        <v>182827.07</v>
      </c>
      <c r="K293" s="71">
        <f t="shared" si="106"/>
        <v>-9.0257750124202007E-2</v>
      </c>
      <c r="L293" s="2">
        <v>208026.96</v>
      </c>
      <c r="M293" s="2">
        <v>204593.69</v>
      </c>
      <c r="N293" s="2">
        <v>274880.63</v>
      </c>
    </row>
    <row r="294" spans="1:14" ht="15.75" thickBot="1" x14ac:dyDescent="0.3">
      <c r="A294" s="46" t="s">
        <v>338</v>
      </c>
      <c r="B294" s="46" t="s">
        <v>339</v>
      </c>
      <c r="C294" s="47"/>
      <c r="D294" s="47"/>
      <c r="E294" s="3">
        <v>6727.87</v>
      </c>
      <c r="F294" s="3">
        <v>16740.48</v>
      </c>
      <c r="G294" s="2"/>
      <c r="H294" s="2">
        <v>18719.400000000001</v>
      </c>
      <c r="I294" s="2">
        <f t="shared" si="105"/>
        <v>42187.75</v>
      </c>
      <c r="J294" s="2">
        <v>50194.18</v>
      </c>
      <c r="K294" s="71">
        <f t="shared" si="106"/>
        <v>-0.15950913034140612</v>
      </c>
      <c r="L294" s="2">
        <v>52750.39</v>
      </c>
      <c r="M294" s="2">
        <v>63982.11</v>
      </c>
      <c r="N294" s="2">
        <v>76307.520000000004</v>
      </c>
    </row>
    <row r="295" spans="1:14" ht="15.75" thickBot="1" x14ac:dyDescent="0.3">
      <c r="A295" s="46" t="s">
        <v>226</v>
      </c>
      <c r="B295" s="46" t="s">
        <v>227</v>
      </c>
      <c r="C295" s="47"/>
      <c r="D295" s="47"/>
      <c r="E295" s="3">
        <v>10214.51</v>
      </c>
      <c r="F295" s="3">
        <v>6086.17</v>
      </c>
      <c r="G295" s="2"/>
      <c r="H295" s="2">
        <v>70307.490000000005</v>
      </c>
      <c r="I295" s="2">
        <f t="shared" si="105"/>
        <v>86608.170000000013</v>
      </c>
      <c r="J295" s="2">
        <v>75729.59</v>
      </c>
      <c r="K295" s="71">
        <f t="shared" si="106"/>
        <v>0.14365032215280737</v>
      </c>
      <c r="L295" s="2">
        <v>84858.28</v>
      </c>
      <c r="M295" s="2">
        <v>90391.9</v>
      </c>
      <c r="N295" s="2">
        <v>105648.42</v>
      </c>
    </row>
    <row r="296" spans="1:14" ht="15.75" thickBot="1" x14ac:dyDescent="0.3">
      <c r="A296" s="46" t="s">
        <v>228</v>
      </c>
      <c r="B296" s="46" t="s">
        <v>229</v>
      </c>
      <c r="C296" s="47"/>
      <c r="D296" s="47"/>
      <c r="E296" s="5">
        <v>536.32000000000005</v>
      </c>
      <c r="F296" s="3">
        <v>154.22</v>
      </c>
      <c r="G296" s="2"/>
      <c r="H296" s="2">
        <v>2968</v>
      </c>
      <c r="I296" s="2">
        <f t="shared" si="105"/>
        <v>3658.54</v>
      </c>
      <c r="J296" s="2">
        <v>3424.62</v>
      </c>
      <c r="K296" s="71">
        <f t="shared" si="106"/>
        <v>6.8305388627059482E-2</v>
      </c>
      <c r="L296" s="2">
        <v>8221.14</v>
      </c>
      <c r="M296" s="2">
        <v>9366.59</v>
      </c>
      <c r="N296" s="2">
        <v>16838.71</v>
      </c>
    </row>
    <row r="297" spans="1:14" ht="15.75" thickBot="1" x14ac:dyDescent="0.3">
      <c r="A297" s="46" t="s">
        <v>230</v>
      </c>
      <c r="B297" s="46" t="s">
        <v>231</v>
      </c>
      <c r="C297" s="47"/>
      <c r="D297" s="47"/>
      <c r="E297" s="3">
        <v>2732.28</v>
      </c>
      <c r="F297" s="3">
        <v>16562.54</v>
      </c>
      <c r="G297" s="2"/>
      <c r="H297" s="2">
        <v>11213.7</v>
      </c>
      <c r="I297" s="2">
        <f t="shared" si="105"/>
        <v>30508.52</v>
      </c>
      <c r="J297" s="2">
        <v>18441.259999999998</v>
      </c>
      <c r="K297" s="71">
        <f t="shared" si="106"/>
        <v>0.65436201214016854</v>
      </c>
      <c r="L297" s="2">
        <v>30418.89</v>
      </c>
      <c r="M297" s="2">
        <v>21162.84</v>
      </c>
      <c r="N297" s="2">
        <v>22239.200000000001</v>
      </c>
    </row>
    <row r="298" spans="1:14" ht="15.75" thickBot="1" x14ac:dyDescent="0.3">
      <c r="A298" s="42" t="s">
        <v>43</v>
      </c>
      <c r="B298" s="58"/>
      <c r="C298" s="43"/>
      <c r="D298" s="43"/>
      <c r="E298" s="4">
        <f>SUM(E291:E297)</f>
        <v>57800.98</v>
      </c>
      <c r="F298" s="4">
        <f t="shared" ref="F298:I298" si="107">SUM(F291:F297)</f>
        <v>151355.99000000002</v>
      </c>
      <c r="G298" s="4">
        <f t="shared" si="107"/>
        <v>0</v>
      </c>
      <c r="H298" s="4">
        <f>SUM(H291:H297)</f>
        <v>208400.19</v>
      </c>
      <c r="I298" s="4">
        <f t="shared" si="107"/>
        <v>417557.16</v>
      </c>
      <c r="J298" s="4">
        <f>SUM(J291:J297)</f>
        <v>412539.66000000003</v>
      </c>
      <c r="K298" s="78">
        <f t="shared" si="106"/>
        <v>1.216246699771828E-2</v>
      </c>
      <c r="L298" s="4">
        <f>SUM(L291:L297)</f>
        <v>482654.09000000008</v>
      </c>
      <c r="M298" s="4">
        <f>SUM(M291:M297)</f>
        <v>475296.63</v>
      </c>
      <c r="N298" s="4">
        <f>SUM(N291:N297)</f>
        <v>605928.40999999992</v>
      </c>
    </row>
    <row r="299" spans="1:14" ht="15.75" thickBot="1" x14ac:dyDescent="0.3">
      <c r="A299" s="48" t="s">
        <v>517</v>
      </c>
      <c r="B299" s="18"/>
      <c r="C299" s="40"/>
      <c r="D299" s="40"/>
      <c r="E299" s="23"/>
      <c r="F299" s="23"/>
      <c r="G299" s="23"/>
      <c r="H299" s="23"/>
      <c r="I299" s="23"/>
      <c r="J299" s="23"/>
      <c r="K299" s="23"/>
      <c r="L299" s="23"/>
      <c r="M299" s="23"/>
    </row>
    <row r="300" spans="1:14" x14ac:dyDescent="0.25">
      <c r="A300" s="49"/>
      <c r="B300" s="57" t="s">
        <v>58</v>
      </c>
      <c r="C300" s="44"/>
      <c r="D300" s="44"/>
      <c r="E300" s="25" t="s">
        <v>2</v>
      </c>
      <c r="F300" s="26" t="s">
        <v>3</v>
      </c>
      <c r="G300" s="27" t="s">
        <v>4</v>
      </c>
      <c r="H300" s="54" t="s">
        <v>418</v>
      </c>
      <c r="I300" s="65" t="s">
        <v>505</v>
      </c>
      <c r="J300" s="25" t="s">
        <v>506</v>
      </c>
      <c r="K300" s="72" t="s">
        <v>452</v>
      </c>
      <c r="L300" s="25" t="s">
        <v>506</v>
      </c>
      <c r="M300" s="25" t="s">
        <v>469</v>
      </c>
      <c r="N300" s="25" t="s">
        <v>446</v>
      </c>
    </row>
    <row r="301" spans="1:14" ht="15.75" thickBot="1" x14ac:dyDescent="0.3">
      <c r="A301" s="50" t="s">
        <v>58</v>
      </c>
      <c r="B301" s="50" t="s">
        <v>59</v>
      </c>
      <c r="C301" s="45"/>
      <c r="D301" s="45"/>
      <c r="E301" s="28" t="s">
        <v>5</v>
      </c>
      <c r="F301" s="28" t="s">
        <v>5</v>
      </c>
      <c r="G301" s="28" t="s">
        <v>5</v>
      </c>
      <c r="H301" s="55" t="s">
        <v>419</v>
      </c>
      <c r="I301" s="28" t="s">
        <v>447</v>
      </c>
      <c r="J301" s="28" t="s">
        <v>447</v>
      </c>
      <c r="K301" s="73" t="s">
        <v>507</v>
      </c>
      <c r="L301" s="28" t="s">
        <v>448</v>
      </c>
      <c r="M301" s="28" t="s">
        <v>448</v>
      </c>
      <c r="N301" s="28" t="s">
        <v>448</v>
      </c>
    </row>
    <row r="302" spans="1:14" ht="15.75" thickBot="1" x14ac:dyDescent="0.3">
      <c r="A302" s="46" t="s">
        <v>518</v>
      </c>
      <c r="B302" s="46" t="s">
        <v>519</v>
      </c>
      <c r="C302" s="47"/>
      <c r="D302" s="47"/>
      <c r="E302" s="3">
        <v>837.63</v>
      </c>
      <c r="F302" s="3">
        <v>4293.8</v>
      </c>
      <c r="G302" s="2"/>
      <c r="H302" s="2">
        <v>4195</v>
      </c>
      <c r="I302" s="2">
        <f>SUM(E302:H302)</f>
        <v>9326.43</v>
      </c>
      <c r="J302" s="2">
        <v>0</v>
      </c>
      <c r="K302" s="71"/>
      <c r="L302" s="2">
        <v>0</v>
      </c>
      <c r="M302" s="2">
        <v>0</v>
      </c>
      <c r="N302" s="2">
        <v>0</v>
      </c>
    </row>
    <row r="303" spans="1:14" ht="15.75" thickBot="1" x14ac:dyDescent="0.3">
      <c r="A303" s="42" t="s">
        <v>520</v>
      </c>
      <c r="B303" s="58"/>
      <c r="C303" s="43"/>
      <c r="D303" s="43"/>
      <c r="E303" s="4">
        <f>SUM(E302)</f>
        <v>837.63</v>
      </c>
      <c r="F303" s="4">
        <f t="shared" ref="F303:G303" si="108">SUM(F302)</f>
        <v>4293.8</v>
      </c>
      <c r="G303" s="4">
        <f t="shared" si="108"/>
        <v>0</v>
      </c>
      <c r="H303" s="4">
        <f>SUM(H302)</f>
        <v>4195</v>
      </c>
      <c r="I303" s="4">
        <f t="shared" ref="I303" si="109">SUM(I302)</f>
        <v>9326.43</v>
      </c>
      <c r="J303" s="4">
        <f>SUM(J302)</f>
        <v>0</v>
      </c>
      <c r="K303" s="78"/>
      <c r="L303" s="4">
        <f>SUM(L302)</f>
        <v>0</v>
      </c>
      <c r="M303" s="4">
        <f>SUM(M302)</f>
        <v>0</v>
      </c>
      <c r="N303" s="4">
        <f>SUM(N302)</f>
        <v>0</v>
      </c>
    </row>
    <row r="304" spans="1:14" ht="15.75" thickBot="1" x14ac:dyDescent="0.3">
      <c r="A304" s="48" t="s">
        <v>521</v>
      </c>
      <c r="B304" s="18"/>
      <c r="C304" s="40"/>
      <c r="D304" s="40"/>
      <c r="E304" s="23"/>
      <c r="F304" s="23"/>
      <c r="G304" s="23"/>
      <c r="H304" s="23"/>
      <c r="I304" s="23"/>
      <c r="J304" s="23"/>
      <c r="K304" s="23"/>
      <c r="L304" s="23"/>
      <c r="M304" s="23"/>
    </row>
    <row r="305" spans="1:14" x14ac:dyDescent="0.25">
      <c r="A305" s="49"/>
      <c r="B305" s="57" t="s">
        <v>58</v>
      </c>
      <c r="C305" s="44"/>
      <c r="D305" s="44"/>
      <c r="E305" s="25" t="s">
        <v>2</v>
      </c>
      <c r="F305" s="26" t="s">
        <v>3</v>
      </c>
      <c r="G305" s="27" t="s">
        <v>4</v>
      </c>
      <c r="H305" s="54" t="s">
        <v>418</v>
      </c>
      <c r="I305" s="65" t="s">
        <v>505</v>
      </c>
      <c r="J305" s="25" t="s">
        <v>506</v>
      </c>
      <c r="K305" s="72" t="s">
        <v>452</v>
      </c>
      <c r="L305" s="25" t="s">
        <v>506</v>
      </c>
      <c r="M305" s="25" t="s">
        <v>469</v>
      </c>
      <c r="N305" s="25" t="s">
        <v>446</v>
      </c>
    </row>
    <row r="306" spans="1:14" ht="15.75" thickBot="1" x14ac:dyDescent="0.3">
      <c r="A306" s="50" t="s">
        <v>58</v>
      </c>
      <c r="B306" s="50" t="s">
        <v>59</v>
      </c>
      <c r="C306" s="45"/>
      <c r="D306" s="45"/>
      <c r="E306" s="28" t="s">
        <v>5</v>
      </c>
      <c r="F306" s="28" t="s">
        <v>5</v>
      </c>
      <c r="G306" s="28" t="s">
        <v>5</v>
      </c>
      <c r="H306" s="55" t="s">
        <v>419</v>
      </c>
      <c r="I306" s="28" t="s">
        <v>447</v>
      </c>
      <c r="J306" s="28" t="s">
        <v>447</v>
      </c>
      <c r="K306" s="73" t="s">
        <v>507</v>
      </c>
      <c r="L306" s="28" t="s">
        <v>448</v>
      </c>
      <c r="M306" s="28" t="s">
        <v>448</v>
      </c>
      <c r="N306" s="28" t="s">
        <v>448</v>
      </c>
    </row>
    <row r="307" spans="1:14" ht="15.75" thickBot="1" x14ac:dyDescent="0.3">
      <c r="A307" s="46" t="s">
        <v>522</v>
      </c>
      <c r="B307" s="46" t="s">
        <v>410</v>
      </c>
      <c r="C307" s="47"/>
      <c r="D307" s="47"/>
      <c r="E307" s="3">
        <v>0</v>
      </c>
      <c r="F307" s="3">
        <v>6413.16</v>
      </c>
      <c r="G307" s="2"/>
      <c r="H307" s="2">
        <v>3025</v>
      </c>
      <c r="I307" s="2">
        <f>SUM(E307:H307)</f>
        <v>9438.16</v>
      </c>
      <c r="J307" s="2">
        <v>0</v>
      </c>
      <c r="K307" s="71"/>
      <c r="L307" s="2">
        <v>0</v>
      </c>
      <c r="M307" s="2">
        <v>0</v>
      </c>
      <c r="N307" s="2">
        <v>0</v>
      </c>
    </row>
    <row r="308" spans="1:14" ht="15.75" thickBot="1" x14ac:dyDescent="0.3">
      <c r="A308" s="42" t="s">
        <v>523</v>
      </c>
      <c r="B308" s="58"/>
      <c r="C308" s="43"/>
      <c r="D308" s="43"/>
      <c r="E308" s="4">
        <f>SUM(E307)</f>
        <v>0</v>
      </c>
      <c r="F308" s="4">
        <f t="shared" ref="F308:G308" si="110">SUM(F307)</f>
        <v>6413.16</v>
      </c>
      <c r="G308" s="4">
        <f t="shared" si="110"/>
        <v>0</v>
      </c>
      <c r="H308" s="4">
        <f>SUM(H307)</f>
        <v>3025</v>
      </c>
      <c r="I308" s="4">
        <f t="shared" ref="I308" si="111">SUM(I307)</f>
        <v>9438.16</v>
      </c>
      <c r="J308" s="4">
        <f>SUM(J307)</f>
        <v>0</v>
      </c>
      <c r="K308" s="78"/>
      <c r="L308" s="4">
        <f>SUM(L307)</f>
        <v>0</v>
      </c>
      <c r="M308" s="4">
        <f>SUM(M307)</f>
        <v>0</v>
      </c>
      <c r="N308" s="4">
        <f>SUM(N307)</f>
        <v>0</v>
      </c>
    </row>
    <row r="309" spans="1:14" ht="15.75" thickBot="1" x14ac:dyDescent="0.3">
      <c r="A309" s="19" t="s">
        <v>354</v>
      </c>
      <c r="B309" s="18"/>
      <c r="C309" s="6"/>
      <c r="D309" s="6"/>
      <c r="E309" s="23"/>
      <c r="F309" s="23"/>
      <c r="G309" s="23"/>
      <c r="H309" s="23"/>
      <c r="I309" s="23"/>
      <c r="J309" s="23"/>
      <c r="K309" s="23"/>
      <c r="L309" s="23"/>
      <c r="M309" s="23"/>
    </row>
    <row r="310" spans="1:14" x14ac:dyDescent="0.25">
      <c r="A310" s="20"/>
      <c r="B310" s="57" t="s">
        <v>58</v>
      </c>
      <c r="C310" s="11"/>
      <c r="D310" s="11"/>
      <c r="E310" s="25" t="s">
        <v>2</v>
      </c>
      <c r="F310" s="26" t="s">
        <v>3</v>
      </c>
      <c r="G310" s="27" t="s">
        <v>4</v>
      </c>
      <c r="H310" s="54" t="s">
        <v>418</v>
      </c>
      <c r="I310" s="65" t="s">
        <v>505</v>
      </c>
      <c r="J310" s="25" t="s">
        <v>506</v>
      </c>
      <c r="K310" s="72" t="s">
        <v>452</v>
      </c>
      <c r="L310" s="25" t="s">
        <v>506</v>
      </c>
      <c r="M310" s="25" t="s">
        <v>469</v>
      </c>
      <c r="N310" s="25" t="s">
        <v>446</v>
      </c>
    </row>
    <row r="311" spans="1:14" ht="15.75" thickBot="1" x14ac:dyDescent="0.3">
      <c r="A311" s="21" t="s">
        <v>58</v>
      </c>
      <c r="B311" s="50" t="s">
        <v>59</v>
      </c>
      <c r="C311" s="12"/>
      <c r="D311" s="12"/>
      <c r="E311" s="28" t="s">
        <v>5</v>
      </c>
      <c r="F311" s="28" t="s">
        <v>5</v>
      </c>
      <c r="G311" s="28" t="s">
        <v>5</v>
      </c>
      <c r="H311" s="55" t="s">
        <v>419</v>
      </c>
      <c r="I311" s="28" t="s">
        <v>447</v>
      </c>
      <c r="J311" s="28" t="s">
        <v>447</v>
      </c>
      <c r="K311" s="73" t="s">
        <v>507</v>
      </c>
      <c r="L311" s="28" t="s">
        <v>448</v>
      </c>
      <c r="M311" s="28" t="s">
        <v>448</v>
      </c>
      <c r="N311" s="28" t="s">
        <v>448</v>
      </c>
    </row>
    <row r="312" spans="1:14" ht="15.75" thickBot="1" x14ac:dyDescent="0.3">
      <c r="A312" s="46" t="s">
        <v>306</v>
      </c>
      <c r="B312" s="46" t="s">
        <v>309</v>
      </c>
      <c r="C312" s="47"/>
      <c r="D312" s="47"/>
      <c r="E312" s="5">
        <v>419.86</v>
      </c>
      <c r="F312" s="3">
        <v>882.06</v>
      </c>
      <c r="G312" s="2"/>
      <c r="H312" s="2">
        <v>798.44</v>
      </c>
      <c r="I312" s="2">
        <f t="shared" ref="I312:I319" si="112">SUM(E312:H312)</f>
        <v>2100.36</v>
      </c>
      <c r="J312" s="2">
        <v>4594.82</v>
      </c>
      <c r="K312" s="71">
        <f t="shared" ref="K312:K320" si="113">SUM(I312/J312)-1</f>
        <v>-0.54288524904131163</v>
      </c>
      <c r="L312" s="2">
        <v>5883.77</v>
      </c>
      <c r="M312" s="2">
        <v>26935.48</v>
      </c>
      <c r="N312" s="2">
        <v>29392.38</v>
      </c>
    </row>
    <row r="313" spans="1:14" ht="15.75" thickBot="1" x14ac:dyDescent="0.3">
      <c r="A313" s="46" t="s">
        <v>307</v>
      </c>
      <c r="B313" s="46" t="s">
        <v>310</v>
      </c>
      <c r="C313" s="47"/>
      <c r="D313" s="47"/>
      <c r="E313" s="3">
        <v>1673.55</v>
      </c>
      <c r="F313" s="3">
        <v>2354.2399999999998</v>
      </c>
      <c r="G313" s="2"/>
      <c r="H313" s="2">
        <v>4427.45</v>
      </c>
      <c r="I313" s="2">
        <f t="shared" si="112"/>
        <v>8455.24</v>
      </c>
      <c r="J313" s="2">
        <v>7648.83</v>
      </c>
      <c r="K313" s="71">
        <f t="shared" si="113"/>
        <v>0.10542919636075054</v>
      </c>
      <c r="L313" s="2">
        <v>8934.15</v>
      </c>
      <c r="M313" s="2">
        <v>5546.72</v>
      </c>
      <c r="N313" s="2">
        <v>6774.03</v>
      </c>
    </row>
    <row r="314" spans="1:14" ht="15.75" thickBot="1" x14ac:dyDescent="0.3">
      <c r="A314" s="46" t="s">
        <v>308</v>
      </c>
      <c r="B314" s="46" t="s">
        <v>311</v>
      </c>
      <c r="C314" s="47"/>
      <c r="D314" s="47"/>
      <c r="E314" s="3">
        <v>8026.1</v>
      </c>
      <c r="F314" s="3">
        <v>3376.87</v>
      </c>
      <c r="G314" s="2"/>
      <c r="H314" s="2">
        <v>12600.76</v>
      </c>
      <c r="I314" s="2">
        <f t="shared" si="112"/>
        <v>24003.730000000003</v>
      </c>
      <c r="J314" s="2">
        <v>10649.53</v>
      </c>
      <c r="K314" s="71">
        <f t="shared" si="113"/>
        <v>1.2539708325156136</v>
      </c>
      <c r="L314" s="2">
        <v>17872.169999999998</v>
      </c>
      <c r="M314" s="2">
        <v>31458.36</v>
      </c>
      <c r="N314" s="2">
        <v>18070.02</v>
      </c>
    </row>
    <row r="315" spans="1:14" ht="15.75" thickBot="1" x14ac:dyDescent="0.3">
      <c r="A315" s="46" t="s">
        <v>232</v>
      </c>
      <c r="B315" s="46" t="s">
        <v>233</v>
      </c>
      <c r="C315" s="47"/>
      <c r="D315" s="47"/>
      <c r="E315" s="3">
        <v>5649.63</v>
      </c>
      <c r="F315" s="3">
        <v>441.98</v>
      </c>
      <c r="G315" s="2"/>
      <c r="H315" s="2">
        <v>3638</v>
      </c>
      <c r="I315" s="2">
        <f t="shared" si="112"/>
        <v>9729.61</v>
      </c>
      <c r="J315" s="2">
        <v>3829.58</v>
      </c>
      <c r="K315" s="71">
        <f t="shared" si="113"/>
        <v>1.5406467549966316</v>
      </c>
      <c r="L315" s="2">
        <v>8657.51</v>
      </c>
      <c r="M315" s="2">
        <v>12116.54</v>
      </c>
      <c r="N315" s="2">
        <v>16549.87</v>
      </c>
    </row>
    <row r="316" spans="1:14" ht="15.75" thickBot="1" x14ac:dyDescent="0.3">
      <c r="A316" s="46" t="s">
        <v>234</v>
      </c>
      <c r="B316" s="46" t="s">
        <v>235</v>
      </c>
      <c r="C316" s="47"/>
      <c r="D316" s="47"/>
      <c r="E316" s="3">
        <v>3111.27</v>
      </c>
      <c r="F316" s="3">
        <v>2022.91</v>
      </c>
      <c r="G316" s="2"/>
      <c r="H316" s="2">
        <v>8106.34</v>
      </c>
      <c r="I316" s="2">
        <f t="shared" si="112"/>
        <v>13240.52</v>
      </c>
      <c r="J316" s="2">
        <v>17158.18</v>
      </c>
      <c r="K316" s="71">
        <f t="shared" si="113"/>
        <v>-0.22832608120441678</v>
      </c>
      <c r="L316" s="2">
        <v>19738</v>
      </c>
      <c r="M316" s="2">
        <v>17636.900000000001</v>
      </c>
      <c r="N316" s="2">
        <v>39174.04</v>
      </c>
    </row>
    <row r="317" spans="1:14" ht="15.75" thickBot="1" x14ac:dyDescent="0.3">
      <c r="A317" s="46" t="s">
        <v>319</v>
      </c>
      <c r="B317" s="46" t="s">
        <v>320</v>
      </c>
      <c r="C317" s="47"/>
      <c r="D317" s="47"/>
      <c r="E317" s="3">
        <v>1186.5</v>
      </c>
      <c r="F317" s="5"/>
      <c r="G317" s="2"/>
      <c r="H317" s="2">
        <v>1370</v>
      </c>
      <c r="I317" s="2">
        <f t="shared" si="112"/>
        <v>2556.5</v>
      </c>
      <c r="J317" s="2">
        <v>890.62</v>
      </c>
      <c r="K317" s="71">
        <f t="shared" si="113"/>
        <v>1.8704722552828366</v>
      </c>
      <c r="L317" s="2">
        <v>890.62</v>
      </c>
      <c r="M317" s="2">
        <v>1045.81</v>
      </c>
      <c r="N317" s="2">
        <v>1856.75</v>
      </c>
    </row>
    <row r="318" spans="1:14" ht="15.75" thickBot="1" x14ac:dyDescent="0.3">
      <c r="A318" s="46" t="s">
        <v>368</v>
      </c>
      <c r="B318" s="46" t="s">
        <v>369</v>
      </c>
      <c r="C318" s="47"/>
      <c r="D318" s="47"/>
      <c r="E318" s="3">
        <v>9791.1</v>
      </c>
      <c r="F318" s="5">
        <v>2151.52</v>
      </c>
      <c r="G318" s="2"/>
      <c r="H318" s="2">
        <v>1663.62</v>
      </c>
      <c r="I318" s="2">
        <f t="shared" si="112"/>
        <v>13606.240000000002</v>
      </c>
      <c r="J318" s="2">
        <v>12200.87</v>
      </c>
      <c r="K318" s="71">
        <f t="shared" si="113"/>
        <v>0.11518604820803757</v>
      </c>
      <c r="L318" s="2">
        <v>12779.9</v>
      </c>
      <c r="M318" s="2">
        <v>13700.17</v>
      </c>
      <c r="N318" s="2">
        <v>12960.57</v>
      </c>
    </row>
    <row r="319" spans="1:14" ht="15.75" thickBot="1" x14ac:dyDescent="0.3">
      <c r="A319" s="46" t="s">
        <v>236</v>
      </c>
      <c r="B319" s="46" t="s">
        <v>237</v>
      </c>
      <c r="C319" s="47"/>
      <c r="D319" s="47"/>
      <c r="E319" s="5">
        <v>8705.75</v>
      </c>
      <c r="F319" s="3">
        <v>8788.51</v>
      </c>
      <c r="G319" s="2"/>
      <c r="H319" s="2">
        <v>11151.4</v>
      </c>
      <c r="I319" s="2">
        <f t="shared" si="112"/>
        <v>28645.660000000003</v>
      </c>
      <c r="J319" s="2">
        <v>22195.81</v>
      </c>
      <c r="K319" s="71">
        <f t="shared" si="113"/>
        <v>0.29058862911513494</v>
      </c>
      <c r="L319" s="2">
        <v>26720.81</v>
      </c>
      <c r="M319" s="2">
        <v>30231.63</v>
      </c>
      <c r="N319" s="2">
        <v>21163.08</v>
      </c>
    </row>
    <row r="320" spans="1:14" ht="15.75" thickBot="1" x14ac:dyDescent="0.3">
      <c r="A320" s="9" t="s">
        <v>355</v>
      </c>
      <c r="B320" s="58"/>
      <c r="C320" s="10"/>
      <c r="D320" s="10"/>
      <c r="E320" s="4">
        <f t="shared" ref="E320:J320" si="114">SUM(E312:E319)</f>
        <v>38563.760000000002</v>
      </c>
      <c r="F320" s="4">
        <f t="shared" si="114"/>
        <v>20018.09</v>
      </c>
      <c r="G320" s="4">
        <f t="shared" si="114"/>
        <v>0</v>
      </c>
      <c r="H320" s="4">
        <f t="shared" si="114"/>
        <v>43756.01</v>
      </c>
      <c r="I320" s="4">
        <f t="shared" si="114"/>
        <v>102337.86000000002</v>
      </c>
      <c r="J320" s="77">
        <f t="shared" si="114"/>
        <v>79168.240000000005</v>
      </c>
      <c r="K320" s="78">
        <f t="shared" si="113"/>
        <v>0.29266306791713448</v>
      </c>
      <c r="L320" s="4">
        <f t="shared" ref="L320:M320" si="115">SUM(L312:L319)</f>
        <v>101476.93</v>
      </c>
      <c r="M320" s="4">
        <f t="shared" si="115"/>
        <v>138671.60999999999</v>
      </c>
      <c r="N320" s="4">
        <f t="shared" ref="N320" si="116">SUM(N312:N319)</f>
        <v>145940.74</v>
      </c>
    </row>
    <row r="321" spans="1:19" ht="15.75" thickBot="1" x14ac:dyDescent="0.3">
      <c r="A321" s="22" t="s">
        <v>44</v>
      </c>
      <c r="B321" s="59"/>
      <c r="C321" s="7"/>
      <c r="D321" s="7"/>
      <c r="E321" s="30"/>
      <c r="F321" s="30"/>
      <c r="G321" s="31"/>
      <c r="H321" s="31"/>
      <c r="I321" s="30"/>
      <c r="J321" s="30"/>
      <c r="K321" s="30"/>
      <c r="L321" s="31"/>
      <c r="M321" s="31"/>
    </row>
    <row r="322" spans="1:19" x14ac:dyDescent="0.25">
      <c r="A322" s="20"/>
      <c r="B322" s="57" t="s">
        <v>58</v>
      </c>
      <c r="C322" s="11"/>
      <c r="D322" s="11"/>
      <c r="E322" s="25" t="s">
        <v>2</v>
      </c>
      <c r="F322" s="26" t="s">
        <v>3</v>
      </c>
      <c r="G322" s="27" t="s">
        <v>4</v>
      </c>
      <c r="H322" s="54" t="s">
        <v>418</v>
      </c>
      <c r="I322" s="65" t="s">
        <v>505</v>
      </c>
      <c r="J322" s="25" t="s">
        <v>506</v>
      </c>
      <c r="K322" s="72" t="s">
        <v>452</v>
      </c>
      <c r="L322" s="25" t="s">
        <v>506</v>
      </c>
      <c r="M322" s="25" t="s">
        <v>469</v>
      </c>
      <c r="N322" s="25" t="s">
        <v>446</v>
      </c>
    </row>
    <row r="323" spans="1:19" ht="15.75" thickBot="1" x14ac:dyDescent="0.3">
      <c r="A323" s="21" t="s">
        <v>58</v>
      </c>
      <c r="B323" s="50" t="s">
        <v>59</v>
      </c>
      <c r="C323" s="12"/>
      <c r="D323" s="12"/>
      <c r="E323" s="28" t="s">
        <v>5</v>
      </c>
      <c r="F323" s="28" t="s">
        <v>5</v>
      </c>
      <c r="G323" s="28" t="s">
        <v>5</v>
      </c>
      <c r="H323" s="55" t="s">
        <v>419</v>
      </c>
      <c r="I323" s="28" t="s">
        <v>447</v>
      </c>
      <c r="J323" s="28" t="s">
        <v>447</v>
      </c>
      <c r="K323" s="73" t="s">
        <v>507</v>
      </c>
      <c r="L323" s="28" t="s">
        <v>448</v>
      </c>
      <c r="M323" s="28" t="s">
        <v>448</v>
      </c>
      <c r="N323" s="28" t="s">
        <v>448</v>
      </c>
    </row>
    <row r="324" spans="1:19" ht="15.75" thickBot="1" x14ac:dyDescent="0.3">
      <c r="A324" s="46" t="s">
        <v>238</v>
      </c>
      <c r="B324" s="46" t="s">
        <v>239</v>
      </c>
      <c r="C324" s="47"/>
      <c r="D324" s="47"/>
      <c r="E324" s="5">
        <v>11517.93</v>
      </c>
      <c r="F324" s="3">
        <v>67223.45</v>
      </c>
      <c r="G324" s="2">
        <v>70332.08</v>
      </c>
      <c r="H324" s="2">
        <v>31694.3</v>
      </c>
      <c r="I324" s="2">
        <f>SUM(E324:H324)</f>
        <v>180767.76</v>
      </c>
      <c r="J324" s="2">
        <v>125291.87</v>
      </c>
      <c r="K324" s="71">
        <f>SUM(I324/J324)-1</f>
        <v>0.44277326214382473</v>
      </c>
      <c r="L324" s="2">
        <v>154299.97</v>
      </c>
      <c r="M324" s="2">
        <v>119863.9</v>
      </c>
      <c r="N324" s="2">
        <v>197470.68</v>
      </c>
    </row>
    <row r="325" spans="1:19" s="82" customFormat="1" ht="15.75" thickBot="1" x14ac:dyDescent="0.3">
      <c r="A325" s="79" t="s">
        <v>459</v>
      </c>
      <c r="B325" s="79" t="s">
        <v>460</v>
      </c>
      <c r="C325" s="80"/>
      <c r="D325" s="80"/>
      <c r="E325" s="69">
        <v>7921.12</v>
      </c>
      <c r="F325" s="69">
        <v>31300.5</v>
      </c>
      <c r="G325" s="81"/>
      <c r="H325" s="81">
        <v>19584.580000000002</v>
      </c>
      <c r="I325" s="81">
        <f>SUM(E325:H325)</f>
        <v>58806.200000000004</v>
      </c>
      <c r="J325" s="81">
        <v>26695.77</v>
      </c>
      <c r="K325" s="71">
        <f>SUM(I325/J325)-1</f>
        <v>1.2028283881678634</v>
      </c>
      <c r="L325" s="81">
        <v>36594.720000000001</v>
      </c>
      <c r="M325" s="81">
        <v>12002.72</v>
      </c>
      <c r="N325" s="81">
        <v>0</v>
      </c>
      <c r="S325" s="83"/>
    </row>
    <row r="326" spans="1:19" ht="15.75" thickBot="1" x14ac:dyDescent="0.3">
      <c r="A326" s="9" t="s">
        <v>45</v>
      </c>
      <c r="B326" s="58"/>
      <c r="C326" s="10"/>
      <c r="D326" s="10"/>
      <c r="E326" s="4">
        <f>SUM(E324:E325)</f>
        <v>19439.05</v>
      </c>
      <c r="F326" s="4">
        <f t="shared" ref="F326:I326" si="117">SUM(F324:F325)</f>
        <v>98523.95</v>
      </c>
      <c r="G326" s="4">
        <f t="shared" si="117"/>
        <v>70332.08</v>
      </c>
      <c r="H326" s="4">
        <f t="shared" si="117"/>
        <v>51278.880000000005</v>
      </c>
      <c r="I326" s="4">
        <f t="shared" si="117"/>
        <v>239573.96000000002</v>
      </c>
      <c r="J326" s="4">
        <f>SUM(J324:J325)</f>
        <v>151987.63999999998</v>
      </c>
      <c r="K326" s="78">
        <f t="shared" ref="K326" si="118">SUM(I326/J326)-1</f>
        <v>0.57627264953913393</v>
      </c>
      <c r="L326" s="4">
        <f>SUM(L324:L325)</f>
        <v>190894.69</v>
      </c>
      <c r="M326" s="4">
        <f>SUM(M324:M325)</f>
        <v>131866.62</v>
      </c>
      <c r="N326" s="4">
        <f>SUM(N324:N325)</f>
        <v>197470.68</v>
      </c>
    </row>
    <row r="327" spans="1:19" ht="15.75" thickBot="1" x14ac:dyDescent="0.3">
      <c r="A327" s="19" t="s">
        <v>46</v>
      </c>
      <c r="B327" s="18"/>
      <c r="C327" s="6"/>
      <c r="D327" s="6"/>
      <c r="E327" s="23"/>
      <c r="F327" s="23"/>
      <c r="G327" s="23"/>
      <c r="H327" s="23"/>
      <c r="I327" s="23"/>
      <c r="J327" s="23"/>
      <c r="K327" s="23"/>
      <c r="L327" s="23"/>
      <c r="M327" s="23"/>
    </row>
    <row r="328" spans="1:19" x14ac:dyDescent="0.25">
      <c r="A328" s="20"/>
      <c r="B328" s="57" t="s">
        <v>58</v>
      </c>
      <c r="C328" s="11"/>
      <c r="D328" s="11"/>
      <c r="E328" s="25" t="s">
        <v>2</v>
      </c>
      <c r="F328" s="26" t="s">
        <v>3</v>
      </c>
      <c r="G328" s="27" t="s">
        <v>4</v>
      </c>
      <c r="H328" s="54" t="s">
        <v>418</v>
      </c>
      <c r="I328" s="65" t="s">
        <v>505</v>
      </c>
      <c r="J328" s="25" t="s">
        <v>506</v>
      </c>
      <c r="K328" s="72" t="s">
        <v>452</v>
      </c>
      <c r="L328" s="25" t="s">
        <v>506</v>
      </c>
      <c r="M328" s="25" t="s">
        <v>469</v>
      </c>
      <c r="N328" s="25" t="s">
        <v>446</v>
      </c>
    </row>
    <row r="329" spans="1:19" ht="15.75" thickBot="1" x14ac:dyDescent="0.3">
      <c r="A329" s="21" t="s">
        <v>58</v>
      </c>
      <c r="B329" s="50" t="s">
        <v>59</v>
      </c>
      <c r="C329" s="12"/>
      <c r="D329" s="12"/>
      <c r="E329" s="28" t="s">
        <v>5</v>
      </c>
      <c r="F329" s="28" t="s">
        <v>5</v>
      </c>
      <c r="G329" s="28" t="s">
        <v>5</v>
      </c>
      <c r="H329" s="55" t="s">
        <v>419</v>
      </c>
      <c r="I329" s="28" t="s">
        <v>447</v>
      </c>
      <c r="J329" s="28" t="s">
        <v>447</v>
      </c>
      <c r="K329" s="73" t="s">
        <v>507</v>
      </c>
      <c r="L329" s="28" t="s">
        <v>448</v>
      </c>
      <c r="M329" s="28" t="s">
        <v>448</v>
      </c>
      <c r="N329" s="28" t="s">
        <v>448</v>
      </c>
    </row>
    <row r="330" spans="1:19" ht="15.75" thickBot="1" x14ac:dyDescent="0.3">
      <c r="A330" s="13" t="s">
        <v>240</v>
      </c>
      <c r="B330" s="46" t="s">
        <v>241</v>
      </c>
      <c r="C330" s="14"/>
      <c r="D330" s="14"/>
      <c r="E330" s="3">
        <v>8008.74</v>
      </c>
      <c r="F330" s="3">
        <v>24816.78</v>
      </c>
      <c r="G330" s="2"/>
      <c r="H330" s="2">
        <v>9099</v>
      </c>
      <c r="I330" s="2">
        <f>SUM(E330:H330)</f>
        <v>41924.519999999997</v>
      </c>
      <c r="J330" s="2">
        <v>33715.11</v>
      </c>
      <c r="K330" s="71">
        <f>SUM(I330/J330)-1</f>
        <v>0.24349349594291692</v>
      </c>
      <c r="L330" s="2">
        <v>39288.699999999997</v>
      </c>
      <c r="M330" s="2">
        <v>43826.35</v>
      </c>
      <c r="N330" s="2">
        <v>43217.26</v>
      </c>
    </row>
    <row r="331" spans="1:19" ht="15.75" thickBot="1" x14ac:dyDescent="0.3">
      <c r="A331" s="9" t="s">
        <v>47</v>
      </c>
      <c r="B331" s="58"/>
      <c r="C331" s="10"/>
      <c r="D331" s="10"/>
      <c r="E331" s="4">
        <f>SUM(E330)</f>
        <v>8008.74</v>
      </c>
      <c r="F331" s="4">
        <f t="shared" ref="F331:I331" si="119">SUM(F330)</f>
        <v>24816.78</v>
      </c>
      <c r="G331" s="4">
        <f t="shared" si="119"/>
        <v>0</v>
      </c>
      <c r="H331" s="4">
        <f>SUM(H330)</f>
        <v>9099</v>
      </c>
      <c r="I331" s="4">
        <f t="shared" si="119"/>
        <v>41924.519999999997</v>
      </c>
      <c r="J331" s="4">
        <f>SUM(J330)</f>
        <v>33715.11</v>
      </c>
      <c r="K331" s="78">
        <f>SUM(I331/J331)-1</f>
        <v>0.24349349594291692</v>
      </c>
      <c r="L331" s="4">
        <f>SUM(L330)</f>
        <v>39288.699999999997</v>
      </c>
      <c r="M331" s="4">
        <f>SUM(M330)</f>
        <v>43826.35</v>
      </c>
      <c r="N331" s="4">
        <f>SUM(N330)</f>
        <v>43217.26</v>
      </c>
    </row>
    <row r="332" spans="1:19" ht="15.75" thickBot="1" x14ac:dyDescent="0.3">
      <c r="A332" s="19" t="s">
        <v>48</v>
      </c>
      <c r="B332" s="18"/>
      <c r="C332" s="6"/>
      <c r="D332" s="6"/>
      <c r="E332" s="23"/>
      <c r="F332" s="23"/>
      <c r="G332" s="23"/>
      <c r="H332" s="23"/>
      <c r="I332" s="23"/>
      <c r="J332" s="23"/>
      <c r="K332" s="23"/>
      <c r="L332" s="23"/>
      <c r="M332" s="23"/>
    </row>
    <row r="333" spans="1:19" x14ac:dyDescent="0.25">
      <c r="A333" s="20"/>
      <c r="B333" s="57" t="s">
        <v>58</v>
      </c>
      <c r="C333" s="11"/>
      <c r="D333" s="11"/>
      <c r="E333" s="25" t="s">
        <v>2</v>
      </c>
      <c r="F333" s="26" t="s">
        <v>3</v>
      </c>
      <c r="G333" s="27" t="s">
        <v>4</v>
      </c>
      <c r="H333" s="54" t="s">
        <v>418</v>
      </c>
      <c r="I333" s="65" t="s">
        <v>505</v>
      </c>
      <c r="J333" s="25" t="s">
        <v>506</v>
      </c>
      <c r="K333" s="72" t="s">
        <v>452</v>
      </c>
      <c r="L333" s="25" t="s">
        <v>506</v>
      </c>
      <c r="M333" s="25" t="s">
        <v>469</v>
      </c>
      <c r="N333" s="25" t="s">
        <v>446</v>
      </c>
    </row>
    <row r="334" spans="1:19" ht="15.75" thickBot="1" x14ac:dyDescent="0.3">
      <c r="A334" s="21" t="s">
        <v>58</v>
      </c>
      <c r="B334" s="50" t="s">
        <v>59</v>
      </c>
      <c r="C334" s="12"/>
      <c r="D334" s="12"/>
      <c r="E334" s="28" t="s">
        <v>5</v>
      </c>
      <c r="F334" s="28" t="s">
        <v>5</v>
      </c>
      <c r="G334" s="28" t="s">
        <v>5</v>
      </c>
      <c r="H334" s="55" t="s">
        <v>419</v>
      </c>
      <c r="I334" s="28" t="s">
        <v>447</v>
      </c>
      <c r="J334" s="28" t="s">
        <v>447</v>
      </c>
      <c r="K334" s="73" t="s">
        <v>507</v>
      </c>
      <c r="L334" s="28" t="s">
        <v>448</v>
      </c>
      <c r="M334" s="28" t="s">
        <v>448</v>
      </c>
      <c r="N334" s="28" t="s">
        <v>448</v>
      </c>
    </row>
    <row r="335" spans="1:19" ht="15.75" thickBot="1" x14ac:dyDescent="0.3">
      <c r="A335" s="46" t="s">
        <v>242</v>
      </c>
      <c r="B335" s="46" t="s">
        <v>243</v>
      </c>
      <c r="C335" s="47"/>
      <c r="D335" s="47"/>
      <c r="E335" s="3">
        <v>34716.080000000002</v>
      </c>
      <c r="F335" s="3">
        <v>27251.55</v>
      </c>
      <c r="G335" s="2"/>
      <c r="H335" s="2">
        <v>25002.82</v>
      </c>
      <c r="I335" s="2">
        <f t="shared" ref="I335:I336" si="120">SUM(E335:H335)</f>
        <v>86970.450000000012</v>
      </c>
      <c r="J335" s="2">
        <v>85583.56</v>
      </c>
      <c r="K335" s="71">
        <f t="shared" ref="K335:K337" si="121">SUM(I335/J335)-1</f>
        <v>1.6205098268873286E-2</v>
      </c>
      <c r="L335" s="2">
        <v>112987.07</v>
      </c>
      <c r="M335" s="2">
        <v>163905.97</v>
      </c>
      <c r="N335" s="2">
        <v>174083.36</v>
      </c>
    </row>
    <row r="336" spans="1:19" ht="15.75" thickBot="1" x14ac:dyDescent="0.3">
      <c r="A336" s="13" t="s">
        <v>277</v>
      </c>
      <c r="B336" s="46" t="s">
        <v>278</v>
      </c>
      <c r="C336" s="14"/>
      <c r="D336" s="14"/>
      <c r="E336" s="3">
        <v>1294.51</v>
      </c>
      <c r="F336" s="3">
        <v>624.22</v>
      </c>
      <c r="G336" s="2"/>
      <c r="H336" s="2">
        <v>597</v>
      </c>
      <c r="I336" s="2">
        <f t="shared" si="120"/>
        <v>2515.73</v>
      </c>
      <c r="J336" s="2">
        <v>6685.93</v>
      </c>
      <c r="K336" s="71">
        <f t="shared" si="121"/>
        <v>-0.6237277386990292</v>
      </c>
      <c r="L336" s="2">
        <v>6685.93</v>
      </c>
      <c r="M336" s="2">
        <v>17584.84</v>
      </c>
      <c r="N336" s="2">
        <v>11687.99</v>
      </c>
    </row>
    <row r="337" spans="1:14" ht="15.75" thickBot="1" x14ac:dyDescent="0.3">
      <c r="A337" s="9" t="s">
        <v>49</v>
      </c>
      <c r="B337" s="58"/>
      <c r="C337" s="10"/>
      <c r="D337" s="10"/>
      <c r="E337" s="4">
        <f>SUM(E335:E336)</f>
        <v>36010.590000000004</v>
      </c>
      <c r="F337" s="4">
        <f t="shared" ref="F337:I337" si="122">SUM(F335:F336)</f>
        <v>27875.77</v>
      </c>
      <c r="G337" s="4">
        <f t="shared" si="122"/>
        <v>0</v>
      </c>
      <c r="H337" s="4">
        <f>SUM(H335:H336)</f>
        <v>25599.82</v>
      </c>
      <c r="I337" s="4">
        <f t="shared" si="122"/>
        <v>89486.180000000008</v>
      </c>
      <c r="J337" s="4">
        <f>SUM(J335:J336)</f>
        <v>92269.489999999991</v>
      </c>
      <c r="K337" s="78">
        <f t="shared" si="121"/>
        <v>-3.0165009040366231E-2</v>
      </c>
      <c r="L337" s="4">
        <f>SUM(L335:L336)</f>
        <v>119673</v>
      </c>
      <c r="M337" s="4">
        <f>SUM(M335:M336)</f>
        <v>181490.81</v>
      </c>
      <c r="N337" s="4">
        <f>SUM(N335:N336)</f>
        <v>185771.34999999998</v>
      </c>
    </row>
    <row r="338" spans="1:14" ht="15.75" thickBot="1" x14ac:dyDescent="0.3">
      <c r="A338" s="19" t="s">
        <v>50</v>
      </c>
      <c r="B338" s="18"/>
      <c r="C338" s="6"/>
      <c r="D338" s="6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4" x14ac:dyDescent="0.25">
      <c r="A339" s="20"/>
      <c r="B339" s="57" t="s">
        <v>58</v>
      </c>
      <c r="C339" s="11"/>
      <c r="D339" s="11"/>
      <c r="E339" s="25" t="s">
        <v>2</v>
      </c>
      <c r="F339" s="26" t="s">
        <v>3</v>
      </c>
      <c r="G339" s="27" t="s">
        <v>4</v>
      </c>
      <c r="H339" s="54" t="s">
        <v>418</v>
      </c>
      <c r="I339" s="65" t="s">
        <v>505</v>
      </c>
      <c r="J339" s="25" t="s">
        <v>506</v>
      </c>
      <c r="K339" s="72" t="s">
        <v>452</v>
      </c>
      <c r="L339" s="25" t="s">
        <v>506</v>
      </c>
      <c r="M339" s="25" t="s">
        <v>469</v>
      </c>
      <c r="N339" s="25" t="s">
        <v>446</v>
      </c>
    </row>
    <row r="340" spans="1:14" ht="15.75" thickBot="1" x14ac:dyDescent="0.3">
      <c r="A340" s="21" t="s">
        <v>58</v>
      </c>
      <c r="B340" s="50" t="s">
        <v>59</v>
      </c>
      <c r="C340" s="12"/>
      <c r="D340" s="12"/>
      <c r="E340" s="28" t="s">
        <v>5</v>
      </c>
      <c r="F340" s="28" t="s">
        <v>5</v>
      </c>
      <c r="G340" s="28" t="s">
        <v>5</v>
      </c>
      <c r="H340" s="55" t="s">
        <v>419</v>
      </c>
      <c r="I340" s="28" t="s">
        <v>447</v>
      </c>
      <c r="J340" s="28" t="s">
        <v>447</v>
      </c>
      <c r="K340" s="73" t="s">
        <v>507</v>
      </c>
      <c r="L340" s="28" t="s">
        <v>448</v>
      </c>
      <c r="M340" s="28" t="s">
        <v>448</v>
      </c>
      <c r="N340" s="28" t="s">
        <v>448</v>
      </c>
    </row>
    <row r="341" spans="1:14" ht="15.75" thickBot="1" x14ac:dyDescent="0.3">
      <c r="A341" s="46" t="s">
        <v>244</v>
      </c>
      <c r="B341" s="46" t="s">
        <v>245</v>
      </c>
      <c r="C341" s="47"/>
      <c r="D341" s="47"/>
      <c r="E341" s="3">
        <v>6194.57</v>
      </c>
      <c r="F341" s="3">
        <v>8996.4</v>
      </c>
      <c r="G341" s="2"/>
      <c r="H341" s="2">
        <v>5690.62</v>
      </c>
      <c r="I341" s="2">
        <f t="shared" ref="I341:I343" si="123">SUM(E341:H341)</f>
        <v>20881.59</v>
      </c>
      <c r="J341" s="2">
        <v>12611.93</v>
      </c>
      <c r="K341" s="71">
        <f t="shared" ref="K341:K344" si="124">SUM(I341/J341)-1</f>
        <v>0.65570138749580753</v>
      </c>
      <c r="L341" s="2">
        <v>15937.36</v>
      </c>
      <c r="M341" s="2">
        <v>22529.5</v>
      </c>
      <c r="N341" s="2">
        <v>29292.720000000001</v>
      </c>
    </row>
    <row r="342" spans="1:14" ht="15.75" thickBot="1" x14ac:dyDescent="0.3">
      <c r="A342" s="46" t="s">
        <v>387</v>
      </c>
      <c r="B342" s="46" t="s">
        <v>388</v>
      </c>
      <c r="C342" s="47"/>
      <c r="D342" s="47"/>
      <c r="E342" s="3"/>
      <c r="F342" s="3">
        <v>2588.12</v>
      </c>
      <c r="G342" s="2"/>
      <c r="H342" s="2">
        <v>900</v>
      </c>
      <c r="I342" s="2">
        <f t="shared" si="123"/>
        <v>3488.12</v>
      </c>
      <c r="J342" s="2">
        <v>6893.77</v>
      </c>
      <c r="K342" s="71">
        <f t="shared" si="124"/>
        <v>-0.49401851236696326</v>
      </c>
      <c r="L342" s="2">
        <v>9593.77</v>
      </c>
      <c r="M342" s="2">
        <v>13764.51</v>
      </c>
      <c r="N342" s="2">
        <v>16237.31</v>
      </c>
    </row>
    <row r="343" spans="1:14" ht="15.75" thickBot="1" x14ac:dyDescent="0.3">
      <c r="A343" s="13" t="s">
        <v>246</v>
      </c>
      <c r="B343" s="46" t="s">
        <v>247</v>
      </c>
      <c r="C343" s="14"/>
      <c r="D343" s="14"/>
      <c r="E343" s="3">
        <v>2392.48</v>
      </c>
      <c r="F343" s="3">
        <v>7251.97</v>
      </c>
      <c r="G343" s="2"/>
      <c r="H343" s="2">
        <v>12858.5</v>
      </c>
      <c r="I343" s="2">
        <f t="shared" si="123"/>
        <v>22502.95</v>
      </c>
      <c r="J343" s="2">
        <v>19078.52</v>
      </c>
      <c r="K343" s="71">
        <f t="shared" si="124"/>
        <v>0.17949138612429061</v>
      </c>
      <c r="L343" s="2">
        <v>29339.99</v>
      </c>
      <c r="M343" s="2">
        <v>37379.81</v>
      </c>
      <c r="N343" s="2">
        <v>39054.97</v>
      </c>
    </row>
    <row r="344" spans="1:14" ht="15.75" thickBot="1" x14ac:dyDescent="0.3">
      <c r="A344" s="9" t="s">
        <v>51</v>
      </c>
      <c r="B344" s="58"/>
      <c r="C344" s="10"/>
      <c r="D344" s="10"/>
      <c r="E344" s="4">
        <f>SUM(E341:E343)</f>
        <v>8587.0499999999993</v>
      </c>
      <c r="F344" s="4">
        <f t="shared" ref="F344:I344" si="125">SUM(F341:F343)</f>
        <v>18836.490000000002</v>
      </c>
      <c r="G344" s="4">
        <f t="shared" si="125"/>
        <v>0</v>
      </c>
      <c r="H344" s="4">
        <f>SUM(H341:H343)</f>
        <v>19449.12</v>
      </c>
      <c r="I344" s="4">
        <f t="shared" si="125"/>
        <v>46872.66</v>
      </c>
      <c r="J344" s="4">
        <f>SUM(J341:J343)</f>
        <v>38584.22</v>
      </c>
      <c r="K344" s="78">
        <f t="shared" si="124"/>
        <v>0.21481424271373117</v>
      </c>
      <c r="L344" s="4">
        <f>SUM(L341:L343)</f>
        <v>54871.12</v>
      </c>
      <c r="M344" s="4">
        <f>SUM(M341:M343)</f>
        <v>73673.820000000007</v>
      </c>
      <c r="N344" s="4">
        <f>SUM(N341:N343)</f>
        <v>84585</v>
      </c>
    </row>
    <row r="345" spans="1:14" ht="15.75" thickBot="1" x14ac:dyDescent="0.3">
      <c r="A345" s="48" t="s">
        <v>356</v>
      </c>
      <c r="B345" s="18"/>
      <c r="C345" s="40"/>
      <c r="D345" s="40"/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4" x14ac:dyDescent="0.25">
      <c r="A346" s="49"/>
      <c r="B346" s="57" t="s">
        <v>58</v>
      </c>
      <c r="C346" s="44"/>
      <c r="D346" s="44"/>
      <c r="E346" s="25" t="s">
        <v>2</v>
      </c>
      <c r="F346" s="26" t="s">
        <v>3</v>
      </c>
      <c r="G346" s="27" t="s">
        <v>4</v>
      </c>
      <c r="H346" s="54" t="s">
        <v>418</v>
      </c>
      <c r="I346" s="65" t="s">
        <v>505</v>
      </c>
      <c r="J346" s="25" t="s">
        <v>506</v>
      </c>
      <c r="K346" s="72" t="s">
        <v>452</v>
      </c>
      <c r="L346" s="25" t="s">
        <v>506</v>
      </c>
      <c r="M346" s="25" t="s">
        <v>469</v>
      </c>
      <c r="N346" s="25" t="s">
        <v>446</v>
      </c>
    </row>
    <row r="347" spans="1:14" ht="15.75" thickBot="1" x14ac:dyDescent="0.3">
      <c r="A347" s="50" t="s">
        <v>58</v>
      </c>
      <c r="B347" s="50" t="s">
        <v>59</v>
      </c>
      <c r="C347" s="45"/>
      <c r="D347" s="45"/>
      <c r="E347" s="28" t="s">
        <v>5</v>
      </c>
      <c r="F347" s="28" t="s">
        <v>5</v>
      </c>
      <c r="G347" s="28" t="s">
        <v>5</v>
      </c>
      <c r="H347" s="55" t="s">
        <v>419</v>
      </c>
      <c r="I347" s="28" t="s">
        <v>447</v>
      </c>
      <c r="J347" s="28" t="s">
        <v>447</v>
      </c>
      <c r="K347" s="73" t="s">
        <v>507</v>
      </c>
      <c r="L347" s="28" t="s">
        <v>448</v>
      </c>
      <c r="M347" s="28" t="s">
        <v>448</v>
      </c>
      <c r="N347" s="28" t="s">
        <v>448</v>
      </c>
    </row>
    <row r="348" spans="1:14" ht="15.75" thickBot="1" x14ac:dyDescent="0.3">
      <c r="A348" s="46" t="s">
        <v>336</v>
      </c>
      <c r="B348" s="46" t="s">
        <v>337</v>
      </c>
      <c r="C348" s="47"/>
      <c r="D348" s="47"/>
      <c r="E348" s="3">
        <v>1000.74</v>
      </c>
      <c r="F348" s="3">
        <v>8433.8799999999992</v>
      </c>
      <c r="G348" s="2"/>
      <c r="H348" s="2">
        <v>8198.2000000000007</v>
      </c>
      <c r="I348" s="2">
        <f t="shared" ref="I348:I354" si="126">SUM(E348:H348)</f>
        <v>17632.82</v>
      </c>
      <c r="J348" s="2">
        <v>4457.18</v>
      </c>
      <c r="K348" s="71">
        <f t="shared" ref="K348:K355" si="127">SUM(I348/J348)-1</f>
        <v>2.9560484431860501</v>
      </c>
      <c r="L348" s="2">
        <v>4457.18</v>
      </c>
      <c r="M348" s="2">
        <v>9054.09</v>
      </c>
      <c r="N348" s="2">
        <v>38393.39</v>
      </c>
    </row>
    <row r="349" spans="1:14" ht="15.75" thickBot="1" x14ac:dyDescent="0.3">
      <c r="A349" s="46" t="s">
        <v>248</v>
      </c>
      <c r="B349" s="46" t="s">
        <v>249</v>
      </c>
      <c r="C349" s="47"/>
      <c r="D349" s="47"/>
      <c r="E349" s="3">
        <v>8506.33</v>
      </c>
      <c r="F349" s="3">
        <v>20865.080000000002</v>
      </c>
      <c r="G349" s="2">
        <v>4950.8999999999996</v>
      </c>
      <c r="H349" s="2">
        <v>37432.42</v>
      </c>
      <c r="I349" s="2">
        <f t="shared" si="126"/>
        <v>71754.73000000001</v>
      </c>
      <c r="J349" s="2">
        <v>67384.039999999994</v>
      </c>
      <c r="K349" s="71">
        <f t="shared" si="127"/>
        <v>6.4862391747363635E-2</v>
      </c>
      <c r="L349" s="2">
        <v>95188.46</v>
      </c>
      <c r="M349" s="2">
        <v>150776.17000000001</v>
      </c>
      <c r="N349" s="2">
        <v>81006.25</v>
      </c>
    </row>
    <row r="350" spans="1:14" ht="15.75" thickBot="1" x14ac:dyDescent="0.3">
      <c r="A350" s="46" t="s">
        <v>432</v>
      </c>
      <c r="B350" s="46" t="s">
        <v>433</v>
      </c>
      <c r="C350" s="47"/>
      <c r="D350" s="47"/>
      <c r="E350" s="3"/>
      <c r="F350" s="3"/>
      <c r="G350" s="2"/>
      <c r="H350" s="2"/>
      <c r="I350" s="2">
        <f t="shared" si="126"/>
        <v>0</v>
      </c>
      <c r="J350" s="2"/>
      <c r="K350" s="71"/>
      <c r="L350" s="2">
        <v>0</v>
      </c>
      <c r="M350" s="2">
        <v>162</v>
      </c>
      <c r="N350" s="2">
        <v>1741.01</v>
      </c>
    </row>
    <row r="351" spans="1:14" ht="15.75" thickBot="1" x14ac:dyDescent="0.3">
      <c r="A351" s="46" t="s">
        <v>379</v>
      </c>
      <c r="B351" s="46" t="s">
        <v>380</v>
      </c>
      <c r="C351" s="47"/>
      <c r="D351" s="47"/>
      <c r="E351" s="3"/>
      <c r="F351" s="3"/>
      <c r="G351" s="2"/>
      <c r="H351" s="2"/>
      <c r="I351" s="2">
        <f t="shared" si="126"/>
        <v>0</v>
      </c>
      <c r="J351" s="2">
        <v>-19.37</v>
      </c>
      <c r="K351" s="71">
        <f t="shared" si="127"/>
        <v>-1</v>
      </c>
      <c r="L351" s="2">
        <v>3122.04</v>
      </c>
      <c r="M351" s="2">
        <v>3211.69</v>
      </c>
      <c r="N351" s="2">
        <v>4839.43</v>
      </c>
    </row>
    <row r="352" spans="1:14" ht="15.75" thickBot="1" x14ac:dyDescent="0.3">
      <c r="A352" s="46" t="s">
        <v>393</v>
      </c>
      <c r="B352" s="46" t="s">
        <v>394</v>
      </c>
      <c r="C352" s="47"/>
      <c r="D352" s="47"/>
      <c r="E352" s="3">
        <v>13178.83</v>
      </c>
      <c r="F352" s="3">
        <v>17509.080000000002</v>
      </c>
      <c r="G352" s="2">
        <v>32669.83</v>
      </c>
      <c r="H352" s="2">
        <v>49155.519999999997</v>
      </c>
      <c r="I352" s="2">
        <f t="shared" ref="I352:I353" si="128">SUM(E352:H352)</f>
        <v>112513.26000000001</v>
      </c>
      <c r="J352" s="2">
        <v>7498.38</v>
      </c>
      <c r="K352" s="71">
        <f t="shared" si="127"/>
        <v>14.005009081961704</v>
      </c>
      <c r="L352" s="2">
        <v>20780.23</v>
      </c>
      <c r="M352" s="2">
        <v>60486.239999999998</v>
      </c>
      <c r="N352" s="2">
        <v>41701.24</v>
      </c>
    </row>
    <row r="353" spans="1:14" ht="15.75" thickBot="1" x14ac:dyDescent="0.3">
      <c r="A353" s="46" t="s">
        <v>444</v>
      </c>
      <c r="B353" s="46" t="s">
        <v>445</v>
      </c>
      <c r="C353" s="47"/>
      <c r="D353" s="47"/>
      <c r="E353" s="3">
        <v>11958.03</v>
      </c>
      <c r="F353" s="3">
        <v>2948.12</v>
      </c>
      <c r="G353" s="2">
        <v>2056.4499999999998</v>
      </c>
      <c r="H353" s="2"/>
      <c r="I353" s="2">
        <f t="shared" si="128"/>
        <v>16962.600000000002</v>
      </c>
      <c r="J353" s="2">
        <v>18413.43</v>
      </c>
      <c r="K353" s="71">
        <f t="shared" ref="K353" si="129">SUM(I353/J353)-1</f>
        <v>-7.8791946964796744E-2</v>
      </c>
      <c r="L353" s="2">
        <v>19925.349999999999</v>
      </c>
      <c r="M353" s="2">
        <v>13482.61</v>
      </c>
      <c r="N353" s="2">
        <v>0</v>
      </c>
    </row>
    <row r="354" spans="1:14" ht="15.75" thickBot="1" x14ac:dyDescent="0.3">
      <c r="A354" s="46" t="s">
        <v>531</v>
      </c>
      <c r="B354" s="46" t="s">
        <v>532</v>
      </c>
      <c r="C354" s="47"/>
      <c r="D354" s="47"/>
      <c r="E354" s="3"/>
      <c r="F354" s="3">
        <v>2870.54</v>
      </c>
      <c r="G354" s="2"/>
      <c r="H354" s="2">
        <v>610</v>
      </c>
      <c r="I354" s="2">
        <f t="shared" si="126"/>
        <v>3480.54</v>
      </c>
      <c r="J354" s="2"/>
      <c r="K354" s="71"/>
      <c r="L354" s="2"/>
      <c r="M354" s="2"/>
      <c r="N354" s="2">
        <v>0</v>
      </c>
    </row>
    <row r="355" spans="1:14" ht="15.75" thickBot="1" x14ac:dyDescent="0.3">
      <c r="A355" s="42" t="s">
        <v>357</v>
      </c>
      <c r="B355" s="58"/>
      <c r="C355" s="43"/>
      <c r="D355" s="43"/>
      <c r="E355" s="4">
        <f>SUM(E348:E354)</f>
        <v>34643.93</v>
      </c>
      <c r="F355" s="4">
        <f t="shared" ref="F355:I355" si="130">SUM(F348:F354)</f>
        <v>52626.700000000004</v>
      </c>
      <c r="G355" s="4">
        <f t="shared" si="130"/>
        <v>39677.18</v>
      </c>
      <c r="H355" s="4">
        <f>SUM(H348:H354)</f>
        <v>95396.139999999985</v>
      </c>
      <c r="I355" s="4">
        <f t="shared" si="130"/>
        <v>222343.95000000004</v>
      </c>
      <c r="J355" s="4">
        <f>SUM(J348:J354)</f>
        <v>97733.66</v>
      </c>
      <c r="K355" s="78">
        <f t="shared" si="127"/>
        <v>1.2749987056659911</v>
      </c>
      <c r="L355" s="4">
        <f>SUM(L348:L354)</f>
        <v>143473.26</v>
      </c>
      <c r="M355" s="4">
        <f>SUM(M348:M354)</f>
        <v>237172.8</v>
      </c>
      <c r="N355" s="4">
        <f>SUM(N348:N354)</f>
        <v>167681.31999999998</v>
      </c>
    </row>
    <row r="356" spans="1:14" ht="15.75" thickBot="1" x14ac:dyDescent="0.3">
      <c r="A356" s="48" t="s">
        <v>52</v>
      </c>
      <c r="B356" s="18"/>
      <c r="C356" s="40"/>
      <c r="D356" s="40"/>
      <c r="E356" s="23"/>
      <c r="F356" s="23"/>
      <c r="G356" s="23"/>
      <c r="H356" s="23"/>
      <c r="I356" s="23"/>
      <c r="J356" s="23"/>
      <c r="K356" s="23"/>
      <c r="L356" s="23"/>
      <c r="M356" s="23"/>
    </row>
    <row r="357" spans="1:14" x14ac:dyDescent="0.25">
      <c r="A357" s="49"/>
      <c r="B357" s="57" t="s">
        <v>58</v>
      </c>
      <c r="C357" s="44"/>
      <c r="D357" s="44"/>
      <c r="E357" s="25" t="s">
        <v>2</v>
      </c>
      <c r="F357" s="26" t="s">
        <v>3</v>
      </c>
      <c r="G357" s="27" t="s">
        <v>4</v>
      </c>
      <c r="H357" s="54" t="s">
        <v>418</v>
      </c>
      <c r="I357" s="65" t="s">
        <v>505</v>
      </c>
      <c r="J357" s="25" t="s">
        <v>506</v>
      </c>
      <c r="K357" s="72" t="s">
        <v>452</v>
      </c>
      <c r="L357" s="25" t="s">
        <v>506</v>
      </c>
      <c r="M357" s="25" t="s">
        <v>469</v>
      </c>
      <c r="N357" s="25" t="s">
        <v>446</v>
      </c>
    </row>
    <row r="358" spans="1:14" ht="15.75" thickBot="1" x14ac:dyDescent="0.3">
      <c r="A358" s="50" t="s">
        <v>58</v>
      </c>
      <c r="B358" s="50" t="s">
        <v>59</v>
      </c>
      <c r="C358" s="45"/>
      <c r="D358" s="45"/>
      <c r="E358" s="28" t="s">
        <v>5</v>
      </c>
      <c r="F358" s="28" t="s">
        <v>5</v>
      </c>
      <c r="G358" s="28" t="s">
        <v>5</v>
      </c>
      <c r="H358" s="55" t="s">
        <v>419</v>
      </c>
      <c r="I358" s="28" t="s">
        <v>447</v>
      </c>
      <c r="J358" s="28" t="s">
        <v>447</v>
      </c>
      <c r="K358" s="73" t="s">
        <v>507</v>
      </c>
      <c r="L358" s="28" t="s">
        <v>448</v>
      </c>
      <c r="M358" s="28" t="s">
        <v>448</v>
      </c>
      <c r="N358" s="28" t="s">
        <v>448</v>
      </c>
    </row>
    <row r="359" spans="1:14" ht="15.75" thickBot="1" x14ac:dyDescent="0.3">
      <c r="A359" s="46" t="s">
        <v>250</v>
      </c>
      <c r="B359" s="46" t="s">
        <v>251</v>
      </c>
      <c r="C359" s="47"/>
      <c r="D359" s="47"/>
      <c r="E359" s="3">
        <v>36903.51</v>
      </c>
      <c r="F359" s="3">
        <v>54183.4</v>
      </c>
      <c r="G359" s="2"/>
      <c r="H359" s="2">
        <v>40621.56</v>
      </c>
      <c r="I359" s="2">
        <f>SUM(E359:H359)</f>
        <v>131708.47</v>
      </c>
      <c r="J359" s="2">
        <v>57868.15</v>
      </c>
      <c r="K359" s="71">
        <f>SUM(I359/J359)-1</f>
        <v>1.2760096875396916</v>
      </c>
      <c r="L359" s="2">
        <v>82789.08</v>
      </c>
      <c r="M359" s="2">
        <v>69197.53</v>
      </c>
      <c r="N359" s="2">
        <v>79287.8</v>
      </c>
    </row>
    <row r="360" spans="1:14" ht="15.75" thickBot="1" x14ac:dyDescent="0.3">
      <c r="A360" s="42" t="s">
        <v>53</v>
      </c>
      <c r="B360" s="58"/>
      <c r="C360" s="43"/>
      <c r="D360" s="43"/>
      <c r="E360" s="4">
        <f>SUM(E359:E359)</f>
        <v>36903.51</v>
      </c>
      <c r="F360" s="4">
        <f>SUM(F359:F359)</f>
        <v>54183.4</v>
      </c>
      <c r="G360" s="4">
        <f>SUM(G359:G359)</f>
        <v>0</v>
      </c>
      <c r="H360" s="4">
        <f>SUM(H359)</f>
        <v>40621.56</v>
      </c>
      <c r="I360" s="4">
        <f>SUM(I359:I359)</f>
        <v>131708.47</v>
      </c>
      <c r="J360" s="4">
        <f>SUM(J359)</f>
        <v>57868.15</v>
      </c>
      <c r="K360" s="78">
        <f>SUM(I360/J360)-1</f>
        <v>1.2760096875396916</v>
      </c>
      <c r="L360" s="4">
        <f>SUM(L359)</f>
        <v>82789.08</v>
      </c>
      <c r="M360" s="4">
        <f>SUM(M359)</f>
        <v>69197.53</v>
      </c>
      <c r="N360" s="4">
        <f>SUM(N359)</f>
        <v>79287.8</v>
      </c>
    </row>
    <row r="361" spans="1:14" ht="15.75" thickBot="1" x14ac:dyDescent="0.3">
      <c r="A361" s="19" t="s">
        <v>54</v>
      </c>
      <c r="B361" s="18"/>
      <c r="C361" s="6"/>
      <c r="D361" s="6"/>
      <c r="E361" s="23"/>
      <c r="F361" s="23"/>
      <c r="G361" s="23"/>
      <c r="H361" s="23"/>
      <c r="I361" s="23"/>
      <c r="J361" s="23"/>
      <c r="K361" s="23"/>
      <c r="L361" s="23"/>
      <c r="M361" s="23"/>
    </row>
    <row r="362" spans="1:14" x14ac:dyDescent="0.25">
      <c r="A362" s="20"/>
      <c r="B362" s="57" t="s">
        <v>58</v>
      </c>
      <c r="C362" s="11"/>
      <c r="D362" s="11"/>
      <c r="E362" s="25" t="s">
        <v>2</v>
      </c>
      <c r="F362" s="26" t="s">
        <v>3</v>
      </c>
      <c r="G362" s="27" t="s">
        <v>4</v>
      </c>
      <c r="H362" s="54" t="s">
        <v>418</v>
      </c>
      <c r="I362" s="65" t="s">
        <v>505</v>
      </c>
      <c r="J362" s="25" t="s">
        <v>506</v>
      </c>
      <c r="K362" s="72" t="s">
        <v>452</v>
      </c>
      <c r="L362" s="25" t="s">
        <v>506</v>
      </c>
      <c r="M362" s="25" t="s">
        <v>469</v>
      </c>
      <c r="N362" s="25" t="s">
        <v>446</v>
      </c>
    </row>
    <row r="363" spans="1:14" ht="15.75" thickBot="1" x14ac:dyDescent="0.3">
      <c r="A363" s="21" t="s">
        <v>58</v>
      </c>
      <c r="B363" s="50" t="s">
        <v>59</v>
      </c>
      <c r="C363" s="12"/>
      <c r="D363" s="12"/>
      <c r="E363" s="28" t="s">
        <v>5</v>
      </c>
      <c r="F363" s="28" t="s">
        <v>5</v>
      </c>
      <c r="G363" s="28" t="s">
        <v>5</v>
      </c>
      <c r="H363" s="55" t="s">
        <v>419</v>
      </c>
      <c r="I363" s="28" t="s">
        <v>447</v>
      </c>
      <c r="J363" s="28" t="s">
        <v>447</v>
      </c>
      <c r="K363" s="73" t="s">
        <v>507</v>
      </c>
      <c r="L363" s="28" t="s">
        <v>448</v>
      </c>
      <c r="M363" s="28" t="s">
        <v>448</v>
      </c>
      <c r="N363" s="28" t="s">
        <v>448</v>
      </c>
    </row>
    <row r="364" spans="1:14" ht="15.75" thickBot="1" x14ac:dyDescent="0.3">
      <c r="A364" s="13" t="s">
        <v>382</v>
      </c>
      <c r="B364" s="46" t="s">
        <v>381</v>
      </c>
      <c r="C364" s="14"/>
      <c r="D364" s="14"/>
      <c r="E364" s="3">
        <v>19763.97</v>
      </c>
      <c r="F364" s="3">
        <v>19894.57</v>
      </c>
      <c r="G364" s="2"/>
      <c r="H364" s="2">
        <v>121392.45</v>
      </c>
      <c r="I364" s="2">
        <f t="shared" ref="I364:I367" si="131">SUM(E364:H364)</f>
        <v>161050.99</v>
      </c>
      <c r="J364" s="2">
        <v>94770.63</v>
      </c>
      <c r="K364" s="71">
        <f t="shared" ref="K364:K368" si="132">SUM(I364/J364)-1</f>
        <v>0.69937658956155491</v>
      </c>
      <c r="L364" s="2">
        <v>120469.16</v>
      </c>
      <c r="M364" s="2">
        <v>39699.050000000003</v>
      </c>
      <c r="N364" s="2">
        <v>6501.99</v>
      </c>
    </row>
    <row r="365" spans="1:14" ht="15.75" thickBot="1" x14ac:dyDescent="0.3">
      <c r="A365" s="46" t="s">
        <v>252</v>
      </c>
      <c r="B365" s="46" t="s">
        <v>253</v>
      </c>
      <c r="C365" s="47"/>
      <c r="D365" s="47"/>
      <c r="E365" s="3">
        <v>150958.45000000001</v>
      </c>
      <c r="F365" s="3">
        <v>149820.24</v>
      </c>
      <c r="G365" s="2">
        <v>4472.5600000000004</v>
      </c>
      <c r="H365" s="2">
        <v>1072579.96</v>
      </c>
      <c r="I365" s="2">
        <f t="shared" si="131"/>
        <v>1377831.21</v>
      </c>
      <c r="J365" s="2">
        <v>608486.86</v>
      </c>
      <c r="K365" s="71">
        <f t="shared" si="132"/>
        <v>1.2643565548810702</v>
      </c>
      <c r="L365" s="2">
        <v>1241173.71</v>
      </c>
      <c r="M365" s="2">
        <v>634146.44999999995</v>
      </c>
      <c r="N365" s="2">
        <v>853308.17</v>
      </c>
    </row>
    <row r="366" spans="1:14" ht="15.75" thickBot="1" x14ac:dyDescent="0.3">
      <c r="A366" s="13" t="s">
        <v>254</v>
      </c>
      <c r="B366" s="46" t="s">
        <v>255</v>
      </c>
      <c r="C366" s="14"/>
      <c r="D366" s="14"/>
      <c r="E366" s="3">
        <v>296593.45</v>
      </c>
      <c r="F366" s="3">
        <v>395998.91</v>
      </c>
      <c r="G366" s="2">
        <v>38384.559999999998</v>
      </c>
      <c r="H366" s="2">
        <v>4066407.65</v>
      </c>
      <c r="I366" s="2">
        <f t="shared" si="131"/>
        <v>4797384.57</v>
      </c>
      <c r="J366" s="2">
        <v>4708303.95</v>
      </c>
      <c r="K366" s="71">
        <f t="shared" si="132"/>
        <v>1.891989577265929E-2</v>
      </c>
      <c r="L366" s="2">
        <v>5270824.96</v>
      </c>
      <c r="M366" s="2">
        <v>4289023.13</v>
      </c>
      <c r="N366" s="2">
        <v>4089063.8</v>
      </c>
    </row>
    <row r="367" spans="1:14" ht="15.75" thickBot="1" x14ac:dyDescent="0.3">
      <c r="A367" s="13" t="s">
        <v>256</v>
      </c>
      <c r="B367" s="46" t="s">
        <v>257</v>
      </c>
      <c r="C367" s="14"/>
      <c r="D367" s="14"/>
      <c r="E367" s="5">
        <v>95582.36</v>
      </c>
      <c r="F367" s="3">
        <v>214626.59</v>
      </c>
      <c r="G367" s="2">
        <v>19055.22</v>
      </c>
      <c r="H367" s="2">
        <v>2534834.4</v>
      </c>
      <c r="I367" s="2">
        <f t="shared" si="131"/>
        <v>2864098.57</v>
      </c>
      <c r="J367" s="2">
        <v>2199165.9</v>
      </c>
      <c r="K367" s="71">
        <f t="shared" si="132"/>
        <v>0.30235675716870647</v>
      </c>
      <c r="L367" s="2">
        <v>2403616.21</v>
      </c>
      <c r="M367" s="2">
        <v>2601942.7200000002</v>
      </c>
      <c r="N367" s="2">
        <v>2217221.48</v>
      </c>
    </row>
    <row r="368" spans="1:14" ht="15.75" thickBot="1" x14ac:dyDescent="0.3">
      <c r="A368" s="9" t="s">
        <v>55</v>
      </c>
      <c r="B368" s="58"/>
      <c r="C368" s="10"/>
      <c r="D368" s="10"/>
      <c r="E368" s="4">
        <f t="shared" ref="E368:J368" si="133">SUM(E364:E367)</f>
        <v>562898.23</v>
      </c>
      <c r="F368" s="4">
        <f t="shared" si="133"/>
        <v>780340.30999999994</v>
      </c>
      <c r="G368" s="4">
        <f t="shared" si="133"/>
        <v>61912.34</v>
      </c>
      <c r="H368" s="4">
        <f t="shared" si="133"/>
        <v>7795214.459999999</v>
      </c>
      <c r="I368" s="4">
        <f t="shared" si="133"/>
        <v>9200365.3399999999</v>
      </c>
      <c r="J368" s="4">
        <f t="shared" si="133"/>
        <v>7610727.3399999999</v>
      </c>
      <c r="K368" s="78">
        <f t="shared" si="132"/>
        <v>0.20886807909216198</v>
      </c>
      <c r="L368" s="4">
        <f t="shared" ref="L368:M368" si="134">SUM(L364:L367)</f>
        <v>9036084.0399999991</v>
      </c>
      <c r="M368" s="4">
        <f t="shared" si="134"/>
        <v>7564811.3499999996</v>
      </c>
      <c r="N368" s="4">
        <f t="shared" ref="N368" si="135">SUM(N364:N367)</f>
        <v>7166095.4399999995</v>
      </c>
    </row>
    <row r="369" spans="1:14" ht="15.75" thickBot="1" x14ac:dyDescent="0.3">
      <c r="A369" s="48" t="s">
        <v>358</v>
      </c>
      <c r="B369" s="18"/>
      <c r="C369" s="40"/>
      <c r="D369" s="40"/>
      <c r="E369" s="23"/>
      <c r="F369" s="23"/>
      <c r="G369" s="23"/>
      <c r="H369" s="23"/>
      <c r="I369" s="23"/>
      <c r="J369" s="23"/>
      <c r="K369" s="23"/>
      <c r="L369" s="23"/>
      <c r="M369" s="23"/>
    </row>
    <row r="370" spans="1:14" x14ac:dyDescent="0.25">
      <c r="A370" s="49"/>
      <c r="B370" s="57" t="s">
        <v>58</v>
      </c>
      <c r="C370" s="44"/>
      <c r="D370" s="44"/>
      <c r="E370" s="25" t="s">
        <v>2</v>
      </c>
      <c r="F370" s="26" t="s">
        <v>3</v>
      </c>
      <c r="G370" s="27" t="s">
        <v>4</v>
      </c>
      <c r="H370" s="54" t="s">
        <v>418</v>
      </c>
      <c r="I370" s="65" t="s">
        <v>505</v>
      </c>
      <c r="J370" s="25" t="s">
        <v>506</v>
      </c>
      <c r="K370" s="72" t="s">
        <v>452</v>
      </c>
      <c r="L370" s="25" t="s">
        <v>506</v>
      </c>
      <c r="M370" s="25" t="s">
        <v>469</v>
      </c>
      <c r="N370" s="25" t="s">
        <v>446</v>
      </c>
    </row>
    <row r="371" spans="1:14" ht="15.75" thickBot="1" x14ac:dyDescent="0.3">
      <c r="A371" s="50" t="s">
        <v>58</v>
      </c>
      <c r="B371" s="50" t="s">
        <v>59</v>
      </c>
      <c r="C371" s="45"/>
      <c r="D371" s="45"/>
      <c r="E371" s="28" t="s">
        <v>5</v>
      </c>
      <c r="F371" s="28" t="s">
        <v>5</v>
      </c>
      <c r="G371" s="28" t="s">
        <v>5</v>
      </c>
      <c r="H371" s="55" t="s">
        <v>419</v>
      </c>
      <c r="I371" s="28" t="s">
        <v>447</v>
      </c>
      <c r="J371" s="28" t="s">
        <v>447</v>
      </c>
      <c r="K371" s="73" t="s">
        <v>507</v>
      </c>
      <c r="L371" s="28" t="s">
        <v>448</v>
      </c>
      <c r="M371" s="28" t="s">
        <v>448</v>
      </c>
      <c r="N371" s="28" t="s">
        <v>448</v>
      </c>
    </row>
    <row r="372" spans="1:14" ht="15.75" thickBot="1" x14ac:dyDescent="0.3">
      <c r="A372" s="46" t="s">
        <v>258</v>
      </c>
      <c r="B372" s="46" t="s">
        <v>259</v>
      </c>
      <c r="C372" s="47"/>
      <c r="D372" s="47"/>
      <c r="E372" s="3">
        <v>44468.46</v>
      </c>
      <c r="F372" s="3">
        <v>54817.22</v>
      </c>
      <c r="G372" s="2">
        <v>3264.41</v>
      </c>
      <c r="H372" s="2">
        <v>172272.36</v>
      </c>
      <c r="I372" s="2">
        <f t="shared" ref="I372:I375" si="136">SUM(E372:H372)</f>
        <v>274822.44999999995</v>
      </c>
      <c r="J372" s="2">
        <v>160748.19</v>
      </c>
      <c r="K372" s="71">
        <f t="shared" ref="K372:K376" si="137">SUM(I372/J372)-1</f>
        <v>0.70964568870106692</v>
      </c>
      <c r="L372" s="2">
        <v>200196.98</v>
      </c>
      <c r="M372" s="2">
        <v>328575.42</v>
      </c>
      <c r="N372" s="2">
        <v>356062.36</v>
      </c>
    </row>
    <row r="373" spans="1:14" ht="15.75" thickBot="1" x14ac:dyDescent="0.3">
      <c r="A373" s="46" t="s">
        <v>450</v>
      </c>
      <c r="B373" s="46" t="s">
        <v>451</v>
      </c>
      <c r="C373" s="47"/>
      <c r="D373" s="47"/>
      <c r="E373" s="3">
        <v>3613.94</v>
      </c>
      <c r="F373" s="3">
        <v>329.56</v>
      </c>
      <c r="G373" s="2"/>
      <c r="H373" s="2">
        <v>1005.73</v>
      </c>
      <c r="I373" s="2">
        <f>SUM(E373:H373)</f>
        <v>4949.2299999999996</v>
      </c>
      <c r="J373" s="2"/>
      <c r="K373" s="71"/>
      <c r="L373" s="2">
        <v>281.95999999999998</v>
      </c>
      <c r="M373" s="2">
        <v>642.63</v>
      </c>
      <c r="N373" s="2">
        <v>0</v>
      </c>
    </row>
    <row r="374" spans="1:14" ht="15.75" thickBot="1" x14ac:dyDescent="0.3">
      <c r="A374" s="46" t="s">
        <v>434</v>
      </c>
      <c r="B374" s="46" t="s">
        <v>435</v>
      </c>
      <c r="C374" s="47"/>
      <c r="D374" s="47"/>
      <c r="E374" s="3"/>
      <c r="F374" s="3"/>
      <c r="G374" s="2"/>
      <c r="H374" s="2"/>
      <c r="I374" s="2">
        <f t="shared" si="136"/>
        <v>0</v>
      </c>
      <c r="J374" s="2"/>
      <c r="K374" s="71"/>
      <c r="L374" s="2"/>
      <c r="M374" s="2">
        <v>9432.7199999999993</v>
      </c>
      <c r="N374" s="2">
        <v>1706.06</v>
      </c>
    </row>
    <row r="375" spans="1:14" ht="15.75" thickBot="1" x14ac:dyDescent="0.3">
      <c r="A375" s="46" t="s">
        <v>260</v>
      </c>
      <c r="B375" s="46" t="s">
        <v>261</v>
      </c>
      <c r="C375" s="47"/>
      <c r="D375" s="47"/>
      <c r="E375" s="3"/>
      <c r="F375" s="3"/>
      <c r="G375" s="2"/>
      <c r="H375" s="2"/>
      <c r="I375" s="2">
        <f t="shared" si="136"/>
        <v>0</v>
      </c>
      <c r="J375" s="2"/>
      <c r="K375" s="71"/>
      <c r="L375" s="2"/>
      <c r="M375" s="2">
        <v>15644.06</v>
      </c>
      <c r="N375" s="2">
        <v>29903.35</v>
      </c>
    </row>
    <row r="376" spans="1:14" ht="15.75" thickBot="1" x14ac:dyDescent="0.3">
      <c r="A376" s="42" t="s">
        <v>56</v>
      </c>
      <c r="B376" s="58"/>
      <c r="C376" s="43"/>
      <c r="D376" s="43"/>
      <c r="E376" s="4">
        <f>SUM(E372:E375)</f>
        <v>48082.400000000001</v>
      </c>
      <c r="F376" s="4">
        <f t="shared" ref="F376:I376" si="138">SUM(F372:F375)</f>
        <v>55146.78</v>
      </c>
      <c r="G376" s="4">
        <f t="shared" si="138"/>
        <v>3264.41</v>
      </c>
      <c r="H376" s="4">
        <f>SUM(H372:H375)</f>
        <v>173278.09</v>
      </c>
      <c r="I376" s="4">
        <f t="shared" si="138"/>
        <v>279771.67999999993</v>
      </c>
      <c r="J376" s="4">
        <f>SUM(J372:J375)</f>
        <v>160748.19</v>
      </c>
      <c r="K376" s="78">
        <f t="shared" si="137"/>
        <v>0.74043440240291303</v>
      </c>
      <c r="L376" s="4">
        <f>SUM(L372:L375)</f>
        <v>200478.94</v>
      </c>
      <c r="M376" s="4">
        <f>SUM(M372:M375)</f>
        <v>354294.82999999996</v>
      </c>
      <c r="N376" s="4">
        <f>SUM(N372:N375)</f>
        <v>387671.76999999996</v>
      </c>
    </row>
    <row r="377" spans="1:14" ht="15.75" thickBot="1" x14ac:dyDescent="0.3">
      <c r="A377" s="19" t="s">
        <v>359</v>
      </c>
      <c r="B377" s="18"/>
      <c r="C377" s="6"/>
      <c r="D377" s="6"/>
      <c r="E377" s="23"/>
      <c r="F377" s="23"/>
      <c r="G377" s="23"/>
      <c r="H377" s="23"/>
      <c r="I377" s="23"/>
      <c r="J377" s="23"/>
      <c r="K377" s="23"/>
      <c r="L377" s="23"/>
      <c r="M377" s="23"/>
    </row>
    <row r="378" spans="1:14" x14ac:dyDescent="0.25">
      <c r="A378" s="20"/>
      <c r="B378" s="57" t="s">
        <v>58</v>
      </c>
      <c r="C378" s="11"/>
      <c r="D378" s="11"/>
      <c r="E378" s="25" t="s">
        <v>2</v>
      </c>
      <c r="F378" s="26" t="s">
        <v>3</v>
      </c>
      <c r="G378" s="27" t="s">
        <v>4</v>
      </c>
      <c r="H378" s="54" t="s">
        <v>418</v>
      </c>
      <c r="I378" s="65" t="s">
        <v>505</v>
      </c>
      <c r="J378" s="25" t="s">
        <v>506</v>
      </c>
      <c r="K378" s="72" t="s">
        <v>452</v>
      </c>
      <c r="L378" s="25" t="s">
        <v>506</v>
      </c>
      <c r="M378" s="25" t="s">
        <v>469</v>
      </c>
      <c r="N378" s="25" t="s">
        <v>446</v>
      </c>
    </row>
    <row r="379" spans="1:14" ht="15.75" thickBot="1" x14ac:dyDescent="0.3">
      <c r="A379" s="21" t="s">
        <v>58</v>
      </c>
      <c r="B379" s="50" t="s">
        <v>59</v>
      </c>
      <c r="C379" s="12"/>
      <c r="D379" s="12"/>
      <c r="E379" s="28" t="s">
        <v>5</v>
      </c>
      <c r="F379" s="28" t="s">
        <v>5</v>
      </c>
      <c r="G379" s="28" t="s">
        <v>5</v>
      </c>
      <c r="H379" s="55" t="s">
        <v>419</v>
      </c>
      <c r="I379" s="28" t="s">
        <v>447</v>
      </c>
      <c r="J379" s="28" t="s">
        <v>447</v>
      </c>
      <c r="K379" s="73" t="s">
        <v>507</v>
      </c>
      <c r="L379" s="28" t="s">
        <v>448</v>
      </c>
      <c r="M379" s="28" t="s">
        <v>448</v>
      </c>
      <c r="N379" s="28" t="s">
        <v>448</v>
      </c>
    </row>
    <row r="380" spans="1:14" ht="15.75" thickBot="1" x14ac:dyDescent="0.3">
      <c r="A380" s="13" t="s">
        <v>312</v>
      </c>
      <c r="B380" s="46" t="s">
        <v>313</v>
      </c>
      <c r="C380" s="14"/>
      <c r="D380" s="14"/>
      <c r="E380" s="3">
        <v>5631.58</v>
      </c>
      <c r="F380" s="3">
        <v>1170.51</v>
      </c>
      <c r="G380" s="2"/>
      <c r="H380" s="2">
        <v>8296.1</v>
      </c>
      <c r="I380" s="2">
        <f t="shared" ref="I380:I381" si="139">SUM(E380:H380)</f>
        <v>15098.19</v>
      </c>
      <c r="J380" s="2">
        <v>36950.15</v>
      </c>
      <c r="K380" s="71">
        <f t="shared" ref="K380:K382" si="140">SUM(I380/J380)-1</f>
        <v>-0.59139029205564797</v>
      </c>
      <c r="L380" s="2">
        <v>37994.15</v>
      </c>
      <c r="M380" s="2">
        <v>37069.65</v>
      </c>
      <c r="N380" s="2">
        <v>49997.88</v>
      </c>
    </row>
    <row r="381" spans="1:14" ht="15.75" thickBot="1" x14ac:dyDescent="0.3">
      <c r="A381" s="13" t="s">
        <v>321</v>
      </c>
      <c r="B381" s="46" t="s">
        <v>322</v>
      </c>
      <c r="C381" s="14"/>
      <c r="D381" s="14"/>
      <c r="E381" s="3"/>
      <c r="F381" s="3"/>
      <c r="G381" s="2"/>
      <c r="H381" s="2"/>
      <c r="I381" s="2">
        <f t="shared" si="139"/>
        <v>0</v>
      </c>
      <c r="J381" s="2"/>
      <c r="K381" s="71"/>
      <c r="L381" s="2"/>
      <c r="M381" s="2"/>
      <c r="N381" s="2">
        <v>6587.38</v>
      </c>
    </row>
    <row r="382" spans="1:14" ht="15.75" thickBot="1" x14ac:dyDescent="0.3">
      <c r="A382" s="9" t="s">
        <v>361</v>
      </c>
      <c r="B382" s="58"/>
      <c r="C382" s="10"/>
      <c r="D382" s="10"/>
      <c r="E382" s="4">
        <f>SUM(E380:E381)</f>
        <v>5631.58</v>
      </c>
      <c r="F382" s="4">
        <f t="shared" ref="F382:I382" si="141">SUM(F380:F381)</f>
        <v>1170.51</v>
      </c>
      <c r="G382" s="4">
        <f t="shared" si="141"/>
        <v>0</v>
      </c>
      <c r="H382" s="4">
        <f>SUM(H380:H381)</f>
        <v>8296.1</v>
      </c>
      <c r="I382" s="4">
        <f t="shared" si="141"/>
        <v>15098.19</v>
      </c>
      <c r="J382" s="4">
        <f>SUM(J380:J381)</f>
        <v>36950.15</v>
      </c>
      <c r="K382" s="78">
        <f t="shared" si="140"/>
        <v>-0.59139029205564797</v>
      </c>
      <c r="L382" s="4">
        <f>SUM(L380:L381)</f>
        <v>37994.15</v>
      </c>
      <c r="M382" s="4">
        <f>SUM(M380:M381)</f>
        <v>37069.65</v>
      </c>
      <c r="N382" s="4">
        <f>SUM(N380:N381)</f>
        <v>56585.259999999995</v>
      </c>
    </row>
    <row r="383" spans="1:14" ht="15.75" thickBot="1" x14ac:dyDescent="0.3">
      <c r="A383" s="33" t="s">
        <v>362</v>
      </c>
      <c r="B383" s="61"/>
      <c r="C383" s="40"/>
      <c r="D383" s="40"/>
      <c r="E383" s="23"/>
      <c r="F383" s="23"/>
      <c r="G383" s="32"/>
      <c r="H383" s="32"/>
      <c r="I383" s="23"/>
      <c r="J383" s="23"/>
      <c r="K383" s="23"/>
      <c r="L383" s="32"/>
      <c r="M383" s="32"/>
    </row>
    <row r="384" spans="1:14" x14ac:dyDescent="0.25">
      <c r="A384" s="49"/>
      <c r="B384" s="57" t="s">
        <v>58</v>
      </c>
      <c r="C384" s="44"/>
      <c r="D384" s="44"/>
      <c r="E384" s="25" t="s">
        <v>2</v>
      </c>
      <c r="F384" s="26" t="s">
        <v>3</v>
      </c>
      <c r="G384" s="27" t="s">
        <v>4</v>
      </c>
      <c r="H384" s="54" t="s">
        <v>418</v>
      </c>
      <c r="I384" s="65" t="s">
        <v>505</v>
      </c>
      <c r="J384" s="25" t="s">
        <v>506</v>
      </c>
      <c r="K384" s="72" t="s">
        <v>452</v>
      </c>
      <c r="L384" s="25" t="s">
        <v>506</v>
      </c>
      <c r="M384" s="25" t="s">
        <v>469</v>
      </c>
      <c r="N384" s="25" t="s">
        <v>446</v>
      </c>
    </row>
    <row r="385" spans="1:14" ht="15.75" thickBot="1" x14ac:dyDescent="0.3">
      <c r="A385" s="50" t="s">
        <v>58</v>
      </c>
      <c r="B385" s="50" t="s">
        <v>59</v>
      </c>
      <c r="C385" s="45"/>
      <c r="D385" s="45"/>
      <c r="E385" s="28" t="s">
        <v>5</v>
      </c>
      <c r="F385" s="28" t="s">
        <v>5</v>
      </c>
      <c r="G385" s="28" t="s">
        <v>5</v>
      </c>
      <c r="H385" s="55" t="s">
        <v>419</v>
      </c>
      <c r="I385" s="28" t="s">
        <v>447</v>
      </c>
      <c r="J385" s="28" t="s">
        <v>447</v>
      </c>
      <c r="K385" s="73" t="s">
        <v>507</v>
      </c>
      <c r="L385" s="28" t="s">
        <v>448</v>
      </c>
      <c r="M385" s="28" t="s">
        <v>448</v>
      </c>
      <c r="N385" s="28" t="s">
        <v>448</v>
      </c>
    </row>
    <row r="386" spans="1:14" ht="15.75" thickBot="1" x14ac:dyDescent="0.3">
      <c r="A386" s="46" t="s">
        <v>314</v>
      </c>
      <c r="B386" s="46" t="s">
        <v>315</v>
      </c>
      <c r="C386" s="47"/>
      <c r="D386" s="47"/>
      <c r="E386" s="3">
        <v>4583.5</v>
      </c>
      <c r="F386" s="3">
        <v>1451.77</v>
      </c>
      <c r="G386" s="2"/>
      <c r="H386" s="2">
        <v>3206.75</v>
      </c>
      <c r="I386" s="2">
        <f t="shared" ref="I386:I387" si="142">SUM(E386:H386)</f>
        <v>9242.02</v>
      </c>
      <c r="J386" s="2">
        <v>2372.37</v>
      </c>
      <c r="K386" s="71">
        <f t="shared" ref="K386:K388" si="143">SUM(I386/J386)-1</f>
        <v>2.8956908070832124</v>
      </c>
      <c r="L386" s="2">
        <v>3055.85</v>
      </c>
      <c r="M386" s="2">
        <v>5215.78</v>
      </c>
      <c r="N386" s="2">
        <v>6164.73</v>
      </c>
    </row>
    <row r="387" spans="1:14" ht="15.75" thickBot="1" x14ac:dyDescent="0.3">
      <c r="A387" s="46" t="s">
        <v>262</v>
      </c>
      <c r="B387" s="46" t="s">
        <v>263</v>
      </c>
      <c r="C387" s="47"/>
      <c r="D387" s="47"/>
      <c r="E387" s="3">
        <v>9612.01</v>
      </c>
      <c r="F387" s="3">
        <v>1215.27</v>
      </c>
      <c r="G387" s="2"/>
      <c r="H387" s="2">
        <v>1847.34</v>
      </c>
      <c r="I387" s="2">
        <f t="shared" si="142"/>
        <v>12674.62</v>
      </c>
      <c r="J387" s="2">
        <v>45753.39</v>
      </c>
      <c r="K387" s="71">
        <f t="shared" si="143"/>
        <v>-0.72297965243668283</v>
      </c>
      <c r="L387" s="2">
        <v>56709.35</v>
      </c>
      <c r="M387" s="2">
        <v>45277.95</v>
      </c>
      <c r="N387" s="2">
        <v>61759.92</v>
      </c>
    </row>
    <row r="388" spans="1:14" ht="15.75" thickBot="1" x14ac:dyDescent="0.3">
      <c r="A388" s="42" t="s">
        <v>363</v>
      </c>
      <c r="B388" s="58"/>
      <c r="C388" s="43"/>
      <c r="D388" s="43"/>
      <c r="E388" s="4">
        <f>SUM(E386:E387)</f>
        <v>14195.51</v>
      </c>
      <c r="F388" s="4">
        <f t="shared" ref="F388:G388" si="144">SUM(F386:F387)</f>
        <v>2667.04</v>
      </c>
      <c r="G388" s="4">
        <f t="shared" si="144"/>
        <v>0</v>
      </c>
      <c r="H388" s="4">
        <f>SUM(H386:H387)</f>
        <v>5054.09</v>
      </c>
      <c r="I388" s="4">
        <f>SUM(I386:I387)</f>
        <v>21916.639999999999</v>
      </c>
      <c r="J388" s="4">
        <f>SUM(J386:J387)</f>
        <v>48125.760000000002</v>
      </c>
      <c r="K388" s="78">
        <f t="shared" si="143"/>
        <v>-0.54459649052814962</v>
      </c>
      <c r="L388" s="4">
        <f>SUM(L386:L387)</f>
        <v>59765.2</v>
      </c>
      <c r="M388" s="4">
        <f>SUM(M386:M387)</f>
        <v>50493.729999999996</v>
      </c>
      <c r="N388" s="4">
        <f>SUM(N386:N387)</f>
        <v>67924.649999999994</v>
      </c>
    </row>
    <row r="389" spans="1:14" ht="15.75" thickBot="1" x14ac:dyDescent="0.3">
      <c r="A389" s="33" t="s">
        <v>413</v>
      </c>
      <c r="B389" s="61"/>
      <c r="C389" s="40"/>
      <c r="D389" s="40"/>
      <c r="E389" s="23"/>
      <c r="F389" s="23"/>
      <c r="G389" s="32"/>
      <c r="H389" s="32"/>
      <c r="I389" s="23"/>
      <c r="J389" s="23"/>
      <c r="K389" s="23"/>
      <c r="L389" s="32"/>
      <c r="M389" s="32"/>
    </row>
    <row r="390" spans="1:14" x14ac:dyDescent="0.25">
      <c r="A390" s="49"/>
      <c r="B390" s="57" t="s">
        <v>58</v>
      </c>
      <c r="C390" s="44"/>
      <c r="D390" s="44"/>
      <c r="E390" s="25" t="s">
        <v>2</v>
      </c>
      <c r="F390" s="26" t="s">
        <v>3</v>
      </c>
      <c r="G390" s="27" t="s">
        <v>4</v>
      </c>
      <c r="H390" s="54" t="s">
        <v>418</v>
      </c>
      <c r="I390" s="65" t="s">
        <v>505</v>
      </c>
      <c r="J390" s="25" t="s">
        <v>506</v>
      </c>
      <c r="K390" s="72" t="s">
        <v>452</v>
      </c>
      <c r="L390" s="25" t="s">
        <v>506</v>
      </c>
      <c r="M390" s="25" t="s">
        <v>469</v>
      </c>
      <c r="N390" s="25" t="s">
        <v>446</v>
      </c>
    </row>
    <row r="391" spans="1:14" ht="15.75" thickBot="1" x14ac:dyDescent="0.3">
      <c r="A391" s="50" t="s">
        <v>58</v>
      </c>
      <c r="B391" s="50" t="s">
        <v>59</v>
      </c>
      <c r="C391" s="45"/>
      <c r="D391" s="45"/>
      <c r="E391" s="28" t="s">
        <v>5</v>
      </c>
      <c r="F391" s="28" t="s">
        <v>5</v>
      </c>
      <c r="G391" s="28" t="s">
        <v>5</v>
      </c>
      <c r="H391" s="55" t="s">
        <v>419</v>
      </c>
      <c r="I391" s="28" t="s">
        <v>447</v>
      </c>
      <c r="J391" s="28" t="s">
        <v>447</v>
      </c>
      <c r="K391" s="73" t="s">
        <v>507</v>
      </c>
      <c r="L391" s="28" t="s">
        <v>448</v>
      </c>
      <c r="M391" s="28" t="s">
        <v>448</v>
      </c>
      <c r="N391" s="28" t="s">
        <v>448</v>
      </c>
    </row>
    <row r="392" spans="1:14" ht="15.75" thickBot="1" x14ac:dyDescent="0.3">
      <c r="A392" s="46" t="s">
        <v>414</v>
      </c>
      <c r="B392" s="46" t="s">
        <v>415</v>
      </c>
      <c r="C392" s="47"/>
      <c r="D392" s="47"/>
      <c r="E392" s="3">
        <v>0</v>
      </c>
      <c r="F392" s="3">
        <v>0</v>
      </c>
      <c r="G392" s="2">
        <v>0</v>
      </c>
      <c r="H392" s="2">
        <v>0</v>
      </c>
      <c r="I392" s="2">
        <f>SUM(E392:H392)</f>
        <v>0</v>
      </c>
      <c r="J392" s="2">
        <v>0</v>
      </c>
      <c r="K392" s="71"/>
      <c r="L392" s="2">
        <v>0</v>
      </c>
      <c r="M392" s="2">
        <v>0</v>
      </c>
      <c r="N392" s="2">
        <v>25558.1</v>
      </c>
    </row>
    <row r="393" spans="1:14" ht="15.75" thickBot="1" x14ac:dyDescent="0.3">
      <c r="A393" s="42" t="s">
        <v>416</v>
      </c>
      <c r="B393" s="58"/>
      <c r="C393" s="43"/>
      <c r="D393" s="43"/>
      <c r="E393" s="4">
        <f>SUM(E392)</f>
        <v>0</v>
      </c>
      <c r="F393" s="4">
        <f t="shared" ref="F393:I393" si="145">SUM(F392)</f>
        <v>0</v>
      </c>
      <c r="G393" s="4">
        <f t="shared" si="145"/>
        <v>0</v>
      </c>
      <c r="H393" s="4">
        <f>SUM(H392)</f>
        <v>0</v>
      </c>
      <c r="I393" s="4">
        <f t="shared" si="145"/>
        <v>0</v>
      </c>
      <c r="J393" s="4">
        <f>SUM(J392)</f>
        <v>0</v>
      </c>
      <c r="K393" s="4"/>
      <c r="L393" s="4">
        <f>SUM(L392)</f>
        <v>0</v>
      </c>
      <c r="M393" s="4">
        <f>SUM(M392)</f>
        <v>0</v>
      </c>
      <c r="N393" s="4">
        <f>SUM(N392)</f>
        <v>25558.1</v>
      </c>
    </row>
    <row r="394" spans="1:14" ht="15.75" thickBot="1" x14ac:dyDescent="0.3">
      <c r="A394" s="33" t="s">
        <v>360</v>
      </c>
      <c r="B394" s="61"/>
      <c r="C394" s="40"/>
      <c r="D394" s="40"/>
      <c r="E394" s="23"/>
      <c r="F394" s="23"/>
      <c r="G394" s="32"/>
      <c r="H394" s="32"/>
      <c r="I394" s="23"/>
      <c r="J394" s="23"/>
      <c r="K394" s="23"/>
      <c r="L394" s="32"/>
      <c r="M394" s="32"/>
    </row>
    <row r="395" spans="1:14" x14ac:dyDescent="0.25">
      <c r="A395" s="49"/>
      <c r="B395" s="57" t="s">
        <v>58</v>
      </c>
      <c r="C395" s="44"/>
      <c r="D395" s="44"/>
      <c r="E395" s="25" t="s">
        <v>2</v>
      </c>
      <c r="F395" s="26" t="s">
        <v>3</v>
      </c>
      <c r="G395" s="27" t="s">
        <v>4</v>
      </c>
      <c r="H395" s="54" t="s">
        <v>418</v>
      </c>
      <c r="I395" s="65" t="s">
        <v>505</v>
      </c>
      <c r="J395" s="25" t="s">
        <v>506</v>
      </c>
      <c r="K395" s="72" t="s">
        <v>452</v>
      </c>
      <c r="L395" s="25" t="s">
        <v>506</v>
      </c>
      <c r="M395" s="25" t="s">
        <v>469</v>
      </c>
      <c r="N395" s="25" t="s">
        <v>446</v>
      </c>
    </row>
    <row r="396" spans="1:14" ht="15.75" thickBot="1" x14ac:dyDescent="0.3">
      <c r="A396" s="50" t="s">
        <v>58</v>
      </c>
      <c r="B396" s="50" t="s">
        <v>59</v>
      </c>
      <c r="C396" s="45"/>
      <c r="D396" s="45"/>
      <c r="E396" s="28" t="s">
        <v>5</v>
      </c>
      <c r="F396" s="28" t="s">
        <v>5</v>
      </c>
      <c r="G396" s="28" t="s">
        <v>5</v>
      </c>
      <c r="H396" s="55" t="s">
        <v>419</v>
      </c>
      <c r="I396" s="28" t="s">
        <v>447</v>
      </c>
      <c r="J396" s="28" t="s">
        <v>447</v>
      </c>
      <c r="K396" s="73" t="s">
        <v>507</v>
      </c>
      <c r="L396" s="28" t="s">
        <v>448</v>
      </c>
      <c r="M396" s="28" t="s">
        <v>448</v>
      </c>
      <c r="N396" s="28" t="s">
        <v>448</v>
      </c>
    </row>
    <row r="397" spans="1:14" ht="15.75" thickBot="1" x14ac:dyDescent="0.3">
      <c r="A397" s="46" t="s">
        <v>264</v>
      </c>
      <c r="B397" s="46" t="s">
        <v>265</v>
      </c>
      <c r="C397" s="47"/>
      <c r="D397" s="47"/>
      <c r="E397" s="3">
        <v>70083.820000000007</v>
      </c>
      <c r="F397" s="3">
        <v>94341.99</v>
      </c>
      <c r="G397" s="2"/>
      <c r="H397" s="2">
        <v>46354.2</v>
      </c>
      <c r="I397" s="2">
        <f>SUM(E397:H397)</f>
        <v>210780.01</v>
      </c>
      <c r="J397" s="2">
        <v>187749.1</v>
      </c>
      <c r="K397" s="71">
        <f>SUM(I397/J397)-1</f>
        <v>0.12266855074138849</v>
      </c>
      <c r="L397" s="2">
        <v>227374.21</v>
      </c>
      <c r="M397" s="2">
        <v>226883.8</v>
      </c>
      <c r="N397" s="2">
        <v>210499.09</v>
      </c>
    </row>
    <row r="398" spans="1:14" ht="15.75" thickBot="1" x14ac:dyDescent="0.3">
      <c r="A398" s="42" t="s">
        <v>57</v>
      </c>
      <c r="B398" s="58"/>
      <c r="C398" s="43"/>
      <c r="D398" s="43"/>
      <c r="E398" s="4">
        <f>SUM(E397)</f>
        <v>70083.820000000007</v>
      </c>
      <c r="F398" s="4">
        <f t="shared" ref="F398:I398" si="146">SUM(F397)</f>
        <v>94341.99</v>
      </c>
      <c r="G398" s="4">
        <f t="shared" si="146"/>
        <v>0</v>
      </c>
      <c r="H398" s="4">
        <f>SUM(H397)</f>
        <v>46354.2</v>
      </c>
      <c r="I398" s="4">
        <f t="shared" si="146"/>
        <v>210780.01</v>
      </c>
      <c r="J398" s="4">
        <f>SUM(J397)</f>
        <v>187749.1</v>
      </c>
      <c r="K398" s="78">
        <f>SUM(I398/J398)-1</f>
        <v>0.12266855074138849</v>
      </c>
      <c r="L398" s="4">
        <f>SUM(L397)</f>
        <v>227374.21</v>
      </c>
      <c r="M398" s="4">
        <f>SUM(M397)</f>
        <v>226883.8</v>
      </c>
      <c r="N398" s="4">
        <f>SUM(N397)</f>
        <v>210499.09</v>
      </c>
    </row>
    <row r="399" spans="1:14" ht="15.75" thickBot="1" x14ac:dyDescent="0.3">
      <c r="A399" s="33" t="s">
        <v>402</v>
      </c>
      <c r="B399" s="61"/>
      <c r="C399" s="6"/>
      <c r="D399" s="6"/>
      <c r="E399" s="23"/>
      <c r="F399" s="23"/>
      <c r="G399" s="32"/>
      <c r="H399" s="32"/>
      <c r="I399" s="23"/>
      <c r="J399" s="23"/>
      <c r="K399" s="23"/>
      <c r="L399" s="32"/>
      <c r="M399" s="32"/>
    </row>
    <row r="400" spans="1:14" x14ac:dyDescent="0.25">
      <c r="A400" s="20"/>
      <c r="B400" s="57" t="s">
        <v>58</v>
      </c>
      <c r="C400" s="11"/>
      <c r="D400" s="11"/>
      <c r="E400" s="25" t="s">
        <v>2</v>
      </c>
      <c r="F400" s="26" t="s">
        <v>3</v>
      </c>
      <c r="G400" s="27" t="s">
        <v>4</v>
      </c>
      <c r="H400" s="54" t="s">
        <v>418</v>
      </c>
      <c r="I400" s="65" t="s">
        <v>505</v>
      </c>
      <c r="J400" s="25" t="s">
        <v>506</v>
      </c>
      <c r="K400" s="72" t="s">
        <v>452</v>
      </c>
      <c r="L400" s="25" t="s">
        <v>506</v>
      </c>
      <c r="M400" s="25" t="s">
        <v>469</v>
      </c>
      <c r="N400" s="25" t="s">
        <v>446</v>
      </c>
    </row>
    <row r="401" spans="1:14" ht="15.75" thickBot="1" x14ac:dyDescent="0.3">
      <c r="A401" s="21" t="s">
        <v>58</v>
      </c>
      <c r="B401" s="50" t="s">
        <v>59</v>
      </c>
      <c r="C401" s="12"/>
      <c r="D401" s="12"/>
      <c r="E401" s="28" t="s">
        <v>5</v>
      </c>
      <c r="F401" s="28" t="s">
        <v>5</v>
      </c>
      <c r="G401" s="28" t="s">
        <v>5</v>
      </c>
      <c r="H401" s="55" t="s">
        <v>419</v>
      </c>
      <c r="I401" s="28" t="s">
        <v>447</v>
      </c>
      <c r="J401" s="28" t="s">
        <v>447</v>
      </c>
      <c r="K401" s="73" t="s">
        <v>507</v>
      </c>
      <c r="L401" s="28" t="s">
        <v>448</v>
      </c>
      <c r="M401" s="28" t="s">
        <v>448</v>
      </c>
      <c r="N401" s="28" t="s">
        <v>448</v>
      </c>
    </row>
    <row r="402" spans="1:14" ht="15.75" thickBot="1" x14ac:dyDescent="0.3">
      <c r="A402" s="13" t="s">
        <v>403</v>
      </c>
      <c r="B402" s="46" t="s">
        <v>404</v>
      </c>
      <c r="C402" s="14"/>
      <c r="D402" s="14"/>
      <c r="E402" s="3">
        <v>0</v>
      </c>
      <c r="F402" s="3">
        <v>0</v>
      </c>
      <c r="G402" s="2">
        <v>0</v>
      </c>
      <c r="H402" s="2"/>
      <c r="I402" s="2">
        <f>SUM(E402:H402)</f>
        <v>0</v>
      </c>
      <c r="J402" s="2">
        <v>2420.73</v>
      </c>
      <c r="K402" s="71">
        <f>SUM(I402/J402)-1</f>
        <v>-1</v>
      </c>
      <c r="L402" s="2">
        <v>2420.73</v>
      </c>
      <c r="M402" s="2">
        <v>0</v>
      </c>
      <c r="N402" s="2">
        <v>7449.64</v>
      </c>
    </row>
    <row r="403" spans="1:14" ht="15.75" thickBot="1" x14ac:dyDescent="0.3">
      <c r="A403" s="9" t="s">
        <v>405</v>
      </c>
      <c r="B403" s="58"/>
      <c r="C403" s="10"/>
      <c r="D403" s="10"/>
      <c r="E403" s="4">
        <f>SUM(E402)</f>
        <v>0</v>
      </c>
      <c r="F403" s="4">
        <f t="shared" ref="F403:G403" si="147">SUM(F402)</f>
        <v>0</v>
      </c>
      <c r="G403" s="4">
        <f t="shared" si="147"/>
        <v>0</v>
      </c>
      <c r="H403" s="4">
        <f>SUM(H402)</f>
        <v>0</v>
      </c>
      <c r="I403" s="4">
        <f t="shared" ref="I403" si="148">SUM(I402)</f>
        <v>0</v>
      </c>
      <c r="J403" s="4">
        <f>SUM(J402)</f>
        <v>2420.73</v>
      </c>
      <c r="K403" s="78">
        <f>SUM(I403/J403)-1</f>
        <v>-1</v>
      </c>
      <c r="L403" s="4">
        <f>SUM(L402)</f>
        <v>2420.73</v>
      </c>
      <c r="M403" s="4">
        <f>SUM(M402)</f>
        <v>0</v>
      </c>
      <c r="N403" s="4">
        <f>SUM(N402)</f>
        <v>7449.64</v>
      </c>
    </row>
    <row r="404" spans="1:14" ht="15.75" thickBot="1" x14ac:dyDescent="0.3">
      <c r="A404" s="33" t="s">
        <v>407</v>
      </c>
      <c r="B404" s="61"/>
      <c r="C404" s="40"/>
      <c r="D404" s="40"/>
      <c r="E404" s="23"/>
      <c r="F404" s="23"/>
      <c r="G404" s="32"/>
      <c r="H404" s="32"/>
      <c r="I404" s="23"/>
      <c r="J404" s="23"/>
      <c r="K404" s="23"/>
      <c r="L404" s="32"/>
      <c r="M404" s="32"/>
    </row>
    <row r="405" spans="1:14" x14ac:dyDescent="0.25">
      <c r="A405" s="49"/>
      <c r="B405" s="57" t="s">
        <v>58</v>
      </c>
      <c r="C405" s="44"/>
      <c r="D405" s="44"/>
      <c r="E405" s="25" t="s">
        <v>2</v>
      </c>
      <c r="F405" s="26" t="s">
        <v>3</v>
      </c>
      <c r="G405" s="27" t="s">
        <v>4</v>
      </c>
      <c r="H405" s="54" t="s">
        <v>418</v>
      </c>
      <c r="I405" s="65" t="s">
        <v>505</v>
      </c>
      <c r="J405" s="25" t="s">
        <v>506</v>
      </c>
      <c r="K405" s="72" t="s">
        <v>452</v>
      </c>
      <c r="L405" s="25" t="s">
        <v>506</v>
      </c>
      <c r="M405" s="25" t="s">
        <v>469</v>
      </c>
      <c r="N405" s="25" t="s">
        <v>446</v>
      </c>
    </row>
    <row r="406" spans="1:14" ht="15.75" thickBot="1" x14ac:dyDescent="0.3">
      <c r="A406" s="50" t="s">
        <v>58</v>
      </c>
      <c r="B406" s="50" t="s">
        <v>59</v>
      </c>
      <c r="C406" s="45"/>
      <c r="D406" s="45"/>
      <c r="E406" s="28" t="s">
        <v>5</v>
      </c>
      <c r="F406" s="28" t="s">
        <v>5</v>
      </c>
      <c r="G406" s="28" t="s">
        <v>5</v>
      </c>
      <c r="H406" s="55" t="s">
        <v>419</v>
      </c>
      <c r="I406" s="28" t="s">
        <v>447</v>
      </c>
      <c r="J406" s="28" t="s">
        <v>447</v>
      </c>
      <c r="K406" s="73" t="s">
        <v>507</v>
      </c>
      <c r="L406" s="28" t="s">
        <v>448</v>
      </c>
      <c r="M406" s="28" t="s">
        <v>448</v>
      </c>
      <c r="N406" s="28" t="s">
        <v>448</v>
      </c>
    </row>
    <row r="407" spans="1:14" ht="15.75" thickBot="1" x14ac:dyDescent="0.3">
      <c r="A407" s="46" t="s">
        <v>408</v>
      </c>
      <c r="B407" s="46" t="s">
        <v>409</v>
      </c>
      <c r="C407" s="47"/>
      <c r="D407" s="47"/>
      <c r="E407" s="3"/>
      <c r="F407" s="3"/>
      <c r="G407" s="2"/>
      <c r="H407" s="2"/>
      <c r="I407" s="2">
        <f>SUM(E407:H407)</f>
        <v>0</v>
      </c>
      <c r="J407" s="2">
        <v>1960.82</v>
      </c>
      <c r="K407" s="71">
        <f>SUM(I407/J407)-1</f>
        <v>-1</v>
      </c>
      <c r="L407" s="2">
        <v>3970.82</v>
      </c>
      <c r="M407" s="2">
        <v>10551.88</v>
      </c>
      <c r="N407" s="2">
        <v>9106.5300000000007</v>
      </c>
    </row>
    <row r="408" spans="1:14" ht="15.75" thickBot="1" x14ac:dyDescent="0.3">
      <c r="A408" s="42" t="s">
        <v>407</v>
      </c>
      <c r="B408" s="58"/>
      <c r="C408" s="43"/>
      <c r="D408" s="43"/>
      <c r="E408" s="4">
        <f>SUM(E407)</f>
        <v>0</v>
      </c>
      <c r="F408" s="4">
        <f t="shared" ref="F408:G408" si="149">SUM(F407)</f>
        <v>0</v>
      </c>
      <c r="G408" s="4">
        <f t="shared" si="149"/>
        <v>0</v>
      </c>
      <c r="H408" s="4">
        <f>SUM(H407)</f>
        <v>0</v>
      </c>
      <c r="I408" s="4">
        <f t="shared" ref="I408" si="150">SUM(I407)</f>
        <v>0</v>
      </c>
      <c r="J408" s="4">
        <f>SUM(J407)</f>
        <v>1960.82</v>
      </c>
      <c r="K408" s="78">
        <f>SUM(I408/J408)-1</f>
        <v>-1</v>
      </c>
      <c r="L408" s="4">
        <f>SUM(L407)</f>
        <v>3970.82</v>
      </c>
      <c r="M408" s="4">
        <f>SUM(M407)</f>
        <v>10551.88</v>
      </c>
      <c r="N408" s="4">
        <f>SUM(N407)</f>
        <v>9106.5300000000007</v>
      </c>
    </row>
    <row r="409" spans="1:14" ht="15.75" thickBot="1" x14ac:dyDescent="0.3">
      <c r="A409" s="33" t="s">
        <v>436</v>
      </c>
      <c r="B409" s="61"/>
      <c r="C409" s="40"/>
      <c r="D409" s="40"/>
      <c r="E409" s="23"/>
      <c r="F409" s="23"/>
      <c r="G409" s="32"/>
      <c r="H409" s="32"/>
      <c r="I409" s="23"/>
      <c r="J409" s="23"/>
      <c r="K409" s="23"/>
      <c r="L409" s="32"/>
      <c r="M409" s="32"/>
    </row>
    <row r="410" spans="1:14" x14ac:dyDescent="0.25">
      <c r="A410" s="49"/>
      <c r="B410" s="57" t="s">
        <v>58</v>
      </c>
      <c r="C410" s="44"/>
      <c r="D410" s="44"/>
      <c r="E410" s="25" t="s">
        <v>2</v>
      </c>
      <c r="F410" s="26" t="s">
        <v>3</v>
      </c>
      <c r="G410" s="27" t="s">
        <v>4</v>
      </c>
      <c r="H410" s="54" t="s">
        <v>418</v>
      </c>
      <c r="I410" s="65" t="s">
        <v>505</v>
      </c>
      <c r="J410" s="25" t="s">
        <v>506</v>
      </c>
      <c r="K410" s="72" t="s">
        <v>452</v>
      </c>
      <c r="L410" s="25" t="s">
        <v>506</v>
      </c>
      <c r="M410" s="25" t="s">
        <v>469</v>
      </c>
      <c r="N410" s="25" t="s">
        <v>446</v>
      </c>
    </row>
    <row r="411" spans="1:14" ht="15.75" thickBot="1" x14ac:dyDescent="0.3">
      <c r="A411" s="50" t="s">
        <v>58</v>
      </c>
      <c r="B411" s="50" t="s">
        <v>59</v>
      </c>
      <c r="C411" s="45"/>
      <c r="D411" s="45"/>
      <c r="E411" s="28" t="s">
        <v>5</v>
      </c>
      <c r="F411" s="28" t="s">
        <v>5</v>
      </c>
      <c r="G411" s="28" t="s">
        <v>5</v>
      </c>
      <c r="H411" s="55" t="s">
        <v>419</v>
      </c>
      <c r="I411" s="28" t="s">
        <v>447</v>
      </c>
      <c r="J411" s="28" t="s">
        <v>447</v>
      </c>
      <c r="K411" s="73" t="s">
        <v>507</v>
      </c>
      <c r="L411" s="28" t="s">
        <v>448</v>
      </c>
      <c r="M411" s="28" t="s">
        <v>448</v>
      </c>
      <c r="N411" s="28" t="s">
        <v>448</v>
      </c>
    </row>
    <row r="412" spans="1:14" ht="15.75" thickBot="1" x14ac:dyDescent="0.3">
      <c r="A412" s="46" t="s">
        <v>437</v>
      </c>
      <c r="B412" s="46" t="s">
        <v>438</v>
      </c>
      <c r="C412" s="47"/>
      <c r="D412" s="47"/>
      <c r="E412" s="3"/>
      <c r="F412" s="3"/>
      <c r="G412" s="2"/>
      <c r="H412" s="2"/>
      <c r="I412" s="2">
        <f>SUM(E412:H412)</f>
        <v>0</v>
      </c>
      <c r="J412" s="2">
        <v>2476.3000000000002</v>
      </c>
      <c r="K412" s="71">
        <f>SUM(I412/J412)-1</f>
        <v>-1</v>
      </c>
      <c r="L412" s="2">
        <v>2476.3000000000002</v>
      </c>
      <c r="M412" s="2">
        <v>11443.29</v>
      </c>
      <c r="N412" s="2">
        <v>2536.7800000000002</v>
      </c>
    </row>
    <row r="413" spans="1:14" ht="15.75" thickBot="1" x14ac:dyDescent="0.3">
      <c r="A413" s="42" t="s">
        <v>436</v>
      </c>
      <c r="B413" s="58"/>
      <c r="C413" s="43"/>
      <c r="D413" s="43"/>
      <c r="E413" s="4">
        <f>SUM(E412)</f>
        <v>0</v>
      </c>
      <c r="F413" s="4">
        <f t="shared" ref="F413:I413" si="151">SUM(F412)</f>
        <v>0</v>
      </c>
      <c r="G413" s="4">
        <f t="shared" si="151"/>
        <v>0</v>
      </c>
      <c r="H413" s="4">
        <f>SUM(H412)</f>
        <v>0</v>
      </c>
      <c r="I413" s="4">
        <f t="shared" si="151"/>
        <v>0</v>
      </c>
      <c r="J413" s="4">
        <f>SUM(J412)</f>
        <v>2476.3000000000002</v>
      </c>
      <c r="K413" s="78">
        <f>SUM(I413/J413)-1</f>
        <v>-1</v>
      </c>
      <c r="L413" s="4">
        <f>SUM(L412)</f>
        <v>2476.3000000000002</v>
      </c>
      <c r="M413" s="4">
        <f>SUM(M412)</f>
        <v>11443.29</v>
      </c>
      <c r="N413" s="4">
        <f>SUM(N412)</f>
        <v>2536.7800000000002</v>
      </c>
    </row>
    <row r="414" spans="1:14" x14ac:dyDescent="0.25">
      <c r="A414" s="18"/>
      <c r="B414" s="18"/>
      <c r="C414" s="6"/>
      <c r="D414" s="6"/>
      <c r="E414" s="23"/>
      <c r="F414" s="23"/>
      <c r="G414" s="32"/>
      <c r="H414" s="32"/>
      <c r="I414" s="23"/>
      <c r="J414" s="23"/>
      <c r="K414" s="23"/>
      <c r="L414" s="29"/>
      <c r="M414" s="29"/>
    </row>
    <row r="415" spans="1:14" ht="15.75" thickBot="1" x14ac:dyDescent="0.3">
      <c r="A415" s="18"/>
      <c r="B415" s="18"/>
      <c r="C415" s="6"/>
      <c r="D415" s="6"/>
      <c r="E415" s="23"/>
      <c r="F415" s="23"/>
      <c r="G415" s="32"/>
      <c r="H415" s="32"/>
      <c r="I415" s="23"/>
      <c r="J415" s="23"/>
      <c r="K415" s="23"/>
      <c r="L415" s="29"/>
      <c r="M415" s="29"/>
    </row>
    <row r="416" spans="1:14" ht="15.75" thickBot="1" x14ac:dyDescent="0.3">
      <c r="A416" s="15"/>
      <c r="B416" s="62" t="s">
        <v>449</v>
      </c>
      <c r="C416" s="16"/>
      <c r="D416" s="16"/>
      <c r="E416" s="4">
        <f>SUM(E413,E12,E20,E26,E31,E39,E48,E55,E66,E72,E86,E91,E116,E129,E137,E151,E156,E161,E173,E179,E193,E201,E218,E235,E244,E249,E254,E259,E264,E269,E276,E287,E298,E303,E308,E320,E326,E331,E337,E344,E355,E360,E368,E376,E382,E388,E393,E398,E403,E408)</f>
        <v>3328780.709999999</v>
      </c>
      <c r="F416" s="4">
        <f>SUM(F413,F12,F20,F26,F31,F39,F48,F55,F66,F72,F86,F91,F116,F129,F137,F151,F156,F161,F173,F179,F193,F201,F218,F235,F244,F249,F254,F259,F264,F269,F276,F287,F298,F303,F308,F320,F326,F331,F337,F344,F355,F360,F368,F376,F382,F388,F393,F398,F403,F408)</f>
        <v>5437898.8599999994</v>
      </c>
      <c r="G416" s="4">
        <f t="shared" ref="G416:H416" si="152">SUM(G413,G12,G20,G26,G31,G39,G48,G55,G66,G72,G86,G91,G116,G129,G137,G151,G156,G161,G173,G179,G193,G201,G218,G235,G244,G249,G254,G259,G264,G269,G276,G287,G298,G303,G308,G320,G326,G331,G337,G344,G355,G360,G368,G376,G382,G388,G393,G398,G403,G408)</f>
        <v>1429309.9600000002</v>
      </c>
      <c r="H416" s="4">
        <f t="shared" si="152"/>
        <v>15069394.569999995</v>
      </c>
      <c r="I416" s="4">
        <f>SUM(I413,I12,I20,I26,I31,I39,I48,I55,I66,I72,I86,I91,I116,I129,I137,I151,I156,I161,I173,I179,I193,I201,I218,I235,I244,I249,I254,I259,I264,I269,I276,I287,I298,I303,I308,I320,I326,I331,I337,I344,I355,I360,I368,I376,I382,I388,I393,I398,I403,I408)</f>
        <v>25265384.100000005</v>
      </c>
      <c r="J416" s="4">
        <f>SUM(J413,J12,J20,J26,J39,J48,J55,J66,J72,J86,J91,J116,J129,J137,J151,J156,J161,J173,J179,J193,J201,J218,J235,J244,J249,J259,J264,J269,J276,J287,J298,J320,J326,J331,J337,J344,J355,J360,J368,J376,J382,J388,J393,J398,J403,J408)</f>
        <v>22572589.940000001</v>
      </c>
      <c r="K416" s="76">
        <f>SUM(I416/J416)-1</f>
        <v>0.11929486900518271</v>
      </c>
      <c r="L416" s="4">
        <f>SUM(L413,L12,L20,L26,L39,L48,L55,L66,L72,L86,L91,L116,L129,L137,L151,L156,L161,L173,L179,L193,L201,L218,L235,L244,L249,L259,L264,L269,L276,L287,L298,L320,L326,L331,L337,L344,L355,L360,L368,L376,L382,L388,L393,L398,L403,L408)</f>
        <v>28619937.290000003</v>
      </c>
      <c r="M416" s="39">
        <f>SUM(M413,M12,M20,M26,M39,M48,M55,M66,M72,M86,M91,M116,M129,M137,M151,M156,M161,M173,M179,M193,M201,M218,M235,M244,M249,M259,M264,M269,M276,M287,M298,M320,M326,M331,M337,M344,M355,M360,M368,M376,M382,M388,M393,M398,M403,M408)</f>
        <v>27006830.16</v>
      </c>
      <c r="N416" s="39">
        <f>SUM(N413,N12,N20,N26,N39,N48,N55,N66,N72,N86,N91,N116,N129,N137,N151,N156,N161,N173,N179,N193,N201,N218,N235,N244,N249,N259,N264,N269,N276,N287,N298,N320,N326,N331,N337,N344,N355,N360,N368,N376,N382,N388,N393,N398,N403,N408)</f>
        <v>26586921.210000005</v>
      </c>
    </row>
    <row r="417" spans="1:14" x14ac:dyDescent="0.25">
      <c r="E417" s="70" t="s">
        <v>508</v>
      </c>
      <c r="F417" s="70" t="s">
        <v>508</v>
      </c>
      <c r="G417" s="70" t="s">
        <v>508</v>
      </c>
      <c r="H417" s="70" t="s">
        <v>508</v>
      </c>
      <c r="I417" s="70" t="s">
        <v>508</v>
      </c>
      <c r="J417" s="70" t="s">
        <v>470</v>
      </c>
      <c r="K417" s="70"/>
      <c r="L417" s="70" t="s">
        <v>470</v>
      </c>
      <c r="M417" s="70" t="s">
        <v>420</v>
      </c>
      <c r="N417" s="70" t="s">
        <v>279</v>
      </c>
    </row>
    <row r="418" spans="1:14" x14ac:dyDescent="0.25">
      <c r="E418" s="70"/>
      <c r="F418" s="70"/>
      <c r="G418" s="70"/>
      <c r="H418" s="70"/>
      <c r="I418" s="70"/>
      <c r="J418" s="70"/>
      <c r="K418" s="70"/>
      <c r="L418" s="70"/>
      <c r="M418" s="70"/>
    </row>
    <row r="419" spans="1:14" x14ac:dyDescent="0.25">
      <c r="E419" s="70"/>
      <c r="F419" s="70"/>
      <c r="G419" s="70"/>
      <c r="H419" s="70"/>
      <c r="I419" s="85"/>
      <c r="J419" s="70"/>
      <c r="K419" s="70"/>
      <c r="L419" s="70"/>
      <c r="M419" s="70"/>
    </row>
    <row r="420" spans="1:14" x14ac:dyDescent="0.25">
      <c r="E420" s="70"/>
      <c r="F420" s="70"/>
      <c r="G420" s="70"/>
      <c r="H420" s="70"/>
      <c r="I420" s="23"/>
      <c r="J420" s="70"/>
      <c r="K420" s="70"/>
      <c r="L420" s="70"/>
      <c r="M420" s="70"/>
    </row>
    <row r="421" spans="1:14" x14ac:dyDescent="0.25">
      <c r="E421" s="70"/>
      <c r="F421" s="70"/>
      <c r="G421" s="70"/>
      <c r="H421" s="70"/>
      <c r="I421" s="23"/>
      <c r="J421" s="70"/>
      <c r="K421" s="70"/>
      <c r="L421" s="70"/>
      <c r="M421" s="70"/>
    </row>
    <row r="422" spans="1:14" x14ac:dyDescent="0.25">
      <c r="M422" s="67"/>
    </row>
    <row r="423" spans="1:14" customFormat="1" x14ac:dyDescent="0.25">
      <c r="A423" s="88"/>
      <c r="B423" s="89"/>
      <c r="C423" s="89"/>
      <c r="D423" s="89"/>
      <c r="E423" s="89"/>
    </row>
    <row r="424" spans="1:14" customFormat="1" x14ac:dyDescent="0.25">
      <c r="A424" s="89"/>
      <c r="B424" s="89"/>
      <c r="C424" s="89"/>
      <c r="D424" s="89"/>
      <c r="E424" s="89"/>
    </row>
    <row r="425" spans="1:14" customFormat="1" x14ac:dyDescent="0.25">
      <c r="A425" s="89"/>
      <c r="B425" s="90"/>
      <c r="C425" s="90"/>
      <c r="D425" s="90"/>
      <c r="E425" s="24"/>
    </row>
    <row r="426" spans="1:14" customFormat="1" x14ac:dyDescent="0.25">
      <c r="A426" s="91"/>
      <c r="B426" s="92"/>
      <c r="C426" s="92"/>
      <c r="D426" s="92"/>
      <c r="E426" s="24"/>
    </row>
    <row r="427" spans="1:14" customFormat="1" x14ac:dyDescent="0.25">
      <c r="A427" s="91"/>
      <c r="B427" s="92"/>
      <c r="C427" s="92"/>
      <c r="D427" s="92"/>
      <c r="E427" s="24"/>
    </row>
    <row r="428" spans="1:14" customFormat="1" x14ac:dyDescent="0.25">
      <c r="A428" s="91"/>
      <c r="B428" s="92"/>
      <c r="C428" s="92"/>
      <c r="D428" s="92"/>
      <c r="E428" s="24"/>
    </row>
    <row r="429" spans="1:14" customFormat="1" x14ac:dyDescent="0.25">
      <c r="A429" s="91"/>
      <c r="B429" s="92"/>
      <c r="C429" s="92"/>
      <c r="D429" s="92"/>
      <c r="E429" s="24"/>
    </row>
    <row r="430" spans="1:14" customFormat="1" x14ac:dyDescent="0.25">
      <c r="A430" s="89"/>
      <c r="B430" s="92"/>
      <c r="C430" s="92"/>
      <c r="D430" s="92"/>
      <c r="E430" s="24"/>
    </row>
    <row r="431" spans="1:14" x14ac:dyDescent="0.25">
      <c r="M431" s="67"/>
    </row>
    <row r="432" spans="1:14" x14ac:dyDescent="0.25">
      <c r="M432" s="67"/>
    </row>
    <row r="433" spans="13:13" x14ac:dyDescent="0.25">
      <c r="M433" s="67"/>
    </row>
    <row r="434" spans="13:13" x14ac:dyDescent="0.25">
      <c r="M434" s="67"/>
    </row>
    <row r="435" spans="13:13" x14ac:dyDescent="0.25">
      <c r="M435" s="67"/>
    </row>
    <row r="436" spans="13:13" x14ac:dyDescent="0.25">
      <c r="M436" s="67"/>
    </row>
    <row r="437" spans="13:13" x14ac:dyDescent="0.25">
      <c r="M437" s="68"/>
    </row>
    <row r="438" spans="13:13" x14ac:dyDescent="0.25">
      <c r="M438" s="66"/>
    </row>
    <row r="439" spans="13:13" x14ac:dyDescent="0.25">
      <c r="M439" s="29"/>
    </row>
    <row r="440" spans="13:13" x14ac:dyDescent="0.25">
      <c r="M440" s="29"/>
    </row>
    <row r="441" spans="13:13" x14ac:dyDescent="0.25">
      <c r="M441" s="67"/>
    </row>
    <row r="442" spans="13:13" x14ac:dyDescent="0.25">
      <c r="M442" s="68"/>
    </row>
    <row r="443" spans="13:13" x14ac:dyDescent="0.25">
      <c r="M443" s="66"/>
    </row>
    <row r="444" spans="13:13" x14ac:dyDescent="0.25">
      <c r="M444" s="29"/>
    </row>
    <row r="445" spans="13:13" x14ac:dyDescent="0.25">
      <c r="M445" s="29"/>
    </row>
    <row r="446" spans="13:13" x14ac:dyDescent="0.25">
      <c r="M446" s="67"/>
    </row>
    <row r="447" spans="13:13" x14ac:dyDescent="0.25">
      <c r="M447" s="68"/>
    </row>
    <row r="448" spans="13:13" x14ac:dyDescent="0.25">
      <c r="M448" s="66"/>
    </row>
    <row r="449" spans="13:13" x14ac:dyDescent="0.25">
      <c r="M449" s="29"/>
    </row>
    <row r="450" spans="13:13" x14ac:dyDescent="0.25">
      <c r="M450" s="29"/>
    </row>
    <row r="451" spans="13:13" x14ac:dyDescent="0.25">
      <c r="M451" s="67"/>
    </row>
    <row r="452" spans="13:13" x14ac:dyDescent="0.25">
      <c r="M452" s="68"/>
    </row>
    <row r="453" spans="13:13" x14ac:dyDescent="0.25">
      <c r="M453" s="66"/>
    </row>
    <row r="454" spans="13:13" x14ac:dyDescent="0.25">
      <c r="M454" s="29"/>
    </row>
    <row r="455" spans="13:13" x14ac:dyDescent="0.25">
      <c r="M455" s="29"/>
    </row>
    <row r="456" spans="13:13" x14ac:dyDescent="0.25">
      <c r="M456" s="67"/>
    </row>
    <row r="457" spans="13:13" x14ac:dyDescent="0.25">
      <c r="M457" s="67"/>
    </row>
    <row r="458" spans="13:13" x14ac:dyDescent="0.25">
      <c r="M458" s="67"/>
    </row>
    <row r="459" spans="13:13" x14ac:dyDescent="0.25">
      <c r="M459" s="67"/>
    </row>
    <row r="460" spans="13:13" x14ac:dyDescent="0.25">
      <c r="M460" s="68"/>
    </row>
    <row r="461" spans="13:13" x14ac:dyDescent="0.25">
      <c r="M461" s="66"/>
    </row>
    <row r="462" spans="13:13" x14ac:dyDescent="0.25">
      <c r="M462" s="29"/>
    </row>
    <row r="463" spans="13:13" x14ac:dyDescent="0.25">
      <c r="M463" s="29"/>
    </row>
    <row r="464" spans="13:13" x14ac:dyDescent="0.25">
      <c r="M464" s="29"/>
    </row>
    <row r="465" spans="13:13" x14ac:dyDescent="0.25">
      <c r="M465" s="67"/>
    </row>
    <row r="466" spans="13:13" x14ac:dyDescent="0.25">
      <c r="M466" s="67"/>
    </row>
    <row r="467" spans="13:13" x14ac:dyDescent="0.25">
      <c r="M467" s="68"/>
    </row>
    <row r="468" spans="13:13" x14ac:dyDescent="0.25">
      <c r="M468" s="66"/>
    </row>
    <row r="469" spans="13:13" x14ac:dyDescent="0.25">
      <c r="M469" s="29"/>
    </row>
    <row r="470" spans="13:13" x14ac:dyDescent="0.25">
      <c r="M470" s="29"/>
    </row>
    <row r="471" spans="13:13" x14ac:dyDescent="0.25">
      <c r="M471" s="67"/>
    </row>
    <row r="472" spans="13:13" x14ac:dyDescent="0.25">
      <c r="M472" s="68"/>
    </row>
    <row r="473" spans="13:13" x14ac:dyDescent="0.25">
      <c r="M473" s="66"/>
    </row>
    <row r="474" spans="13:13" x14ac:dyDescent="0.25">
      <c r="M474" s="29"/>
    </row>
    <row r="475" spans="13:13" x14ac:dyDescent="0.25">
      <c r="M475" s="29"/>
    </row>
    <row r="476" spans="13:13" x14ac:dyDescent="0.25">
      <c r="M476" s="67"/>
    </row>
    <row r="477" spans="13:13" x14ac:dyDescent="0.25">
      <c r="M477" s="67"/>
    </row>
    <row r="478" spans="13:13" x14ac:dyDescent="0.25">
      <c r="M478" s="67"/>
    </row>
    <row r="479" spans="13:13" x14ac:dyDescent="0.25">
      <c r="M479" s="67"/>
    </row>
    <row r="480" spans="13:13" x14ac:dyDescent="0.25">
      <c r="M480" s="68"/>
    </row>
    <row r="481" spans="13:13" x14ac:dyDescent="0.25">
      <c r="M481" s="66"/>
    </row>
    <row r="482" spans="13:13" x14ac:dyDescent="0.25">
      <c r="M482" s="29"/>
    </row>
    <row r="483" spans="13:13" x14ac:dyDescent="0.25">
      <c r="M483" s="29"/>
    </row>
    <row r="484" spans="13:13" x14ac:dyDescent="0.25">
      <c r="M484" s="67"/>
    </row>
    <row r="485" spans="13:13" x14ac:dyDescent="0.25">
      <c r="M485" s="67"/>
    </row>
    <row r="486" spans="13:13" x14ac:dyDescent="0.25">
      <c r="M486" s="68"/>
    </row>
    <row r="487" spans="13:13" x14ac:dyDescent="0.25">
      <c r="M487" s="66"/>
    </row>
    <row r="488" spans="13:13" x14ac:dyDescent="0.25">
      <c r="M488" s="29"/>
    </row>
    <row r="489" spans="13:13" x14ac:dyDescent="0.25">
      <c r="M489" s="29"/>
    </row>
    <row r="490" spans="13:13" x14ac:dyDescent="0.25">
      <c r="M490" s="67"/>
    </row>
    <row r="491" spans="13:13" x14ac:dyDescent="0.25">
      <c r="M491" s="67"/>
    </row>
    <row r="492" spans="13:13" x14ac:dyDescent="0.25">
      <c r="M492" s="68"/>
    </row>
    <row r="493" spans="13:13" x14ac:dyDescent="0.25">
      <c r="M493" s="66"/>
    </row>
    <row r="494" spans="13:13" x14ac:dyDescent="0.25">
      <c r="M494" s="29"/>
    </row>
    <row r="495" spans="13:13" x14ac:dyDescent="0.25">
      <c r="M495" s="29"/>
    </row>
    <row r="496" spans="13:13" x14ac:dyDescent="0.25">
      <c r="M496" s="67"/>
    </row>
    <row r="497" spans="13:13" x14ac:dyDescent="0.25">
      <c r="M497" s="67"/>
    </row>
    <row r="498" spans="13:13" x14ac:dyDescent="0.25">
      <c r="M498" s="68"/>
    </row>
    <row r="499" spans="13:13" x14ac:dyDescent="0.25">
      <c r="M499" s="66"/>
    </row>
    <row r="500" spans="13:13" x14ac:dyDescent="0.25">
      <c r="M500" s="29"/>
    </row>
    <row r="501" spans="13:13" x14ac:dyDescent="0.25">
      <c r="M501" s="29"/>
    </row>
    <row r="502" spans="13:13" x14ac:dyDescent="0.25">
      <c r="M502" s="67"/>
    </row>
    <row r="503" spans="13:13" x14ac:dyDescent="0.25">
      <c r="M503" s="68"/>
    </row>
    <row r="504" spans="13:13" x14ac:dyDescent="0.25">
      <c r="M504" s="66"/>
    </row>
    <row r="505" spans="13:13" x14ac:dyDescent="0.25">
      <c r="M505" s="29"/>
    </row>
    <row r="506" spans="13:13" x14ac:dyDescent="0.25">
      <c r="M506" s="29"/>
    </row>
    <row r="507" spans="13:13" x14ac:dyDescent="0.25">
      <c r="M507" s="67"/>
    </row>
    <row r="508" spans="13:13" x14ac:dyDescent="0.25">
      <c r="M508" s="68"/>
    </row>
    <row r="509" spans="13:13" x14ac:dyDescent="0.25">
      <c r="M509" s="66"/>
    </row>
    <row r="510" spans="13:13" x14ac:dyDescent="0.25">
      <c r="M510" s="29"/>
    </row>
    <row r="511" spans="13:13" x14ac:dyDescent="0.25">
      <c r="M511" s="29"/>
    </row>
    <row r="512" spans="13:13" x14ac:dyDescent="0.25">
      <c r="M512" s="67"/>
    </row>
    <row r="513" spans="13:13" x14ac:dyDescent="0.25">
      <c r="M513" s="68"/>
    </row>
    <row r="514" spans="13:13" x14ac:dyDescent="0.25">
      <c r="M514" s="66"/>
    </row>
    <row r="515" spans="13:13" x14ac:dyDescent="0.25">
      <c r="M515" s="29"/>
    </row>
    <row r="516" spans="13:13" x14ac:dyDescent="0.25">
      <c r="M516" s="29"/>
    </row>
    <row r="517" spans="13:13" x14ac:dyDescent="0.25">
      <c r="M517" s="67"/>
    </row>
    <row r="518" spans="13:13" x14ac:dyDescent="0.25">
      <c r="M518" s="68"/>
    </row>
    <row r="519" spans="13:13" x14ac:dyDescent="0.25">
      <c r="M519" s="66"/>
    </row>
    <row r="520" spans="13:13" x14ac:dyDescent="0.25">
      <c r="M520" s="66"/>
    </row>
    <row r="521" spans="13:13" x14ac:dyDescent="0.25">
      <c r="M521" s="66"/>
    </row>
    <row r="522" spans="13:13" x14ac:dyDescent="0.25">
      <c r="M522" s="68"/>
    </row>
    <row r="524" spans="13:13" x14ac:dyDescent="0.25">
      <c r="M524" s="66"/>
    </row>
  </sheetData>
  <mergeCells count="42">
    <mergeCell ref="B38:D38"/>
    <mergeCell ref="B37:D37"/>
    <mergeCell ref="B35:D35"/>
    <mergeCell ref="B134:D134"/>
    <mergeCell ref="B135:D135"/>
    <mergeCell ref="B133:D133"/>
    <mergeCell ref="B45:D45"/>
    <mergeCell ref="B44:D44"/>
    <mergeCell ref="B43:D43"/>
    <mergeCell ref="B46:D46"/>
    <mergeCell ref="B47:D47"/>
    <mergeCell ref="B36:D36"/>
    <mergeCell ref="A1:M1"/>
    <mergeCell ref="A2:M2"/>
    <mergeCell ref="A3:M3"/>
    <mergeCell ref="A4:M4"/>
    <mergeCell ref="B19:D19"/>
    <mergeCell ref="B9:D9"/>
    <mergeCell ref="B11:D11"/>
    <mergeCell ref="B206:D206"/>
    <mergeCell ref="B207:D207"/>
    <mergeCell ref="B208:D208"/>
    <mergeCell ref="B209:D209"/>
    <mergeCell ref="B210:D210"/>
    <mergeCell ref="B211:D211"/>
    <mergeCell ref="B214:D214"/>
    <mergeCell ref="B215:D215"/>
    <mergeCell ref="B216:D216"/>
    <mergeCell ref="B217:D217"/>
    <mergeCell ref="B222:D222"/>
    <mergeCell ref="B223:D223"/>
    <mergeCell ref="B224:D224"/>
    <mergeCell ref="B225:D225"/>
    <mergeCell ref="B226:D226"/>
    <mergeCell ref="B232:D232"/>
    <mergeCell ref="B233:D233"/>
    <mergeCell ref="B234:D234"/>
    <mergeCell ref="B227:D227"/>
    <mergeCell ref="B228:D228"/>
    <mergeCell ref="B229:D229"/>
    <mergeCell ref="B230:D230"/>
    <mergeCell ref="B231:D2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Expenditures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Kay</dc:creator>
  <cp:lastModifiedBy>Wall, Kay</cp:lastModifiedBy>
  <cp:lastPrinted>2018-01-18T14:32:23Z</cp:lastPrinted>
  <dcterms:created xsi:type="dcterms:W3CDTF">2015-05-01T20:35:26Z</dcterms:created>
  <dcterms:modified xsi:type="dcterms:W3CDTF">2019-07-27T16:39:17Z</dcterms:modified>
</cp:coreProperties>
</file>