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wall\Documents\Monthly Reports\FY19 TTU Travel Spend Reports\"/>
    </mc:Choice>
  </mc:AlternateContent>
  <bookViews>
    <workbookView xWindow="480" yWindow="60" windowWidth="18195" windowHeight="11565"/>
  </bookViews>
  <sheets>
    <sheet name="Travel Expenditures" sheetId="2" r:id="rId1"/>
  </sheets>
  <calcPr calcId="162913"/>
</workbook>
</file>

<file path=xl/calcChain.xml><?xml version="1.0" encoding="utf-8"?>
<calcChain xmlns="http://schemas.openxmlformats.org/spreadsheetml/2006/main">
  <c r="G402" i="2" l="1"/>
  <c r="F402" i="2"/>
  <c r="E402" i="2"/>
  <c r="N252" i="2"/>
  <c r="M252" i="2"/>
  <c r="L252" i="2"/>
  <c r="J252" i="2"/>
  <c r="H252" i="2"/>
  <c r="G252" i="2"/>
  <c r="F252" i="2"/>
  <c r="E252" i="2"/>
  <c r="I251" i="2"/>
  <c r="I148" i="2"/>
  <c r="N31" i="2"/>
  <c r="M31" i="2"/>
  <c r="L31" i="2"/>
  <c r="J31" i="2"/>
  <c r="H31" i="2"/>
  <c r="G31" i="2"/>
  <c r="F31" i="2"/>
  <c r="E31" i="2"/>
  <c r="I30" i="2"/>
  <c r="I252" i="2" l="1"/>
  <c r="I31" i="2"/>
  <c r="M399" i="2" l="1"/>
  <c r="N399" i="2"/>
  <c r="M394" i="2"/>
  <c r="N394" i="2"/>
  <c r="M389" i="2"/>
  <c r="N389" i="2"/>
  <c r="M384" i="2"/>
  <c r="N384" i="2"/>
  <c r="M379" i="2"/>
  <c r="N379" i="2"/>
  <c r="M374" i="2"/>
  <c r="N374" i="2"/>
  <c r="M368" i="2"/>
  <c r="N368" i="2"/>
  <c r="M362" i="2"/>
  <c r="N362" i="2"/>
  <c r="M354" i="2"/>
  <c r="N354" i="2"/>
  <c r="M346" i="2"/>
  <c r="N346" i="2"/>
  <c r="M341" i="2"/>
  <c r="N341" i="2"/>
  <c r="M331" i="2"/>
  <c r="N331" i="2"/>
  <c r="M324" i="2"/>
  <c r="N324" i="2"/>
  <c r="M318" i="2"/>
  <c r="N318" i="2"/>
  <c r="M313" i="2"/>
  <c r="N313" i="2"/>
  <c r="M307" i="2"/>
  <c r="N307" i="2"/>
  <c r="M295" i="2"/>
  <c r="N295" i="2"/>
  <c r="M284" i="2"/>
  <c r="N284" i="2"/>
  <c r="M273" i="2"/>
  <c r="N273" i="2"/>
  <c r="M267" i="2"/>
  <c r="N267" i="2"/>
  <c r="M262" i="2"/>
  <c r="N262" i="2"/>
  <c r="M257" i="2"/>
  <c r="N257" i="2"/>
  <c r="M247" i="2"/>
  <c r="N247" i="2"/>
  <c r="M242" i="2"/>
  <c r="N242" i="2"/>
  <c r="M233" i="2"/>
  <c r="N233" i="2"/>
  <c r="M216" i="2"/>
  <c r="N216" i="2"/>
  <c r="M199" i="2"/>
  <c r="N199" i="2"/>
  <c r="M191" i="2"/>
  <c r="N191" i="2"/>
  <c r="M178" i="2"/>
  <c r="N178" i="2"/>
  <c r="M172" i="2"/>
  <c r="N172" i="2"/>
  <c r="M160" i="2"/>
  <c r="N160" i="2"/>
  <c r="M155" i="2"/>
  <c r="N155" i="2"/>
  <c r="M150" i="2"/>
  <c r="N150" i="2"/>
  <c r="M136" i="2"/>
  <c r="N136" i="2"/>
  <c r="M128" i="2"/>
  <c r="N128" i="2"/>
  <c r="M115" i="2"/>
  <c r="N115" i="2"/>
  <c r="M90" i="2"/>
  <c r="N90" i="2"/>
  <c r="M85" i="2"/>
  <c r="N85" i="2"/>
  <c r="M71" i="2"/>
  <c r="N71" i="2"/>
  <c r="M65" i="2"/>
  <c r="N65" i="2"/>
  <c r="M54" i="2"/>
  <c r="N54" i="2"/>
  <c r="M47" i="2"/>
  <c r="N47" i="2"/>
  <c r="M38" i="2"/>
  <c r="N38" i="2"/>
  <c r="M26" i="2"/>
  <c r="N26" i="2"/>
  <c r="M20" i="2"/>
  <c r="N20" i="2"/>
  <c r="N12" i="2"/>
  <c r="N402" i="2" s="1"/>
  <c r="I185" i="2" l="1"/>
  <c r="I112" i="2" l="1"/>
  <c r="I83" i="2" l="1"/>
  <c r="K83" i="2" s="1"/>
  <c r="I82" i="2"/>
  <c r="K82" i="2" s="1"/>
  <c r="L273" i="2" l="1"/>
  <c r="I189" i="2" l="1"/>
  <c r="I188" i="2"/>
  <c r="J273" i="2" l="1"/>
  <c r="I272" i="2"/>
  <c r="H273" i="2"/>
  <c r="G273" i="2"/>
  <c r="F273" i="2"/>
  <c r="E273" i="2"/>
  <c r="I271" i="2"/>
  <c r="I273" i="2" l="1"/>
  <c r="I37" i="2" l="1"/>
  <c r="I35" i="2"/>
  <c r="K35" i="2" s="1"/>
  <c r="I187" i="2" l="1"/>
  <c r="D415" i="2" l="1"/>
  <c r="D414" i="2"/>
  <c r="D413" i="2"/>
  <c r="C416" i="2"/>
  <c r="B416" i="2"/>
  <c r="D416" i="2" l="1"/>
  <c r="D412" i="2"/>
  <c r="I186" i="2" l="1"/>
  <c r="I184" i="2"/>
  <c r="I183" i="2"/>
  <c r="I11" i="2" l="1"/>
  <c r="I43" i="2" l="1"/>
  <c r="I213" i="2" l="1"/>
  <c r="I212" i="2"/>
  <c r="I211" i="2"/>
  <c r="J257" i="2" l="1"/>
  <c r="L399" i="2" l="1"/>
  <c r="L394" i="2"/>
  <c r="L389" i="2"/>
  <c r="L384" i="2"/>
  <c r="L379" i="2"/>
  <c r="L374" i="2"/>
  <c r="L368" i="2"/>
  <c r="L362" i="2"/>
  <c r="L354" i="2"/>
  <c r="L346" i="2"/>
  <c r="L341" i="2"/>
  <c r="L331" i="2"/>
  <c r="L324" i="2"/>
  <c r="L318" i="2"/>
  <c r="L313" i="2"/>
  <c r="L307" i="2"/>
  <c r="L295" i="2"/>
  <c r="L284" i="2"/>
  <c r="L267" i="2"/>
  <c r="L262" i="2"/>
  <c r="L257" i="2"/>
  <c r="L247" i="2"/>
  <c r="L242" i="2"/>
  <c r="L233" i="2"/>
  <c r="L216" i="2"/>
  <c r="L199" i="2"/>
  <c r="L191" i="2"/>
  <c r="L178" i="2"/>
  <c r="L172" i="2"/>
  <c r="L160" i="2"/>
  <c r="L155" i="2"/>
  <c r="L150" i="2"/>
  <c r="L136" i="2"/>
  <c r="L128" i="2"/>
  <c r="L115" i="2"/>
  <c r="L90" i="2"/>
  <c r="L85" i="2"/>
  <c r="L71" i="2"/>
  <c r="L65" i="2"/>
  <c r="L54" i="2"/>
  <c r="L47" i="2"/>
  <c r="L38" i="2"/>
  <c r="L26" i="2"/>
  <c r="L20" i="2"/>
  <c r="L12" i="2"/>
  <c r="L402" i="2" l="1"/>
  <c r="I210" i="2"/>
  <c r="K210" i="2" s="1"/>
  <c r="I45" i="2" l="1"/>
  <c r="I44" i="2"/>
  <c r="K44" i="2" s="1"/>
  <c r="I240" i="2"/>
  <c r="I113" i="2" l="1"/>
  <c r="K113" i="2" s="1"/>
  <c r="J71" i="2" l="1"/>
  <c r="H71" i="2"/>
  <c r="G71" i="2"/>
  <c r="F71" i="2"/>
  <c r="E71" i="2"/>
  <c r="I69" i="2"/>
  <c r="K69" i="2" s="1"/>
  <c r="I135" i="2" l="1"/>
  <c r="I134" i="2"/>
  <c r="I133" i="2"/>
  <c r="I132" i="2"/>
  <c r="J313" i="2" l="1"/>
  <c r="H313" i="2"/>
  <c r="G313" i="2"/>
  <c r="F313" i="2"/>
  <c r="E313" i="2"/>
  <c r="I311" i="2"/>
  <c r="K311" i="2" s="1"/>
  <c r="I214" i="2"/>
  <c r="I209" i="2"/>
  <c r="J399" i="2" l="1"/>
  <c r="J394" i="2"/>
  <c r="J389" i="2"/>
  <c r="J384" i="2"/>
  <c r="J379" i="2"/>
  <c r="J374" i="2"/>
  <c r="J368" i="2"/>
  <c r="J362" i="2"/>
  <c r="J354" i="2"/>
  <c r="J346" i="2"/>
  <c r="J341" i="2"/>
  <c r="J331" i="2"/>
  <c r="J324" i="2"/>
  <c r="J318" i="2"/>
  <c r="J307" i="2"/>
  <c r="J295" i="2"/>
  <c r="J284" i="2"/>
  <c r="J267" i="2"/>
  <c r="J262" i="2"/>
  <c r="J247" i="2"/>
  <c r="J242" i="2"/>
  <c r="J233" i="2"/>
  <c r="J216" i="2"/>
  <c r="J199" i="2"/>
  <c r="J191" i="2"/>
  <c r="J178" i="2"/>
  <c r="J172" i="2"/>
  <c r="J160" i="2"/>
  <c r="J155" i="2"/>
  <c r="J150" i="2"/>
  <c r="J136" i="2"/>
  <c r="J128" i="2"/>
  <c r="J115" i="2"/>
  <c r="J90" i="2"/>
  <c r="J85" i="2"/>
  <c r="J65" i="2"/>
  <c r="J54" i="2"/>
  <c r="J47" i="2"/>
  <c r="J38" i="2"/>
  <c r="J26" i="2"/>
  <c r="J20" i="2"/>
  <c r="J12" i="2"/>
  <c r="J402" i="2" l="1"/>
  <c r="H47" i="2"/>
  <c r="H399" i="2" l="1"/>
  <c r="H394" i="2"/>
  <c r="H389" i="2"/>
  <c r="H384" i="2"/>
  <c r="H379" i="2"/>
  <c r="H374" i="2"/>
  <c r="H368" i="2"/>
  <c r="H362" i="2"/>
  <c r="I359" i="2"/>
  <c r="H354" i="2"/>
  <c r="H346" i="2"/>
  <c r="H341" i="2"/>
  <c r="H331" i="2"/>
  <c r="H324" i="2"/>
  <c r="H318" i="2"/>
  <c r="H307" i="2"/>
  <c r="H295" i="2"/>
  <c r="H284" i="2"/>
  <c r="H267" i="2"/>
  <c r="H262" i="2"/>
  <c r="H247" i="2"/>
  <c r="H257" i="2"/>
  <c r="H242" i="2"/>
  <c r="H233" i="2"/>
  <c r="H216" i="2"/>
  <c r="I398" i="2"/>
  <c r="I393" i="2"/>
  <c r="I388" i="2"/>
  <c r="K388" i="2" s="1"/>
  <c r="I383" i="2"/>
  <c r="K383" i="2" s="1"/>
  <c r="I378" i="2"/>
  <c r="I373" i="2"/>
  <c r="K373" i="2" s="1"/>
  <c r="I372" i="2"/>
  <c r="K372" i="2" s="1"/>
  <c r="I367" i="2"/>
  <c r="I366" i="2"/>
  <c r="K366" i="2" s="1"/>
  <c r="I361" i="2"/>
  <c r="I360" i="2"/>
  <c r="I358" i="2"/>
  <c r="K358" i="2" s="1"/>
  <c r="I353" i="2"/>
  <c r="K353" i="2" s="1"/>
  <c r="I352" i="2"/>
  <c r="K352" i="2" s="1"/>
  <c r="I351" i="2"/>
  <c r="K351" i="2" s="1"/>
  <c r="I350" i="2"/>
  <c r="K350" i="2" s="1"/>
  <c r="I345" i="2"/>
  <c r="K345" i="2" s="1"/>
  <c r="I340" i="2"/>
  <c r="K340" i="2" s="1"/>
  <c r="I339" i="2"/>
  <c r="I338" i="2"/>
  <c r="I337" i="2"/>
  <c r="I336" i="2"/>
  <c r="K336" i="2" s="1"/>
  <c r="I335" i="2"/>
  <c r="I330" i="2"/>
  <c r="I329" i="2"/>
  <c r="I328" i="2"/>
  <c r="K328" i="2" s="1"/>
  <c r="I323" i="2"/>
  <c r="K323" i="2" s="1"/>
  <c r="I322" i="2"/>
  <c r="K322" i="2" s="1"/>
  <c r="I317" i="2"/>
  <c r="K317" i="2" s="1"/>
  <c r="I312" i="2"/>
  <c r="I306" i="2"/>
  <c r="K306" i="2" s="1"/>
  <c r="I305" i="2"/>
  <c r="K305" i="2" s="1"/>
  <c r="I304" i="2"/>
  <c r="I303" i="2"/>
  <c r="K303" i="2" s="1"/>
  <c r="I302" i="2"/>
  <c r="I301" i="2"/>
  <c r="K301" i="2" s="1"/>
  <c r="I300" i="2"/>
  <c r="I299" i="2"/>
  <c r="I294" i="2"/>
  <c r="I293" i="2"/>
  <c r="I292" i="2"/>
  <c r="K292" i="2" s="1"/>
  <c r="I291" i="2"/>
  <c r="K291" i="2" s="1"/>
  <c r="I290" i="2"/>
  <c r="K290" i="2" s="1"/>
  <c r="I289" i="2"/>
  <c r="I288" i="2"/>
  <c r="K288" i="2" s="1"/>
  <c r="I283" i="2"/>
  <c r="I282" i="2"/>
  <c r="I281" i="2"/>
  <c r="K281" i="2" s="1"/>
  <c r="I280" i="2"/>
  <c r="I279" i="2"/>
  <c r="K279" i="2" s="1"/>
  <c r="I278" i="2"/>
  <c r="I277" i="2"/>
  <c r="I266" i="2"/>
  <c r="I261" i="2"/>
  <c r="I256" i="2"/>
  <c r="I246" i="2"/>
  <c r="K246" i="2" s="1"/>
  <c r="I241" i="2"/>
  <c r="I239" i="2"/>
  <c r="I238" i="2"/>
  <c r="I237" i="2"/>
  <c r="K237" i="2" s="1"/>
  <c r="I232" i="2"/>
  <c r="I231" i="2"/>
  <c r="K231" i="2" s="1"/>
  <c r="I230" i="2"/>
  <c r="K230" i="2" s="1"/>
  <c r="I229" i="2"/>
  <c r="K229" i="2" s="1"/>
  <c r="I228" i="2"/>
  <c r="I227" i="2"/>
  <c r="I226" i="2"/>
  <c r="I225" i="2"/>
  <c r="I224" i="2"/>
  <c r="K224" i="2" s="1"/>
  <c r="I223" i="2"/>
  <c r="K223" i="2" s="1"/>
  <c r="I222" i="2"/>
  <c r="K222" i="2" s="1"/>
  <c r="I221" i="2"/>
  <c r="I220" i="2"/>
  <c r="I215" i="2"/>
  <c r="I208" i="2"/>
  <c r="I207" i="2"/>
  <c r="I206" i="2"/>
  <c r="K206" i="2" s="1"/>
  <c r="I205" i="2"/>
  <c r="I204" i="2"/>
  <c r="I203" i="2"/>
  <c r="K203" i="2" s="1"/>
  <c r="H199" i="2"/>
  <c r="I198" i="2"/>
  <c r="K198" i="2" s="1"/>
  <c r="I197" i="2"/>
  <c r="K197" i="2" s="1"/>
  <c r="I196" i="2"/>
  <c r="K196" i="2" s="1"/>
  <c r="I195" i="2"/>
  <c r="K195" i="2" s="1"/>
  <c r="H191" i="2"/>
  <c r="I190" i="2"/>
  <c r="I182" i="2"/>
  <c r="K182" i="2" s="1"/>
  <c r="H178" i="2"/>
  <c r="I177" i="2"/>
  <c r="K177" i="2" s="1"/>
  <c r="I176" i="2"/>
  <c r="K176" i="2" s="1"/>
  <c r="H172" i="2"/>
  <c r="I171" i="2"/>
  <c r="K171" i="2" s="1"/>
  <c r="I170" i="2"/>
  <c r="K170" i="2" s="1"/>
  <c r="I169" i="2"/>
  <c r="K169" i="2" s="1"/>
  <c r="I167" i="2"/>
  <c r="K167" i="2" s="1"/>
  <c r="I166" i="2"/>
  <c r="K166" i="2" s="1"/>
  <c r="I165" i="2"/>
  <c r="K165" i="2" s="1"/>
  <c r="I164" i="2"/>
  <c r="K164" i="2" s="1"/>
  <c r="H160" i="2"/>
  <c r="I159" i="2"/>
  <c r="K159" i="2" s="1"/>
  <c r="H155" i="2"/>
  <c r="I154" i="2"/>
  <c r="K154" i="2" s="1"/>
  <c r="H150" i="2"/>
  <c r="I149" i="2"/>
  <c r="K149" i="2" s="1"/>
  <c r="I147" i="2"/>
  <c r="K147" i="2" s="1"/>
  <c r="I146" i="2"/>
  <c r="K146" i="2" s="1"/>
  <c r="I145" i="2"/>
  <c r="K145" i="2" s="1"/>
  <c r="I144" i="2"/>
  <c r="K144" i="2" s="1"/>
  <c r="I143" i="2"/>
  <c r="K143" i="2" s="1"/>
  <c r="I142" i="2"/>
  <c r="K142" i="2" s="1"/>
  <c r="I141" i="2"/>
  <c r="K141" i="2" s="1"/>
  <c r="I140" i="2"/>
  <c r="K140" i="2" s="1"/>
  <c r="H136" i="2"/>
  <c r="K135" i="2"/>
  <c r="K134" i="2"/>
  <c r="K133" i="2"/>
  <c r="K132" i="2"/>
  <c r="H128" i="2"/>
  <c r="I127" i="2"/>
  <c r="I126" i="2"/>
  <c r="K126" i="2" s="1"/>
  <c r="I125" i="2"/>
  <c r="I124" i="2"/>
  <c r="K124" i="2" s="1"/>
  <c r="I123" i="2"/>
  <c r="K123" i="2" s="1"/>
  <c r="I122" i="2"/>
  <c r="I121" i="2"/>
  <c r="I120" i="2"/>
  <c r="K120" i="2" s="1"/>
  <c r="I119" i="2"/>
  <c r="K119" i="2" s="1"/>
  <c r="H115" i="2"/>
  <c r="I114" i="2"/>
  <c r="K114" i="2" s="1"/>
  <c r="I110" i="2"/>
  <c r="K110" i="2" s="1"/>
  <c r="I109" i="2"/>
  <c r="K109" i="2" s="1"/>
  <c r="I108" i="2"/>
  <c r="K108" i="2" s="1"/>
  <c r="I107" i="2"/>
  <c r="K107" i="2" s="1"/>
  <c r="I106" i="2"/>
  <c r="I104" i="2"/>
  <c r="K104" i="2" s="1"/>
  <c r="I103" i="2"/>
  <c r="K103" i="2" s="1"/>
  <c r="I102" i="2"/>
  <c r="K102" i="2" s="1"/>
  <c r="I101" i="2"/>
  <c r="K101" i="2" s="1"/>
  <c r="I100" i="2"/>
  <c r="K100" i="2" s="1"/>
  <c r="I99" i="2"/>
  <c r="I98" i="2"/>
  <c r="K98" i="2" s="1"/>
  <c r="I97" i="2"/>
  <c r="K97" i="2" s="1"/>
  <c r="I96" i="2"/>
  <c r="K96" i="2" s="1"/>
  <c r="I94" i="2"/>
  <c r="K94" i="2" s="1"/>
  <c r="I89" i="2"/>
  <c r="K89" i="2" s="1"/>
  <c r="H90" i="2"/>
  <c r="H85" i="2"/>
  <c r="I84" i="2"/>
  <c r="I81" i="2"/>
  <c r="K81" i="2" s="1"/>
  <c r="I80" i="2"/>
  <c r="K80" i="2" s="1"/>
  <c r="I79" i="2"/>
  <c r="K79" i="2" s="1"/>
  <c r="I78" i="2"/>
  <c r="K78" i="2" s="1"/>
  <c r="I77" i="2"/>
  <c r="K77" i="2" s="1"/>
  <c r="I76" i="2"/>
  <c r="K76" i="2" s="1"/>
  <c r="I75" i="2"/>
  <c r="K75" i="2" s="1"/>
  <c r="I70" i="2"/>
  <c r="I63" i="2"/>
  <c r="I62" i="2"/>
  <c r="K62" i="2" s="1"/>
  <c r="I61" i="2"/>
  <c r="K61" i="2" s="1"/>
  <c r="I60" i="2"/>
  <c r="I59" i="2"/>
  <c r="I58" i="2"/>
  <c r="K58" i="2" s="1"/>
  <c r="H65" i="2"/>
  <c r="H54" i="2"/>
  <c r="I53" i="2"/>
  <c r="I52" i="2"/>
  <c r="I51" i="2"/>
  <c r="K51" i="2" s="1"/>
  <c r="I46" i="2"/>
  <c r="K46" i="2" s="1"/>
  <c r="I42" i="2"/>
  <c r="I10" i="2"/>
  <c r="K10" i="2" s="1"/>
  <c r="I9" i="2"/>
  <c r="K9" i="2" s="1"/>
  <c r="I18" i="2"/>
  <c r="K18" i="2" s="1"/>
  <c r="I17" i="2"/>
  <c r="K17" i="2" s="1"/>
  <c r="I16" i="2"/>
  <c r="K16" i="2" s="1"/>
  <c r="I19" i="2"/>
  <c r="K19" i="2" s="1"/>
  <c r="I24" i="2"/>
  <c r="K24" i="2" s="1"/>
  <c r="I25" i="2"/>
  <c r="K25" i="2" s="1"/>
  <c r="I34" i="2"/>
  <c r="K34" i="2" s="1"/>
  <c r="H38" i="2"/>
  <c r="H26" i="2"/>
  <c r="G257" i="2"/>
  <c r="F257" i="2"/>
  <c r="E257" i="2"/>
  <c r="H402" i="2" l="1"/>
  <c r="I71" i="2"/>
  <c r="K71" i="2" s="1"/>
  <c r="I313" i="2"/>
  <c r="K313" i="2" s="1"/>
  <c r="K312" i="2"/>
  <c r="I257" i="2"/>
  <c r="G394" i="2"/>
  <c r="F394" i="2"/>
  <c r="E394" i="2"/>
  <c r="I394" i="2"/>
  <c r="M402" i="2" l="1"/>
  <c r="M12" i="2"/>
  <c r="H20" i="2" l="1"/>
  <c r="H12" i="2"/>
  <c r="G379" i="2" l="1"/>
  <c r="F379" i="2"/>
  <c r="E379" i="2"/>
  <c r="I379" i="2"/>
  <c r="G399" i="2" l="1"/>
  <c r="F399" i="2"/>
  <c r="E399" i="2"/>
  <c r="I399" i="2"/>
  <c r="G384" i="2" l="1"/>
  <c r="F384" i="2"/>
  <c r="E384" i="2"/>
  <c r="I384" i="2"/>
  <c r="K384" i="2" s="1"/>
  <c r="G267" i="2"/>
  <c r="F267" i="2"/>
  <c r="E267" i="2"/>
  <c r="I267" i="2"/>
  <c r="G341" i="2" l="1"/>
  <c r="F341" i="2"/>
  <c r="E341" i="2"/>
  <c r="G374" i="2" l="1"/>
  <c r="F374" i="2"/>
  <c r="G389" i="2"/>
  <c r="F389" i="2"/>
  <c r="E374" i="2"/>
  <c r="G178" i="2" l="1"/>
  <c r="F178" i="2"/>
  <c r="E178" i="2"/>
  <c r="G128" i="2" l="1"/>
  <c r="F128" i="2"/>
  <c r="E128" i="2"/>
  <c r="G47" i="2"/>
  <c r="F47" i="2"/>
  <c r="E47" i="2"/>
  <c r="I374" i="2"/>
  <c r="K374" i="2" s="1"/>
  <c r="G362" i="2"/>
  <c r="F362" i="2"/>
  <c r="E362" i="2"/>
  <c r="I341" i="2"/>
  <c r="K341" i="2" s="1"/>
  <c r="G307" i="2"/>
  <c r="F307" i="2"/>
  <c r="E307" i="2"/>
  <c r="G295" i="2"/>
  <c r="F295" i="2"/>
  <c r="E295" i="2"/>
  <c r="I362" i="2" l="1"/>
  <c r="K362" i="2" s="1"/>
  <c r="I295" i="2"/>
  <c r="K295" i="2" s="1"/>
  <c r="G247" i="2"/>
  <c r="F247" i="2"/>
  <c r="E247" i="2"/>
  <c r="I247" i="2"/>
  <c r="K247" i="2" s="1"/>
  <c r="G191" i="2"/>
  <c r="F191" i="2"/>
  <c r="E191" i="2"/>
  <c r="G65" i="2"/>
  <c r="F65" i="2"/>
  <c r="E65" i="2"/>
  <c r="I47" i="2"/>
  <c r="K47" i="2" s="1"/>
  <c r="G26" i="2"/>
  <c r="F26" i="2"/>
  <c r="E26" i="2"/>
  <c r="G12" i="2"/>
  <c r="F12" i="2"/>
  <c r="E12" i="2"/>
  <c r="G284" i="2" l="1"/>
  <c r="F284" i="2"/>
  <c r="E284" i="2"/>
  <c r="G346" i="2"/>
  <c r="F346" i="2"/>
  <c r="E346" i="2"/>
  <c r="I346" i="2"/>
  <c r="K346" i="2" s="1"/>
  <c r="G331" i="2"/>
  <c r="F331" i="2"/>
  <c r="E331" i="2"/>
  <c r="G324" i="2"/>
  <c r="F324" i="2"/>
  <c r="E324" i="2"/>
  <c r="G262" i="2"/>
  <c r="F262" i="2"/>
  <c r="E262" i="2"/>
  <c r="I262" i="2"/>
  <c r="G242" i="2"/>
  <c r="F242" i="2"/>
  <c r="E242" i="2"/>
  <c r="G216" i="2"/>
  <c r="F216" i="2"/>
  <c r="E216" i="2"/>
  <c r="G160" i="2"/>
  <c r="F160" i="2"/>
  <c r="E160" i="2"/>
  <c r="I160" i="2"/>
  <c r="K160" i="2" s="1"/>
  <c r="E389" i="2"/>
  <c r="I389" i="2"/>
  <c r="K389" i="2" s="1"/>
  <c r="G368" i="2"/>
  <c r="F368" i="2"/>
  <c r="E368" i="2"/>
  <c r="G354" i="2"/>
  <c r="F354" i="2"/>
  <c r="E354" i="2"/>
  <c r="G318" i="2"/>
  <c r="F318" i="2"/>
  <c r="E318" i="2"/>
  <c r="I318" i="2"/>
  <c r="K318" i="2" s="1"/>
  <c r="G233" i="2"/>
  <c r="F233" i="2"/>
  <c r="E233" i="2"/>
  <c r="G199" i="2"/>
  <c r="F199" i="2"/>
  <c r="E199" i="2"/>
  <c r="I191" i="2"/>
  <c r="K191" i="2" s="1"/>
  <c r="I178" i="2"/>
  <c r="K178" i="2" s="1"/>
  <c r="G172" i="2"/>
  <c r="F172" i="2"/>
  <c r="E172" i="2"/>
  <c r="G155" i="2"/>
  <c r="F155" i="2"/>
  <c r="E155" i="2"/>
  <c r="I155" i="2"/>
  <c r="K155" i="2" s="1"/>
  <c r="G150" i="2"/>
  <c r="F150" i="2"/>
  <c r="E150" i="2"/>
  <c r="G136" i="2"/>
  <c r="F136" i="2"/>
  <c r="E136" i="2"/>
  <c r="G115" i="2"/>
  <c r="F115" i="2"/>
  <c r="E115" i="2"/>
  <c r="G90" i="2"/>
  <c r="F90" i="2"/>
  <c r="E90" i="2"/>
  <c r="I90" i="2"/>
  <c r="K90" i="2" s="1"/>
  <c r="G85" i="2"/>
  <c r="F85" i="2"/>
  <c r="E85" i="2"/>
  <c r="G54" i="2"/>
  <c r="F54" i="2"/>
  <c r="E54" i="2"/>
  <c r="G38" i="2"/>
  <c r="F38" i="2"/>
  <c r="E38" i="2"/>
  <c r="I26" i="2"/>
  <c r="K26" i="2" s="1"/>
  <c r="G20" i="2"/>
  <c r="F20" i="2"/>
  <c r="E20" i="2"/>
  <c r="I12" i="2"/>
  <c r="K12" i="2" s="1"/>
  <c r="I128" i="2" l="1"/>
  <c r="K128" i="2" s="1"/>
  <c r="I307" i="2"/>
  <c r="K307" i="2" s="1"/>
  <c r="I65" i="2"/>
  <c r="K65" i="2" s="1"/>
  <c r="I368" i="2"/>
  <c r="K368" i="2" s="1"/>
  <c r="I242" i="2"/>
  <c r="K242" i="2" s="1"/>
  <c r="I324" i="2"/>
  <c r="K324" i="2" s="1"/>
  <c r="I284" i="2"/>
  <c r="I216" i="2"/>
  <c r="K216" i="2" s="1"/>
  <c r="I354" i="2"/>
  <c r="K354" i="2" s="1"/>
  <c r="I331" i="2"/>
  <c r="K331" i="2" s="1"/>
  <c r="I150" i="2"/>
  <c r="K150" i="2" s="1"/>
  <c r="I136" i="2"/>
  <c r="K136" i="2" s="1"/>
  <c r="I233" i="2"/>
  <c r="K233" i="2" s="1"/>
  <c r="I20" i="2"/>
  <c r="K20" i="2" s="1"/>
  <c r="I85" i="2"/>
  <c r="K85" i="2" s="1"/>
  <c r="I115" i="2"/>
  <c r="K115" i="2" s="1"/>
  <c r="I172" i="2"/>
  <c r="K172" i="2" s="1"/>
  <c r="I199" i="2"/>
  <c r="K199" i="2" s="1"/>
  <c r="I54" i="2"/>
  <c r="K54" i="2" s="1"/>
  <c r="I38" i="2"/>
  <c r="K284" i="2" l="1"/>
  <c r="I402" i="2"/>
  <c r="K402" i="2" s="1"/>
  <c r="K38" i="2"/>
</calcChain>
</file>

<file path=xl/sharedStrings.xml><?xml version="1.0" encoding="utf-8"?>
<sst xmlns="http://schemas.openxmlformats.org/spreadsheetml/2006/main" count="1627" uniqueCount="527">
  <si>
    <t>Texas Tech University</t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</si>
  <si>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President's Office</t>
    </r>
  </si>
  <si>
    <t xml:space="preserve">In-State </t>
  </si>
  <si>
    <t>Out of State</t>
  </si>
  <si>
    <t>Foreign</t>
  </si>
  <si>
    <t>Expenditures</t>
  </si>
  <si>
    <r>
      <rPr>
        <b/>
        <sz val="10"/>
        <color theme="1"/>
        <rFont val="Arial"/>
        <family val="2"/>
      </rPr>
      <t>A00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President's Office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</si>
  <si>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Senior Associate VP Enrollment Mgmt</t>
    </r>
  </si>
  <si>
    <r>
      <rPr>
        <b/>
        <sz val="10"/>
        <color theme="1"/>
        <rFont val="Arial"/>
        <family val="2"/>
      </rPr>
      <t>A01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Senior Associate VP Enrollment Mgmt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</si>
  <si>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Texas Tech Public Broadcasting</t>
    </r>
  </si>
  <si>
    <r>
      <rPr>
        <b/>
        <sz val="10"/>
        <color theme="1"/>
        <rFont val="Arial"/>
        <family val="2"/>
      </rPr>
      <t>A02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Texas Tech Public Broadcasting</t>
    </r>
  </si>
  <si>
    <r>
      <rPr>
        <b/>
        <sz val="10"/>
        <color theme="1"/>
        <rFont val="Arial"/>
        <family val="2"/>
      </rPr>
      <t>B00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Provost and SVP Academic Affairs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</si>
  <si>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B13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International Affairs</t>
    </r>
  </si>
  <si>
    <r>
      <rPr>
        <b/>
        <sz val="10"/>
        <color theme="1"/>
        <rFont val="Arial"/>
        <family val="2"/>
      </rPr>
      <t>B13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International Affairs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</si>
  <si>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Information Technology and CIO</t>
    </r>
  </si>
  <si>
    <r>
      <rPr>
        <b/>
        <sz val="10"/>
        <color theme="1"/>
        <rFont val="Arial"/>
        <family val="2"/>
      </rPr>
      <t>B14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Information Technology and CIO</t>
    </r>
  </si>
  <si>
    <r>
      <rPr>
        <b/>
        <sz val="10"/>
        <color theme="1"/>
        <rFont val="Arial"/>
        <family val="2"/>
      </rPr>
      <t>B51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Ag Sci and Natural Resource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</si>
  <si>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Architecture</t>
    </r>
  </si>
  <si>
    <r>
      <rPr>
        <b/>
        <sz val="10"/>
        <color theme="1"/>
        <rFont val="Arial"/>
        <family val="2"/>
      </rPr>
      <t>B52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Architecture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</si>
  <si>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Arts and Sciences</t>
    </r>
  </si>
  <si>
    <r>
      <rPr>
        <b/>
        <sz val="10"/>
        <color theme="1"/>
        <rFont val="Arial"/>
        <family val="2"/>
      </rPr>
      <t>B53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Arts and Sciences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</si>
  <si>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Rawls College of Business</t>
    </r>
  </si>
  <si>
    <r>
      <rPr>
        <b/>
        <sz val="10"/>
        <color theme="1"/>
        <rFont val="Arial"/>
        <family val="2"/>
      </rPr>
      <t>B54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Rawls College of Business</t>
    </r>
  </si>
  <si>
    <r>
      <t xml:space="preserve">Area  </t>
    </r>
    <r>
      <rPr>
        <b/>
        <u/>
        <sz val="10"/>
        <color rgb="FF0000FF"/>
        <rFont val="Arial"/>
        <family val="2"/>
      </rPr>
      <t>B55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Education</t>
    </r>
  </si>
  <si>
    <r>
      <rPr>
        <b/>
        <sz val="10"/>
        <color theme="1"/>
        <rFont val="Arial"/>
        <family val="2"/>
      </rPr>
      <t>B55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Education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</si>
  <si>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B56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Engineering</t>
    </r>
  </si>
  <si>
    <r>
      <rPr>
        <b/>
        <sz val="10"/>
        <color theme="1"/>
        <rFont val="Arial"/>
        <family val="2"/>
      </rPr>
      <t>B56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Engineering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</si>
  <si>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Graduate School</t>
    </r>
  </si>
  <si>
    <r>
      <rPr>
        <b/>
        <sz val="10"/>
        <color theme="1"/>
        <rFont val="Arial"/>
        <family val="2"/>
      </rPr>
      <t>B57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Graduate School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</si>
  <si>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B59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Human Sciences</t>
    </r>
  </si>
  <si>
    <r>
      <rPr>
        <b/>
        <sz val="10"/>
        <color theme="1"/>
        <rFont val="Arial"/>
        <family val="2"/>
      </rPr>
      <t>B59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Human Sciences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</si>
  <si>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School of Law</t>
    </r>
  </si>
  <si>
    <r>
      <rPr>
        <b/>
        <sz val="10"/>
        <color theme="1"/>
        <rFont val="Arial"/>
        <family val="2"/>
      </rPr>
      <t>B60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School of Law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</si>
  <si>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Media and Communication</t>
    </r>
  </si>
  <si>
    <r>
      <rPr>
        <b/>
        <sz val="10"/>
        <color theme="1"/>
        <rFont val="Arial"/>
        <family val="2"/>
      </rPr>
      <t>B61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Media and Communication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</si>
  <si>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Visual and Performing Arts</t>
    </r>
  </si>
  <si>
    <r>
      <rPr>
        <b/>
        <sz val="10"/>
        <color theme="1"/>
        <rFont val="Arial"/>
        <family val="2"/>
      </rPr>
      <t>B62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Visual and Performing Arts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</si>
  <si>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Student Affairs</t>
    </r>
  </si>
  <si>
    <r>
      <rPr>
        <b/>
        <sz val="10"/>
        <color theme="1"/>
        <rFont val="Arial"/>
        <family val="2"/>
      </rPr>
      <t>B64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Student Affairs</t>
    </r>
  </si>
  <si>
    <r>
      <rPr>
        <b/>
        <sz val="10"/>
        <color theme="1"/>
        <rFont val="Arial"/>
        <family val="2"/>
      </rPr>
      <t>B65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TTUISD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</si>
  <si>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C14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Financial &amp; Managerial Reportng Svs</t>
    </r>
  </si>
  <si>
    <r>
      <rPr>
        <b/>
        <sz val="10"/>
        <color theme="1"/>
        <rFont val="Arial"/>
        <family val="2"/>
      </rPr>
      <t>C14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Financial &amp; Managerial Reportng Svs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</si>
  <si>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C17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Admin Finance Auxiliary Services</t>
    </r>
  </si>
  <si>
    <r>
      <rPr>
        <b/>
        <sz val="10"/>
        <color theme="1"/>
        <rFont val="Arial"/>
        <family val="2"/>
      </rPr>
      <t>C17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Admin Finance Auxiliary Services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</si>
  <si>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</t>
    </r>
  </si>
  <si>
    <r>
      <rPr>
        <b/>
        <sz val="10"/>
        <color theme="1"/>
        <rFont val="Arial"/>
        <family val="2"/>
      </rPr>
      <t>E00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</si>
  <si>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 Services</t>
    </r>
  </si>
  <si>
    <r>
      <rPr>
        <b/>
        <sz val="10"/>
        <color theme="1"/>
        <rFont val="Arial"/>
        <family val="2"/>
      </rPr>
      <t>E01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 Services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</si>
  <si>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Economic Development</t>
    </r>
  </si>
  <si>
    <r>
      <rPr>
        <b/>
        <sz val="10"/>
        <color theme="1"/>
        <rFont val="Arial"/>
        <family val="2"/>
      </rPr>
      <t>E02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Economic Development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</si>
  <si>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Compliance</t>
    </r>
  </si>
  <si>
    <r>
      <rPr>
        <b/>
        <sz val="10"/>
        <color theme="1"/>
        <rFont val="Arial"/>
        <family val="2"/>
      </rPr>
      <t>E03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Compliance</t>
    </r>
  </si>
  <si>
    <r>
      <t xml:space="preserve">Area  </t>
    </r>
    <r>
      <rPr>
        <b/>
        <u/>
        <sz val="10"/>
        <color rgb="FF0000FF"/>
        <rFont val="Arial"/>
        <family val="2"/>
      </rPr>
      <t>E06</t>
    </r>
    <r>
      <rPr>
        <b/>
        <sz val="10"/>
        <color theme="1"/>
        <rFont val="Arial"/>
        <family val="2"/>
      </rPr>
      <t xml:space="preserve"> - Research Commercialization </t>
    </r>
  </si>
  <si>
    <t xml:space="preserve">E06 - Research Commercialization </t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</si>
  <si>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F00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Athletic Director</t>
    </r>
  </si>
  <si>
    <r>
      <rPr>
        <b/>
        <sz val="10"/>
        <color theme="1"/>
        <rFont val="Arial"/>
        <family val="2"/>
      </rPr>
      <t>F00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Athletic Director</t>
    </r>
  </si>
  <si>
    <r>
      <rPr>
        <b/>
        <sz val="10"/>
        <color theme="1"/>
        <rFont val="Arial"/>
        <family val="2"/>
      </rPr>
      <t>G00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Office of Institutional Diversity</t>
    </r>
  </si>
  <si>
    <t xml:space="preserve">Area Q02 - TTUS Information Technology </t>
  </si>
  <si>
    <t>Department</t>
  </si>
  <si>
    <t>Description</t>
  </si>
  <si>
    <t>A0000</t>
  </si>
  <si>
    <t>President's Office</t>
  </si>
  <si>
    <t>A0003</t>
  </si>
  <si>
    <t>Alumni Association</t>
  </si>
  <si>
    <t>A0100</t>
  </si>
  <si>
    <t>Senior Associate VP Enrollment Mgmt</t>
  </si>
  <si>
    <t>A0101</t>
  </si>
  <si>
    <t>Undergraduate Admissions</t>
  </si>
  <si>
    <t>A0102</t>
  </si>
  <si>
    <t>Student Fin Aid and Scholarships</t>
  </si>
  <si>
    <t>A0202</t>
  </si>
  <si>
    <t>KTTZ FM Radio Station</t>
  </si>
  <si>
    <t>B0000</t>
  </si>
  <si>
    <t>Provost and SVP Academic Affairs</t>
  </si>
  <si>
    <t>B0001</t>
  </si>
  <si>
    <t>Library</t>
  </si>
  <si>
    <t>Inst of Environ and Human Health</t>
  </si>
  <si>
    <t>B1207</t>
  </si>
  <si>
    <t>B1300</t>
  </si>
  <si>
    <t>International Affairs</t>
  </si>
  <si>
    <t>B1302</t>
  </si>
  <si>
    <t>The Vietnam Center</t>
  </si>
  <si>
    <t>B1400</t>
  </si>
  <si>
    <t>Information Technology and CIO</t>
  </si>
  <si>
    <t>B1404</t>
  </si>
  <si>
    <t>IT Help Central</t>
  </si>
  <si>
    <t>B1405</t>
  </si>
  <si>
    <t>Telecommunications</t>
  </si>
  <si>
    <t>B1406</t>
  </si>
  <si>
    <t>Technology Assessment</t>
  </si>
  <si>
    <t>B1502</t>
  </si>
  <si>
    <t>Museum</t>
  </si>
  <si>
    <t>B5100</t>
  </si>
  <si>
    <t>Ag Sciences and Natural Resources</t>
  </si>
  <si>
    <t>B5101</t>
  </si>
  <si>
    <t>Agricultural and Applied Economics</t>
  </si>
  <si>
    <t>B5102</t>
  </si>
  <si>
    <t>Ag Education and Communications</t>
  </si>
  <si>
    <t>B5103</t>
  </si>
  <si>
    <t>Animal and Food Sciences</t>
  </si>
  <si>
    <t>B5104</t>
  </si>
  <si>
    <t>Landscape Architecture</t>
  </si>
  <si>
    <t>B5105</t>
  </si>
  <si>
    <t>B5106</t>
  </si>
  <si>
    <t>Plant and Soil Science</t>
  </si>
  <si>
    <t>B5107</t>
  </si>
  <si>
    <t>B5108</t>
  </si>
  <si>
    <t>ICFIE</t>
  </si>
  <si>
    <t>B5200</t>
  </si>
  <si>
    <t>Architecture</t>
  </si>
  <si>
    <t>B5300</t>
  </si>
  <si>
    <t>Arts and Sciences</t>
  </si>
  <si>
    <t>B5302</t>
  </si>
  <si>
    <t>Biological Sciences</t>
  </si>
  <si>
    <t>B5303</t>
  </si>
  <si>
    <t>Chemistry</t>
  </si>
  <si>
    <t>B5304</t>
  </si>
  <si>
    <t>Classical and Modern Lang and Lit</t>
  </si>
  <si>
    <t>B5307</t>
  </si>
  <si>
    <t>English</t>
  </si>
  <si>
    <t>B5308</t>
  </si>
  <si>
    <t>Geosciences</t>
  </si>
  <si>
    <t>B5309</t>
  </si>
  <si>
    <t>History</t>
  </si>
  <si>
    <t>B5310</t>
  </si>
  <si>
    <t>B5311</t>
  </si>
  <si>
    <t>Mathematics and Statistics</t>
  </si>
  <si>
    <t>B5314</t>
  </si>
  <si>
    <t>Physics</t>
  </si>
  <si>
    <t>B5315</t>
  </si>
  <si>
    <t>Political Science</t>
  </si>
  <si>
    <t>B5316</t>
  </si>
  <si>
    <t>B5317</t>
  </si>
  <si>
    <t>Sociology, Anthro and Social Work</t>
  </si>
  <si>
    <t>B5321</t>
  </si>
  <si>
    <t>B5400</t>
  </si>
  <si>
    <t>Rawls College of Business</t>
  </si>
  <si>
    <t>B5401</t>
  </si>
  <si>
    <t>Accounting</t>
  </si>
  <si>
    <t>B5403</t>
  </si>
  <si>
    <t>Energy, Economics and Law</t>
  </si>
  <si>
    <t>B5404</t>
  </si>
  <si>
    <t>Finance</t>
  </si>
  <si>
    <t>B5500</t>
  </si>
  <si>
    <t>Education Admin</t>
  </si>
  <si>
    <t>B5501</t>
  </si>
  <si>
    <t>Education EPL</t>
  </si>
  <si>
    <t>B5502</t>
  </si>
  <si>
    <t>Education TEP</t>
  </si>
  <si>
    <t>B5503</t>
  </si>
  <si>
    <t>Education Curriculum Instruction</t>
  </si>
  <si>
    <t>B5600</t>
  </si>
  <si>
    <t>Engineering</t>
  </si>
  <si>
    <t>B5601</t>
  </si>
  <si>
    <t>Chemical Engineering</t>
  </si>
  <si>
    <t>B5602</t>
  </si>
  <si>
    <t>Civil Engineering</t>
  </si>
  <si>
    <t>B5603</t>
  </si>
  <si>
    <t>Computer Science</t>
  </si>
  <si>
    <t>B5604</t>
  </si>
  <si>
    <t>Electrical and Computer Engineering</t>
  </si>
  <si>
    <t>B5606</t>
  </si>
  <si>
    <t>Industrial Engineering</t>
  </si>
  <si>
    <t>B5607</t>
  </si>
  <si>
    <t>Mechanical Engineering</t>
  </si>
  <si>
    <t>B5608</t>
  </si>
  <si>
    <t>Petroleum Engineering</t>
  </si>
  <si>
    <t>B5609</t>
  </si>
  <si>
    <t>Construction Engineering and ET</t>
  </si>
  <si>
    <t>B5700</t>
  </si>
  <si>
    <t>Graduate School</t>
  </si>
  <si>
    <t>B5800</t>
  </si>
  <si>
    <t>Honors College</t>
  </si>
  <si>
    <t>B5900</t>
  </si>
  <si>
    <t>Human Sciences</t>
  </si>
  <si>
    <t>B5902</t>
  </si>
  <si>
    <t>Department of Design (DOD)</t>
  </si>
  <si>
    <t>B5903</t>
  </si>
  <si>
    <t>Human Develop and Family Studies</t>
  </si>
  <si>
    <t>B5907</t>
  </si>
  <si>
    <t>Comm Family and Addiction Svcs</t>
  </si>
  <si>
    <t>B5909</t>
  </si>
  <si>
    <t>Hospitality and Retail Management</t>
  </si>
  <si>
    <t>B6000</t>
  </si>
  <si>
    <t>School of Law</t>
  </si>
  <si>
    <t>B6001</t>
  </si>
  <si>
    <t>Law Library</t>
  </si>
  <si>
    <t>B6100</t>
  </si>
  <si>
    <t>Media and Communication</t>
  </si>
  <si>
    <t>B6200</t>
  </si>
  <si>
    <t>Visual and Performing Arts</t>
  </si>
  <si>
    <t>B6201</t>
  </si>
  <si>
    <t>School of Art</t>
  </si>
  <si>
    <t>B6202</t>
  </si>
  <si>
    <t>School of Music</t>
  </si>
  <si>
    <t>B6203</t>
  </si>
  <si>
    <t>Department of Theatre and Dance</t>
  </si>
  <si>
    <t>B6300</t>
  </si>
  <si>
    <t>B6304</t>
  </si>
  <si>
    <t>Off Campus Educational Sites</t>
  </si>
  <si>
    <t>B6307</t>
  </si>
  <si>
    <t>TTU at Fredericksburg</t>
  </si>
  <si>
    <t>B6308</t>
  </si>
  <si>
    <t>TTU at Highland Lakes</t>
  </si>
  <si>
    <t>B6309</t>
  </si>
  <si>
    <t>B6401</t>
  </si>
  <si>
    <t>B6408</t>
  </si>
  <si>
    <t>Student Judicial Programs</t>
  </si>
  <si>
    <t>B6409</t>
  </si>
  <si>
    <t>Student Legal Services</t>
  </si>
  <si>
    <t>B6410</t>
  </si>
  <si>
    <t>University Career Services</t>
  </si>
  <si>
    <t>B6411</t>
  </si>
  <si>
    <t>Student Counseling Center</t>
  </si>
  <si>
    <t>B6501</t>
  </si>
  <si>
    <t>B6505</t>
  </si>
  <si>
    <t>C0000</t>
  </si>
  <si>
    <t>SVP Administration and Finance</t>
  </si>
  <si>
    <t>C1400</t>
  </si>
  <si>
    <t>Financial &amp; Managerial Reportng Svs</t>
  </si>
  <si>
    <t>C1402</t>
  </si>
  <si>
    <t>Accounting Services</t>
  </si>
  <si>
    <t>C1403</t>
  </si>
  <si>
    <t>Office of Research Accounting</t>
  </si>
  <si>
    <t>C1703</t>
  </si>
  <si>
    <t>University Student Housing</t>
  </si>
  <si>
    <t>C1705</t>
  </si>
  <si>
    <t>Recreational Sports</t>
  </si>
  <si>
    <t>C1708</t>
  </si>
  <si>
    <t>United Spirit Arena</t>
  </si>
  <si>
    <t>C1709</t>
  </si>
  <si>
    <t>University Parking Services</t>
  </si>
  <si>
    <t>C2006</t>
  </si>
  <si>
    <t>Ops Div Planning and Admin</t>
  </si>
  <si>
    <t>C2007</t>
  </si>
  <si>
    <t>Ops Div Bldg Maint &amp; Const</t>
  </si>
  <si>
    <t>C2010</t>
  </si>
  <si>
    <t>Ops Div Dept of Utilities</t>
  </si>
  <si>
    <t>E0000</t>
  </si>
  <si>
    <t>VP Research</t>
  </si>
  <si>
    <t>E0100</t>
  </si>
  <si>
    <t>Research Services</t>
  </si>
  <si>
    <t>E0200</t>
  </si>
  <si>
    <t>Northwest Texas SBDC</t>
  </si>
  <si>
    <t>E0300</t>
  </si>
  <si>
    <t>Animal Care Services</t>
  </si>
  <si>
    <t>E0303</t>
  </si>
  <si>
    <t>Environmental Health and Safety</t>
  </si>
  <si>
    <t>E0401</t>
  </si>
  <si>
    <t>National Wind Institute</t>
  </si>
  <si>
    <t>E0600</t>
  </si>
  <si>
    <t>Research Commercialization</t>
  </si>
  <si>
    <t>F0020</t>
  </si>
  <si>
    <t>Deputy Athletic Director</t>
  </si>
  <si>
    <t>F0030</t>
  </si>
  <si>
    <t>Men Sports</t>
  </si>
  <si>
    <t>F0040</t>
  </si>
  <si>
    <t>Women Sports</t>
  </si>
  <si>
    <t>G0001</t>
  </si>
  <si>
    <t>Institutional Diversity</t>
  </si>
  <si>
    <t>G0004</t>
  </si>
  <si>
    <t>Comm College and Xfr Relations Ofc</t>
  </si>
  <si>
    <t>J0001</t>
  </si>
  <si>
    <t>Texas Tech Police Department</t>
  </si>
  <si>
    <t>Q0200</t>
  </si>
  <si>
    <t>TTUS Information Technology</t>
  </si>
  <si>
    <t xml:space="preserve">Natural Resources Management </t>
  </si>
  <si>
    <r>
      <t xml:space="preserve">Area  </t>
    </r>
    <r>
      <rPr>
        <b/>
        <u/>
        <sz val="10"/>
        <color rgb="FF0000FF"/>
        <rFont val="Arial"/>
        <family val="2"/>
      </rPr>
      <t>B15</t>
    </r>
    <r>
      <rPr>
        <b/>
        <sz val="10"/>
        <color theme="1"/>
        <rFont val="Arial"/>
        <family val="2"/>
      </rPr>
      <t xml:space="preserve"> - Museum and Heritage</t>
    </r>
  </si>
  <si>
    <t xml:space="preserve">B15 - Museum and Heritage </t>
  </si>
  <si>
    <r>
      <t xml:space="preserve">Area  </t>
    </r>
    <r>
      <rPr>
        <b/>
        <u/>
        <sz val="10"/>
        <color rgb="FF0000FF"/>
        <rFont val="Arial"/>
        <family val="2"/>
      </rPr>
      <t>B51</t>
    </r>
    <r>
      <rPr>
        <b/>
        <sz val="10"/>
        <color theme="1"/>
        <rFont val="Arial"/>
        <family val="2"/>
      </rPr>
      <t xml:space="preserve"> - College Ag Sci and Natural Resource</t>
    </r>
  </si>
  <si>
    <t>Fiber and Biopolymer Research</t>
  </si>
  <si>
    <t>Psychological Sciences</t>
  </si>
  <si>
    <r>
      <t xml:space="preserve">Area  </t>
    </r>
    <r>
      <rPr>
        <b/>
        <u/>
        <sz val="10"/>
        <color rgb="FF0000FF"/>
        <rFont val="Arial"/>
        <family val="2"/>
      </rPr>
      <t>B58</t>
    </r>
    <r>
      <rPr>
        <b/>
        <sz val="10"/>
        <color theme="1"/>
        <rFont val="Arial"/>
        <family val="2"/>
      </rPr>
      <t xml:space="preserve"> - Honors College </t>
    </r>
  </si>
  <si>
    <t xml:space="preserve">B58 - Honors College </t>
  </si>
  <si>
    <t xml:space="preserve">TTU Center at Junction </t>
  </si>
  <si>
    <r>
      <t xml:space="preserve">Area  </t>
    </r>
    <r>
      <rPr>
        <b/>
        <u/>
        <sz val="10"/>
        <color rgb="FF0000FF"/>
        <rFont val="Arial"/>
        <family val="2"/>
      </rPr>
      <t>C00</t>
    </r>
    <r>
      <rPr>
        <b/>
        <sz val="10"/>
        <color theme="1"/>
        <rFont val="Arial"/>
        <family val="2"/>
      </rPr>
      <t xml:space="preserve"> - SVP Administration and Finance </t>
    </r>
  </si>
  <si>
    <t xml:space="preserve">C00 - SVP Administration and Finance </t>
  </si>
  <si>
    <t>E0201</t>
  </si>
  <si>
    <t>Strategic Partnerships</t>
  </si>
  <si>
    <t>FY16</t>
  </si>
  <si>
    <t>A0201</t>
  </si>
  <si>
    <t>KTTZ Television Station</t>
  </si>
  <si>
    <t>B1401</t>
  </si>
  <si>
    <t>High Performance Computing</t>
  </si>
  <si>
    <t>B5320</t>
  </si>
  <si>
    <t>Center for Geospatial Technology</t>
  </si>
  <si>
    <t>B5407</t>
  </si>
  <si>
    <t>Marketing</t>
  </si>
  <si>
    <t>Personal Financial Planning</t>
  </si>
  <si>
    <t xml:space="preserve">B63 - Distance Education </t>
  </si>
  <si>
    <r>
      <t xml:space="preserve">Area  </t>
    </r>
    <r>
      <rPr>
        <b/>
        <u/>
        <sz val="10"/>
        <color rgb="FF0000FF"/>
        <rFont val="Arial"/>
        <family val="2"/>
      </rPr>
      <t>B63</t>
    </r>
    <r>
      <rPr>
        <b/>
        <sz val="10"/>
        <color theme="1"/>
        <rFont val="Arial"/>
        <family val="2"/>
      </rPr>
      <t xml:space="preserve"> - Distance Education </t>
    </r>
  </si>
  <si>
    <t>B6407</t>
  </si>
  <si>
    <t>B6406</t>
  </si>
  <si>
    <t>Campus Life</t>
  </si>
  <si>
    <t>Parent Relations</t>
  </si>
  <si>
    <t>B6412</t>
  </si>
  <si>
    <t>Student Disability Services</t>
  </si>
  <si>
    <t>B6414</t>
  </si>
  <si>
    <t>Transition and Engagement</t>
  </si>
  <si>
    <t>C1300</t>
  </si>
  <si>
    <t>Procurement Services</t>
  </si>
  <si>
    <t xml:space="preserve">C13 - Procurement Services </t>
  </si>
  <si>
    <t>C1404</t>
  </si>
  <si>
    <t>Student Business Services</t>
  </si>
  <si>
    <t>C1701</t>
  </si>
  <si>
    <t>Hospitality Services</t>
  </si>
  <si>
    <t>C2000</t>
  </si>
  <si>
    <t>C2002</t>
  </si>
  <si>
    <t>C2003</t>
  </si>
  <si>
    <t>Ops Div Admin</t>
  </si>
  <si>
    <t>Grounds Maintenance</t>
  </si>
  <si>
    <t>Ops Div Engineering Services</t>
  </si>
  <si>
    <t>H1500</t>
  </si>
  <si>
    <t>Human Resources Administration</t>
  </si>
  <si>
    <t>J0000</t>
  </si>
  <si>
    <t>Legal Council</t>
  </si>
  <si>
    <t>B5313</t>
  </si>
  <si>
    <t>Philosophy</t>
  </si>
  <si>
    <t>B6503</t>
  </si>
  <si>
    <t>C2008</t>
  </si>
  <si>
    <t>Ops Div Business Services</t>
  </si>
  <si>
    <t>H1501</t>
  </si>
  <si>
    <t>Payroll Services</t>
  </si>
  <si>
    <t>A0002</t>
  </si>
  <si>
    <t>A0104</t>
  </si>
  <si>
    <t>Registrar</t>
  </si>
  <si>
    <t>B5405</t>
  </si>
  <si>
    <t>ISQS</t>
  </si>
  <si>
    <t>B5408</t>
  </si>
  <si>
    <t>Rawls Funds</t>
  </si>
  <si>
    <t>B6402</t>
  </si>
  <si>
    <t>Student Resolution Center</t>
  </si>
  <si>
    <t>C1100</t>
  </si>
  <si>
    <t>AF Information Systems Mgmt</t>
  </si>
  <si>
    <t>C1702</t>
  </si>
  <si>
    <t>University Identification</t>
  </si>
  <si>
    <t>E0400</t>
  </si>
  <si>
    <t>Center for BioTechnology Genomics</t>
  </si>
  <si>
    <t>C1704</t>
  </si>
  <si>
    <t>Student Union and Activities</t>
  </si>
  <si>
    <t xml:space="preserve">Communications and Marketing </t>
  </si>
  <si>
    <r>
      <t xml:space="preserve">Area  </t>
    </r>
    <r>
      <rPr>
        <b/>
        <u/>
        <sz val="10"/>
        <color rgb="FF0000FF"/>
        <rFont val="Arial"/>
        <family val="2"/>
      </rPr>
      <t>B12</t>
    </r>
    <r>
      <rPr>
        <b/>
        <sz val="10"/>
        <color theme="1"/>
        <rFont val="Arial"/>
        <family val="2"/>
      </rPr>
      <t xml:space="preserve"> - Academic Affairs</t>
    </r>
  </si>
  <si>
    <t>Academic Operations and Services</t>
  </si>
  <si>
    <t xml:space="preserve">B12 - Academic Affairs </t>
  </si>
  <si>
    <t>B5610</t>
  </si>
  <si>
    <t>Civil Environ Construct Engineering</t>
  </si>
  <si>
    <t>B5901</t>
  </si>
  <si>
    <t>B5908</t>
  </si>
  <si>
    <t>Nutritional Sciences</t>
  </si>
  <si>
    <t>B6103</t>
  </si>
  <si>
    <t>B6404</t>
  </si>
  <si>
    <t>Dean of Students</t>
  </si>
  <si>
    <r>
      <t xml:space="preserve">Area  </t>
    </r>
    <r>
      <rPr>
        <b/>
        <u/>
        <sz val="10"/>
        <color rgb="FF0000FF"/>
        <rFont val="Arial"/>
        <family val="2"/>
      </rPr>
      <t>C11</t>
    </r>
    <r>
      <rPr>
        <b/>
        <sz val="10"/>
        <color theme="1"/>
        <rFont val="Arial"/>
        <family val="2"/>
      </rPr>
      <t xml:space="preserve"> - AF Information Systems Management  </t>
    </r>
  </si>
  <si>
    <r>
      <t xml:space="preserve">Area  </t>
    </r>
    <r>
      <rPr>
        <b/>
        <u/>
        <sz val="10"/>
        <color rgb="FF0000FF"/>
        <rFont val="Arial"/>
        <family val="2"/>
      </rPr>
      <t>C13</t>
    </r>
    <r>
      <rPr>
        <b/>
        <sz val="10"/>
        <color theme="1"/>
        <rFont val="Arial"/>
        <family val="2"/>
      </rPr>
      <t xml:space="preserve"> - Procurement Services </t>
    </r>
  </si>
  <si>
    <r>
      <t xml:space="preserve">Area  </t>
    </r>
    <r>
      <rPr>
        <b/>
        <u/>
        <sz val="10"/>
        <color rgb="FF0000FF"/>
        <rFont val="Arial"/>
        <family val="2"/>
      </rPr>
      <t>C20</t>
    </r>
    <r>
      <rPr>
        <b/>
        <sz val="10"/>
        <color theme="1"/>
        <rFont val="Arial"/>
        <family val="2"/>
      </rPr>
      <t xml:space="preserve"> - Operations</t>
    </r>
  </si>
  <si>
    <t>C20 - Operations</t>
  </si>
  <si>
    <r>
      <t xml:space="preserve">Area  </t>
    </r>
    <r>
      <rPr>
        <b/>
        <u/>
        <sz val="10"/>
        <color rgb="FF0000FF"/>
        <rFont val="Arial"/>
        <family val="2"/>
      </rPr>
      <t>E04</t>
    </r>
    <r>
      <rPr>
        <b/>
        <sz val="10"/>
        <color theme="1"/>
        <rFont val="Arial"/>
        <family val="2"/>
      </rPr>
      <t xml:space="preserve"> - Multidisciplinary Res Ctrs and Inst </t>
    </r>
  </si>
  <si>
    <t xml:space="preserve">E04 - Multidisciplinary Res Ctrs and Inst </t>
  </si>
  <si>
    <r>
      <t xml:space="preserve">Area  </t>
    </r>
    <r>
      <rPr>
        <b/>
        <u/>
        <sz val="10"/>
        <color rgb="FF0000FF"/>
        <rFont val="Arial"/>
        <family val="2"/>
      </rPr>
      <t>G00</t>
    </r>
    <r>
      <rPr>
        <b/>
        <sz val="10"/>
        <color theme="1"/>
        <rFont val="Arial"/>
        <family val="2"/>
      </rPr>
      <t xml:space="preserve"> - Office of Institutional Diversity</t>
    </r>
  </si>
  <si>
    <r>
      <t xml:space="preserve">Area </t>
    </r>
    <r>
      <rPr>
        <b/>
        <u/>
        <sz val="10"/>
        <color rgb="FF0000FF"/>
        <rFont val="Arial"/>
        <family val="2"/>
      </rPr>
      <t xml:space="preserve"> H15</t>
    </r>
    <r>
      <rPr>
        <b/>
        <sz val="10"/>
        <color theme="1"/>
        <rFont val="Arial"/>
        <family val="2"/>
      </rPr>
      <t xml:space="preserve"> - Human Resources </t>
    </r>
  </si>
  <si>
    <r>
      <t xml:space="preserve">Area </t>
    </r>
    <r>
      <rPr>
        <b/>
        <u/>
        <sz val="10"/>
        <color rgb="FF0000FF"/>
        <rFont val="Arial"/>
        <family val="2"/>
      </rPr>
      <t>Q02</t>
    </r>
    <r>
      <rPr>
        <b/>
        <sz val="10"/>
        <color theme="1"/>
        <rFont val="Arial"/>
        <family val="2"/>
      </rPr>
      <t xml:space="preserve"> - TTUS Information Technology </t>
    </r>
  </si>
  <si>
    <t>H15 - Human Resources</t>
  </si>
  <si>
    <r>
      <t xml:space="preserve">Area </t>
    </r>
    <r>
      <rPr>
        <b/>
        <u/>
        <sz val="10"/>
        <color rgb="FF0000FF"/>
        <rFont val="Arial"/>
        <family val="2"/>
      </rPr>
      <t>J00</t>
    </r>
    <r>
      <rPr>
        <b/>
        <sz val="10"/>
        <color theme="1"/>
        <rFont val="Arial"/>
        <family val="2"/>
      </rPr>
      <t xml:space="preserve"> - Legal Council </t>
    </r>
  </si>
  <si>
    <t xml:space="preserve">Area J00 - Legal Council </t>
  </si>
  <si>
    <t>B1200</t>
  </si>
  <si>
    <t>Academic Affairs</t>
  </si>
  <si>
    <t>B5406</t>
  </si>
  <si>
    <t>Management</t>
  </si>
  <si>
    <t>C2009</t>
  </si>
  <si>
    <t>Ops Div Dept of Services</t>
  </si>
  <si>
    <t>B1301</t>
  </si>
  <si>
    <t>ICASALS</t>
  </si>
  <si>
    <t>B1402</t>
  </si>
  <si>
    <t>Technology Support</t>
  </si>
  <si>
    <t>B5306</t>
  </si>
  <si>
    <t>Economics</t>
  </si>
  <si>
    <t>B6413</t>
  </si>
  <si>
    <t>Student Media</t>
  </si>
  <si>
    <t>B6502</t>
  </si>
  <si>
    <t>E0403</t>
  </si>
  <si>
    <t>STEM-CORE</t>
  </si>
  <si>
    <t>Athletic Director</t>
  </si>
  <si>
    <t>F0010</t>
  </si>
  <si>
    <t>B5402</t>
  </si>
  <si>
    <t>Health Organization Management</t>
  </si>
  <si>
    <t>C1406</t>
  </si>
  <si>
    <t>Tax Compliance and Reporting</t>
  </si>
  <si>
    <t>E0302</t>
  </si>
  <si>
    <t>Human Research Protection Program</t>
  </si>
  <si>
    <t>B1407</t>
  </si>
  <si>
    <t>Application Development and Support</t>
  </si>
  <si>
    <t>Inst for Studies in Pragmaticism</t>
  </si>
  <si>
    <t>B5319</t>
  </si>
  <si>
    <t>E0404</t>
  </si>
  <si>
    <t>Free Market Institute</t>
  </si>
  <si>
    <t>Kinesiology and Sport Management</t>
  </si>
  <si>
    <t>B6310</t>
  </si>
  <si>
    <t xml:space="preserve">TTU at El Paso </t>
  </si>
  <si>
    <r>
      <t xml:space="preserve">Area  </t>
    </r>
    <r>
      <rPr>
        <b/>
        <u/>
        <sz val="10"/>
        <color rgb="FF0000FF"/>
        <rFont val="Arial"/>
        <family val="2"/>
      </rPr>
      <t>C12</t>
    </r>
    <r>
      <rPr>
        <b/>
        <sz val="10"/>
        <color theme="1"/>
        <rFont val="Arial"/>
        <family val="2"/>
      </rPr>
      <t xml:space="preserve"> - Budget and Res Planning and Mgmt </t>
    </r>
  </si>
  <si>
    <t>C1200</t>
  </si>
  <si>
    <t>Budget and Res Planning Mgmt</t>
  </si>
  <si>
    <t xml:space="preserve">C12 -Budget and Res Planning and Mgmt </t>
  </si>
  <si>
    <t xml:space="preserve">Area T00 - TTUS Institutional Advancement  </t>
  </si>
  <si>
    <t>T0000</t>
  </si>
  <si>
    <t>TTUS Institutional Advancement</t>
  </si>
  <si>
    <t>Area T00 - TTUS Institutional Advancement</t>
  </si>
  <si>
    <t>C1401</t>
  </si>
  <si>
    <t>Area T02 - TTUS Annual Giving Programs</t>
  </si>
  <si>
    <t>T0200</t>
  </si>
  <si>
    <t>TTUS Annual Giving Programs</t>
  </si>
  <si>
    <t>University Financial Services</t>
  </si>
  <si>
    <t>B6403</t>
  </si>
  <si>
    <t>Student Government Association</t>
  </si>
  <si>
    <r>
      <t xml:space="preserve">Area </t>
    </r>
    <r>
      <rPr>
        <b/>
        <u/>
        <sz val="10"/>
        <color rgb="FF0000FF"/>
        <rFont val="Arial"/>
        <family val="2"/>
      </rPr>
      <t>Q00</t>
    </r>
    <r>
      <rPr>
        <b/>
        <sz val="10"/>
        <color theme="1"/>
        <rFont val="Arial"/>
        <family val="2"/>
      </rPr>
      <t xml:space="preserve"> - TTUS Chief Financial Officer </t>
    </r>
  </si>
  <si>
    <t>Q0000</t>
  </si>
  <si>
    <t>TTUS Chief Financial Officer</t>
  </si>
  <si>
    <t xml:space="preserve">Area Q00 - TTUS Chief Financial Officer </t>
  </si>
  <si>
    <t>Includes Employee, Student, Executive/PCard/Ghost Cards, Group &amp; Participant Travel and Registration Fees</t>
  </si>
  <si>
    <t>Other (Group &amp;</t>
  </si>
  <si>
    <t>Registrations)</t>
  </si>
  <si>
    <t>FY17</t>
  </si>
  <si>
    <t xml:space="preserve">            Travel Expenditures by Area and Department</t>
  </si>
  <si>
    <t>B6314</t>
  </si>
  <si>
    <t>Osher Lifelong Learning Institute</t>
  </si>
  <si>
    <t>Other Accounting and Reporting</t>
  </si>
  <si>
    <t>C1405</t>
  </si>
  <si>
    <t>B5301</t>
  </si>
  <si>
    <t>AFROTC</t>
  </si>
  <si>
    <t>B5312</t>
  </si>
  <si>
    <t>Military Science</t>
  </si>
  <si>
    <t>B6306</t>
  </si>
  <si>
    <t>TTU at Abilene</t>
  </si>
  <si>
    <t>E0402</t>
  </si>
  <si>
    <t>Neuroimaging Institute</t>
  </si>
  <si>
    <t>G0003</t>
  </si>
  <si>
    <t>Undergraduate Education</t>
  </si>
  <si>
    <t xml:space="preserve">Area U00 - TTUS Facilities Planning </t>
  </si>
  <si>
    <t>U0000</t>
  </si>
  <si>
    <t>TTUS Facilities Planning</t>
  </si>
  <si>
    <r>
      <t xml:space="preserve">Area  </t>
    </r>
    <r>
      <rPr>
        <b/>
        <u/>
        <sz val="10"/>
        <color rgb="FF0000FF"/>
        <rFont val="Arial"/>
        <family val="2"/>
      </rPr>
      <t>C10</t>
    </r>
    <r>
      <rPr>
        <b/>
        <sz val="10"/>
        <color theme="1"/>
        <rFont val="Arial"/>
        <family val="2"/>
      </rPr>
      <t xml:space="preserve"> - Payroll and Tax Services</t>
    </r>
  </si>
  <si>
    <t>C1000</t>
  </si>
  <si>
    <t>Payroll and Tax Services</t>
  </si>
  <si>
    <t>C10 - Payroll and Tax Services</t>
  </si>
  <si>
    <t xml:space="preserve">C11 - AF Information Systems Mgmt  </t>
  </si>
  <si>
    <t>E0405</t>
  </si>
  <si>
    <t>Inst Materials Mfg and Sustainment</t>
  </si>
  <si>
    <t>FY16 Total</t>
  </si>
  <si>
    <t>To Date</t>
  </si>
  <si>
    <t>Travel</t>
  </si>
  <si>
    <t>Totals</t>
  </si>
  <si>
    <t>G0002</t>
  </si>
  <si>
    <t>University Interscholastic League</t>
  </si>
  <si>
    <t xml:space="preserve">% Incr/Decr </t>
  </si>
  <si>
    <t>B1208</t>
  </si>
  <si>
    <t>Academic Engagement</t>
  </si>
  <si>
    <t>B5904</t>
  </si>
  <si>
    <t xml:space="preserve">Nutrition Hosp and Retailing </t>
  </si>
  <si>
    <t>B6316</t>
  </si>
  <si>
    <t>TTU at Hill College</t>
  </si>
  <si>
    <t>E0001</t>
  </si>
  <si>
    <t>Innovation</t>
  </si>
  <si>
    <t>B1504</t>
  </si>
  <si>
    <t>National Ranching Heritage Center</t>
  </si>
  <si>
    <t>B5322</t>
  </si>
  <si>
    <t>B0004</t>
  </si>
  <si>
    <t>B1209</t>
  </si>
  <si>
    <t>Undergraduate Programs</t>
  </si>
  <si>
    <t>B6315</t>
  </si>
  <si>
    <t>Distance Ed Continuing Education</t>
  </si>
  <si>
    <t>FY17 Total</t>
  </si>
  <si>
    <t>FY18</t>
  </si>
  <si>
    <r>
      <t xml:space="preserve">Area  </t>
    </r>
    <r>
      <rPr>
        <b/>
        <u/>
        <sz val="10"/>
        <color rgb="FF0000FF"/>
        <rFont val="Arial"/>
        <family val="2"/>
      </rPr>
      <t>B65</t>
    </r>
    <r>
      <rPr>
        <b/>
        <sz val="10"/>
        <color theme="1"/>
        <rFont val="Arial"/>
        <family val="2"/>
      </rPr>
      <t xml:space="preserve"> - TTU K12</t>
    </r>
  </si>
  <si>
    <t>TTU K12 Administration</t>
  </si>
  <si>
    <t>TTU K12 Academic</t>
  </si>
  <si>
    <t>TTU K12 Operations</t>
  </si>
  <si>
    <t>TTU K12 Instructors</t>
  </si>
  <si>
    <t xml:space="preserve">TTU K12 External </t>
  </si>
  <si>
    <t>B6101</t>
  </si>
  <si>
    <t>B6318</t>
  </si>
  <si>
    <t>B6320</t>
  </si>
  <si>
    <t>TTU at Waco</t>
  </si>
  <si>
    <t>eLearning</t>
  </si>
  <si>
    <t>B6319</t>
  </si>
  <si>
    <t>TTU at Collin</t>
  </si>
  <si>
    <t>B1202</t>
  </si>
  <si>
    <t>Womens Studies Program</t>
  </si>
  <si>
    <t>eLearning and Academic Partnerships</t>
  </si>
  <si>
    <t>CoMC Dept of COMS</t>
  </si>
  <si>
    <t>B6107</t>
  </si>
  <si>
    <t>Public Relations</t>
  </si>
  <si>
    <t>B6105</t>
  </si>
  <si>
    <t>Department of Advertising</t>
  </si>
  <si>
    <t>B6106</t>
  </si>
  <si>
    <t>Difference</t>
  </si>
  <si>
    <t>In State Rental Car</t>
  </si>
  <si>
    <t>Out of State Rental Car</t>
  </si>
  <si>
    <t>In State Mileage</t>
  </si>
  <si>
    <t>Out of State Mileage</t>
  </si>
  <si>
    <t>B6108</t>
  </si>
  <si>
    <t>Mass Communications</t>
  </si>
  <si>
    <t>B0005</t>
  </si>
  <si>
    <t>Faculty Senate</t>
  </si>
  <si>
    <t>C1302</t>
  </si>
  <si>
    <t>Purchasing</t>
  </si>
  <si>
    <t>Student Affairs</t>
  </si>
  <si>
    <t>B6109</t>
  </si>
  <si>
    <t>Communication Training</t>
  </si>
  <si>
    <t>B5109</t>
  </si>
  <si>
    <t>Veterinary Service</t>
  </si>
  <si>
    <t>JOUR and Creative Media Industries</t>
  </si>
  <si>
    <t>B6104</t>
  </si>
  <si>
    <t>Center for Communication Research</t>
  </si>
  <si>
    <t xml:space="preserve">   For Period Beginning September 1 and Ending September 30</t>
  </si>
  <si>
    <t xml:space="preserve">FY19 Total </t>
  </si>
  <si>
    <t>FY18 Total</t>
  </si>
  <si>
    <t>Over FY18</t>
  </si>
  <si>
    <t>FY19</t>
  </si>
  <si>
    <t>Accumulated Rental Car/Mileage Totals (January through September)</t>
  </si>
  <si>
    <t>CY18</t>
  </si>
  <si>
    <t>CY17</t>
  </si>
  <si>
    <r>
      <t xml:space="preserve">Area  </t>
    </r>
    <r>
      <rPr>
        <b/>
        <u/>
        <sz val="10"/>
        <color rgb="FF0000FF"/>
        <rFont val="Arial"/>
        <family val="2"/>
      </rPr>
      <t>A03</t>
    </r>
    <r>
      <rPr>
        <b/>
        <sz val="10"/>
        <color theme="1"/>
        <rFont val="Arial"/>
        <family val="2"/>
      </rPr>
      <t xml:space="preserve"> - TTU Institutional Advancement</t>
    </r>
  </si>
  <si>
    <t>A0300</t>
  </si>
  <si>
    <t>TTU Institutional Advancement</t>
  </si>
  <si>
    <t xml:space="preserve">A03 - Institutional Advancement </t>
  </si>
  <si>
    <r>
      <t xml:space="preserve">Area  </t>
    </r>
    <r>
      <rPr>
        <b/>
        <u/>
        <sz val="10"/>
        <color rgb="FF0000FF"/>
        <rFont val="Arial"/>
        <family val="2"/>
      </rPr>
      <t>C09</t>
    </r>
    <r>
      <rPr>
        <b/>
        <sz val="10"/>
        <color theme="1"/>
        <rFont val="Arial"/>
        <family val="2"/>
      </rPr>
      <t xml:space="preserve"> - Financial and Business Services </t>
    </r>
  </si>
  <si>
    <t>C0900</t>
  </si>
  <si>
    <t xml:space="preserve">C09 - Financial and Business Services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</si>
</sst>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rgb="FF0000FF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DFDFD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FDFDF"/>
        <bgColor indexed="64"/>
      </patternFill>
    </fill>
  </fills>
  <borders count="28">
    <border>
      <left/>
      <right/>
      <top/>
      <bottom/>
      <diagonal/>
    </border>
    <border>
      <left style="medium">
        <color rgb="FF608BB4"/>
      </left>
      <right/>
      <top style="medium">
        <color rgb="FF608BB4"/>
      </top>
      <bottom/>
      <diagonal/>
    </border>
    <border>
      <left/>
      <right/>
      <top style="medium">
        <color rgb="FF608BB4"/>
      </top>
      <bottom/>
      <diagonal/>
    </border>
    <border>
      <left/>
      <right style="medium">
        <color rgb="FF608BB4"/>
      </right>
      <top style="medium">
        <color rgb="FF608BB4"/>
      </top>
      <bottom/>
      <diagonal/>
    </border>
    <border>
      <left style="medium">
        <color rgb="FF608BB4"/>
      </left>
      <right/>
      <top/>
      <bottom style="medium">
        <color rgb="FF608BB4"/>
      </bottom>
      <diagonal/>
    </border>
    <border>
      <left/>
      <right/>
      <top/>
      <bottom style="medium">
        <color rgb="FF608BB4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608BB4"/>
      </left>
      <right style="thin">
        <color theme="3" tint="0.39997558519241921"/>
      </right>
      <top style="medium">
        <color rgb="FF608BB4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rgb="FF608BB4"/>
      </top>
      <bottom style="medium">
        <color rgb="FFCCCCCC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rgb="FF608BB4"/>
      </top>
      <bottom style="thin">
        <color theme="0" tint="-0.249977111117893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/>
      <right/>
      <top/>
      <bottom style="medium">
        <color rgb="FFCCCCCC"/>
      </bottom>
      <diagonal/>
    </border>
    <border>
      <left style="medium">
        <color rgb="FFCCCCCC"/>
      </left>
      <right/>
      <top style="medium">
        <color rgb="FF608BB4"/>
      </top>
      <bottom style="medium">
        <color rgb="FFCCCCCC"/>
      </bottom>
      <diagonal/>
    </border>
    <border>
      <left/>
      <right/>
      <top style="medium">
        <color rgb="FF608BB4"/>
      </top>
      <bottom style="medium">
        <color rgb="FFCCCCCC"/>
      </bottom>
      <diagonal/>
    </border>
    <border>
      <left/>
      <right style="medium">
        <color rgb="FFCCCCCC"/>
      </right>
      <top style="medium">
        <color rgb="FF608BB4"/>
      </top>
      <bottom style="medium">
        <color rgb="FFCCCCCC"/>
      </bottom>
      <diagonal/>
    </border>
    <border>
      <left style="medium">
        <color rgb="FF608BB4"/>
      </left>
      <right style="thick">
        <color theme="3" tint="0.59999389629810485"/>
      </right>
      <top style="medium">
        <color rgb="FF608BB4"/>
      </top>
      <bottom/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 style="medium">
        <color rgb="FF608BB4"/>
      </right>
      <top style="thin">
        <color indexed="64"/>
      </top>
      <bottom/>
      <diagonal/>
    </border>
    <border>
      <left style="thin">
        <color indexed="64"/>
      </left>
      <right style="medium">
        <color rgb="FF608BB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rgb="FFCCCCCC"/>
      </right>
      <top/>
      <bottom style="medium">
        <color rgb="FFCCCCCC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Fill="1" applyBorder="1"/>
    <xf numFmtId="43" fontId="2" fillId="0" borderId="8" xfId="3" applyFont="1" applyBorder="1"/>
    <xf numFmtId="43" fontId="2" fillId="0" borderId="9" xfId="3" applyFont="1" applyBorder="1" applyAlignment="1">
      <alignment horizontal="right"/>
    </xf>
    <xf numFmtId="43" fontId="4" fillId="3" borderId="9" xfId="3" applyFont="1" applyFill="1" applyBorder="1" applyAlignment="1">
      <alignment horizontal="right"/>
    </xf>
    <xf numFmtId="43" fontId="2" fillId="0" borderId="9" xfId="3" applyFont="1" applyFill="1" applyBorder="1" applyAlignment="1">
      <alignment horizontal="right"/>
    </xf>
    <xf numFmtId="0" fontId="1" fillId="0" borderId="0" xfId="1"/>
    <xf numFmtId="0" fontId="1" fillId="0" borderId="0" xfId="1" applyFill="1"/>
    <xf numFmtId="0" fontId="1" fillId="0" borderId="0" xfId="1" applyFill="1" applyBorder="1"/>
    <xf numFmtId="0" fontId="4" fillId="3" borderId="6" xfId="1" applyFont="1" applyFill="1" applyBorder="1" applyAlignment="1">
      <alignment horizontal="left"/>
    </xf>
    <xf numFmtId="0" fontId="1" fillId="3" borderId="7" xfId="1" applyFill="1" applyBorder="1"/>
    <xf numFmtId="0" fontId="1" fillId="2" borderId="2" xfId="1" applyFill="1" applyBorder="1"/>
    <xf numFmtId="0" fontId="1" fillId="2" borderId="5" xfId="1" applyFill="1" applyBorder="1"/>
    <xf numFmtId="0" fontId="2" fillId="0" borderId="9" xfId="1" applyFont="1" applyBorder="1" applyAlignment="1">
      <alignment horizontal="left"/>
    </xf>
    <xf numFmtId="0" fontId="1" fillId="0" borderId="7" xfId="1" applyBorder="1"/>
    <xf numFmtId="0" fontId="4" fillId="3" borderId="9" xfId="1" applyFont="1" applyFill="1" applyBorder="1" applyAlignment="1">
      <alignment horizontal="left"/>
    </xf>
    <xf numFmtId="0" fontId="2" fillId="3" borderId="7" xfId="1" applyFont="1" applyFill="1" applyBorder="1"/>
    <xf numFmtId="0" fontId="2" fillId="0" borderId="0" xfId="1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0" fontId="4" fillId="0" borderId="0" xfId="1" applyFont="1" applyAlignment="1">
      <alignment horizontal="left" vertical="center"/>
    </xf>
    <xf numFmtId="0" fontId="1" fillId="2" borderId="1" xfId="1" applyFill="1" applyBorder="1" applyAlignment="1">
      <alignment horizontal="left"/>
    </xf>
    <xf numFmtId="0" fontId="2" fillId="2" borderId="4" xfId="1" applyFont="1" applyFill="1" applyBorder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43" fontId="1" fillId="0" borderId="0" xfId="3" applyFont="1"/>
    <xf numFmtId="43" fontId="0" fillId="0" borderId="0" xfId="3" applyFont="1" applyFill="1" applyBorder="1"/>
    <xf numFmtId="43" fontId="2" fillId="2" borderId="1" xfId="3" applyFont="1" applyFill="1" applyBorder="1" applyAlignment="1">
      <alignment horizontal="center" vertical="center"/>
    </xf>
    <xf numFmtId="43" fontId="2" fillId="2" borderId="10" xfId="3" applyFont="1" applyFill="1" applyBorder="1" applyAlignment="1">
      <alignment horizontal="center" vertical="center"/>
    </xf>
    <xf numFmtId="43" fontId="2" fillId="2" borderId="3" xfId="3" applyFont="1" applyFill="1" applyBorder="1" applyAlignment="1">
      <alignment horizontal="center"/>
    </xf>
    <xf numFmtId="43" fontId="2" fillId="2" borderId="4" xfId="3" applyFont="1" applyFill="1" applyBorder="1" applyAlignment="1">
      <alignment horizontal="center" vertical="center"/>
    </xf>
    <xf numFmtId="43" fontId="2" fillId="0" borderId="0" xfId="3" applyFont="1" applyFill="1" applyBorder="1" applyAlignment="1">
      <alignment horizontal="center" vertical="center"/>
    </xf>
    <xf numFmtId="43" fontId="1" fillId="0" borderId="0" xfId="3" applyFont="1" applyFill="1"/>
    <xf numFmtId="43" fontId="2" fillId="0" borderId="0" xfId="3" applyFont="1" applyFill="1"/>
    <xf numFmtId="43" fontId="2" fillId="0" borderId="0" xfId="3" applyFont="1"/>
    <xf numFmtId="0" fontId="4" fillId="0" borderId="6" xfId="1" applyFont="1" applyFill="1" applyBorder="1" applyAlignment="1">
      <alignment horizontal="left"/>
    </xf>
    <xf numFmtId="43" fontId="2" fillId="0" borderId="11" xfId="3" applyFont="1" applyBorder="1" applyAlignment="1">
      <alignment horizontal="right"/>
    </xf>
    <xf numFmtId="43" fontId="2" fillId="0" borderId="8" xfId="3" applyFont="1" applyBorder="1" applyAlignment="1">
      <alignment horizontal="right"/>
    </xf>
    <xf numFmtId="43" fontId="2" fillId="0" borderId="12" xfId="3" applyFont="1" applyFill="1" applyBorder="1" applyAlignment="1">
      <alignment horizontal="right" vertical="center"/>
    </xf>
    <xf numFmtId="0" fontId="4" fillId="3" borderId="14" xfId="1" applyFont="1" applyFill="1" applyBorder="1" applyAlignment="1">
      <alignment horizontal="left"/>
    </xf>
    <xf numFmtId="0" fontId="1" fillId="3" borderId="15" xfId="1" applyFill="1" applyBorder="1"/>
    <xf numFmtId="43" fontId="4" fillId="3" borderId="16" xfId="3" applyFont="1" applyFill="1" applyBorder="1" applyAlignment="1">
      <alignment horizontal="right"/>
    </xf>
    <xf numFmtId="0" fontId="1" fillId="0" borderId="0" xfId="1"/>
    <xf numFmtId="0" fontId="1" fillId="0" borderId="0" xfId="1" applyFill="1"/>
    <xf numFmtId="0" fontId="4" fillId="3" borderId="6" xfId="1" applyFont="1" applyFill="1" applyBorder="1" applyAlignment="1">
      <alignment horizontal="left"/>
    </xf>
    <xf numFmtId="0" fontId="1" fillId="3" borderId="7" xfId="1" applyFill="1" applyBorder="1"/>
    <xf numFmtId="0" fontId="1" fillId="2" borderId="2" xfId="1" applyFill="1" applyBorder="1"/>
    <xf numFmtId="0" fontId="1" fillId="2" borderId="5" xfId="1" applyFill="1" applyBorder="1"/>
    <xf numFmtId="0" fontId="2" fillId="0" borderId="9" xfId="1" applyFont="1" applyBorder="1" applyAlignment="1">
      <alignment horizontal="left"/>
    </xf>
    <xf numFmtId="0" fontId="1" fillId="0" borderId="7" xfId="1" applyBorder="1"/>
    <xf numFmtId="0" fontId="4" fillId="0" borderId="0" xfId="1" applyFont="1" applyAlignment="1">
      <alignment horizontal="left" vertical="center"/>
    </xf>
    <xf numFmtId="0" fontId="1" fillId="2" borderId="1" xfId="1" applyFill="1" applyBorder="1" applyAlignment="1">
      <alignment horizontal="left"/>
    </xf>
    <xf numFmtId="0" fontId="2" fillId="2" borderId="4" xfId="1" applyFont="1" applyFill="1" applyBorder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43" fontId="2" fillId="0" borderId="0" xfId="3" applyFont="1" applyFill="1" applyBorder="1" applyAlignment="1">
      <alignment horizontal="right" vertical="center"/>
    </xf>
    <xf numFmtId="43" fontId="2" fillId="0" borderId="8" xfId="3" applyFont="1" applyFill="1" applyBorder="1"/>
    <xf numFmtId="43" fontId="2" fillId="2" borderId="2" xfId="2" applyFont="1" applyFill="1" applyBorder="1" applyAlignment="1">
      <alignment horizontal="center"/>
    </xf>
    <xf numFmtId="43" fontId="2" fillId="2" borderId="4" xfId="2" applyFont="1" applyFill="1" applyBorder="1" applyAlignment="1">
      <alignment horizontal="center" vertical="center"/>
    </xf>
    <xf numFmtId="43" fontId="2" fillId="0" borderId="17" xfId="3" applyFont="1" applyFill="1" applyBorder="1" applyAlignment="1">
      <alignment horizontal="right" vertical="center"/>
    </xf>
    <xf numFmtId="0" fontId="2" fillId="2" borderId="1" xfId="1" applyFont="1" applyFill="1" applyBorder="1" applyAlignment="1">
      <alignment horizontal="left" vertical="center"/>
    </xf>
    <xf numFmtId="0" fontId="1" fillId="3" borderId="7" xfId="1" applyFill="1" applyBorder="1" applyAlignment="1">
      <alignment horizontal="left"/>
    </xf>
    <xf numFmtId="0" fontId="1" fillId="0" borderId="0" xfId="1" applyFill="1" applyAlignment="1">
      <alignment horizontal="left"/>
    </xf>
    <xf numFmtId="0" fontId="1" fillId="3" borderId="15" xfId="1" applyFill="1" applyBorder="1" applyAlignment="1">
      <alignment horizontal="left"/>
    </xf>
    <xf numFmtId="0" fontId="1" fillId="0" borderId="7" xfId="1" applyFill="1" applyBorder="1" applyAlignment="1">
      <alignment horizontal="left"/>
    </xf>
    <xf numFmtId="0" fontId="4" fillId="3" borderId="7" xfId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3" fontId="2" fillId="0" borderId="13" xfId="3" applyFont="1" applyFill="1" applyBorder="1" applyAlignment="1">
      <alignment horizontal="right" vertical="center"/>
    </xf>
    <xf numFmtId="43" fontId="2" fillId="2" borderId="21" xfId="3" applyFont="1" applyFill="1" applyBorder="1" applyAlignment="1">
      <alignment horizontal="center" vertical="center"/>
    </xf>
    <xf numFmtId="43" fontId="1" fillId="0" borderId="0" xfId="3" applyFont="1" applyFill="1" applyBorder="1"/>
    <xf numFmtId="43" fontId="2" fillId="0" borderId="0" xfId="3" applyFont="1" applyFill="1" applyBorder="1" applyAlignment="1">
      <alignment horizontal="right"/>
    </xf>
    <xf numFmtId="43" fontId="4" fillId="0" borderId="0" xfId="3" applyFont="1" applyFill="1" applyBorder="1" applyAlignment="1">
      <alignment horizontal="right"/>
    </xf>
    <xf numFmtId="43" fontId="2" fillId="4" borderId="9" xfId="3" applyFont="1" applyFill="1" applyBorder="1" applyAlignment="1">
      <alignment horizontal="right"/>
    </xf>
    <xf numFmtId="43" fontId="7" fillId="0" borderId="0" xfId="3" applyFont="1" applyFill="1" applyBorder="1" applyAlignment="1">
      <alignment horizontal="center"/>
    </xf>
    <xf numFmtId="9" fontId="2" fillId="0" borderId="22" xfId="4" applyFont="1" applyBorder="1" applyAlignment="1">
      <alignment horizontal="right"/>
    </xf>
    <xf numFmtId="43" fontId="2" fillId="2" borderId="23" xfId="2" applyFont="1" applyFill="1" applyBorder="1" applyAlignment="1">
      <alignment horizontal="center" vertical="center"/>
    </xf>
    <xf numFmtId="43" fontId="2" fillId="2" borderId="24" xfId="2" applyFont="1" applyFill="1" applyBorder="1" applyAlignment="1">
      <alignment horizontal="center" vertical="center"/>
    </xf>
    <xf numFmtId="43" fontId="2" fillId="2" borderId="25" xfId="2" applyFont="1" applyFill="1" applyBorder="1" applyAlignment="1">
      <alignment horizontal="center" vertical="center"/>
    </xf>
    <xf numFmtId="9" fontId="2" fillId="0" borderId="26" xfId="4" applyFont="1" applyBorder="1" applyAlignment="1">
      <alignment horizontal="right"/>
    </xf>
    <xf numFmtId="9" fontId="4" fillId="5" borderId="22" xfId="4" applyFont="1" applyFill="1" applyBorder="1" applyAlignment="1">
      <alignment horizontal="right"/>
    </xf>
    <xf numFmtId="43" fontId="4" fillId="6" borderId="9" xfId="3" applyFont="1" applyFill="1" applyBorder="1" applyAlignment="1">
      <alignment horizontal="right"/>
    </xf>
    <xf numFmtId="9" fontId="4" fillId="6" borderId="22" xfId="4" applyFont="1" applyFill="1" applyBorder="1" applyAlignment="1">
      <alignment horizontal="right"/>
    </xf>
    <xf numFmtId="0" fontId="2" fillId="4" borderId="9" xfId="1" applyFont="1" applyFill="1" applyBorder="1" applyAlignment="1">
      <alignment horizontal="left"/>
    </xf>
    <xf numFmtId="0" fontId="1" fillId="4" borderId="7" xfId="1" applyFill="1" applyBorder="1"/>
    <xf numFmtId="43" fontId="2" fillId="4" borderId="8" xfId="3" applyFont="1" applyFill="1" applyBorder="1"/>
    <xf numFmtId="0" fontId="0" fillId="4" borderId="0" xfId="0" applyFill="1" applyBorder="1"/>
    <xf numFmtId="43" fontId="0" fillId="4" borderId="0" xfId="3" applyFont="1" applyFill="1" applyBorder="1"/>
    <xf numFmtId="43" fontId="2" fillId="0" borderId="1" xfId="3" applyFont="1" applyFill="1" applyBorder="1" applyAlignment="1">
      <alignment horizontal="center" vertical="center"/>
    </xf>
    <xf numFmtId="43" fontId="8" fillId="0" borderId="0" xfId="3" applyFont="1"/>
    <xf numFmtId="43" fontId="2" fillId="0" borderId="8" xfId="3" applyFont="1" applyFill="1" applyBorder="1" applyAlignment="1">
      <alignment horizontal="right"/>
    </xf>
    <xf numFmtId="0" fontId="7" fillId="0" borderId="0" xfId="0" applyFont="1"/>
    <xf numFmtId="43" fontId="0" fillId="0" borderId="0" xfId="0" applyNumberFormat="1"/>
    <xf numFmtId="43" fontId="0" fillId="0" borderId="27" xfId="0" applyNumberFormat="1" applyBorder="1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/>
    </xf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2" fillId="0" borderId="18" xfId="1" applyFont="1" applyBorder="1" applyAlignment="1">
      <alignment horizontal="left"/>
    </xf>
    <xf numFmtId="0" fontId="2" fillId="0" borderId="19" xfId="1" applyFont="1" applyBorder="1" applyAlignment="1">
      <alignment horizontal="left"/>
    </xf>
    <xf numFmtId="0" fontId="2" fillId="0" borderId="20" xfId="1" applyFont="1" applyBorder="1" applyAlignment="1">
      <alignment horizontal="left"/>
    </xf>
  </cellXfs>
  <cellStyles count="5">
    <cellStyle name="Comma" xfId="3" builtinId="3"/>
    <cellStyle name="Comma 2" xfId="2"/>
    <cellStyle name="Normal" xfId="0" builtinId="0"/>
    <cellStyle name="Normal 2" xfId="1"/>
    <cellStyle name="Percent" xfId="4" builtinId="5"/>
  </cellStyles>
  <dxfs count="0"/>
  <tableStyles count="0" defaultTableStyle="TableStyleMedium2" defaultPivotStyle="PivotStyleLight16"/>
  <colors>
    <mruColors>
      <color rgb="FF0000FF"/>
      <color rgb="FFDFDF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0"/>
  <sheetViews>
    <sheetView tabSelected="1" workbookViewId="0">
      <selection activeCell="A5" sqref="A5"/>
    </sheetView>
  </sheetViews>
  <sheetFormatPr defaultRowHeight="15" x14ac:dyDescent="0.25"/>
  <cols>
    <col min="1" max="1" width="13" style="1" customWidth="1"/>
    <col min="2" max="2" width="13.140625" style="63" customWidth="1"/>
    <col min="3" max="3" width="12.140625" style="1" customWidth="1"/>
    <col min="4" max="4" width="15.42578125" style="1" customWidth="1"/>
    <col min="5" max="5" width="16" style="24" customWidth="1"/>
    <col min="6" max="6" width="15.85546875" style="24" customWidth="1"/>
    <col min="7" max="7" width="13.7109375" style="24" customWidth="1"/>
    <col min="8" max="8" width="15.85546875" style="24" customWidth="1"/>
    <col min="9" max="9" width="17.28515625" style="24" customWidth="1"/>
    <col min="10" max="12" width="14.85546875" style="24" customWidth="1"/>
    <col min="13" max="13" width="14.5703125" style="24" customWidth="1"/>
    <col min="14" max="14" width="14.28515625" style="1" customWidth="1"/>
    <col min="15" max="18" width="9.140625" style="1"/>
    <col min="19" max="19" width="11.5703125" style="24" bestFit="1" customWidth="1"/>
    <col min="20" max="16384" width="9.140625" style="1"/>
  </cols>
  <sheetData>
    <row r="1" spans="1:14" ht="15" customHeight="1" x14ac:dyDescent="0.2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8"/>
    </row>
    <row r="2" spans="1:14" x14ac:dyDescent="0.25">
      <c r="A2" s="93" t="s">
        <v>421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/>
    </row>
    <row r="3" spans="1:14" x14ac:dyDescent="0.25">
      <c r="A3" s="94" t="s">
        <v>417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8"/>
    </row>
    <row r="4" spans="1:14" x14ac:dyDescent="0.25">
      <c r="A4" s="93" t="s">
        <v>512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8"/>
    </row>
    <row r="6" spans="1:14" ht="15.75" thickBot="1" x14ac:dyDescent="0.3">
      <c r="A6" s="19" t="s">
        <v>1</v>
      </c>
      <c r="B6" s="18"/>
      <c r="C6" s="6"/>
      <c r="D6" s="6"/>
      <c r="E6" s="23"/>
      <c r="F6" s="23"/>
      <c r="G6" s="23"/>
      <c r="H6" s="23"/>
      <c r="I6" s="30"/>
      <c r="J6" s="30"/>
      <c r="K6" s="23"/>
      <c r="L6" s="23"/>
      <c r="M6" s="66"/>
      <c r="N6" s="8"/>
    </row>
    <row r="7" spans="1:14" x14ac:dyDescent="0.25">
      <c r="A7" s="20"/>
      <c r="B7" s="57" t="s">
        <v>58</v>
      </c>
      <c r="C7" s="44"/>
      <c r="D7" s="44"/>
      <c r="E7" s="25" t="s">
        <v>2</v>
      </c>
      <c r="F7" s="26" t="s">
        <v>3</v>
      </c>
      <c r="G7" s="27" t="s">
        <v>4</v>
      </c>
      <c r="H7" s="54" t="s">
        <v>418</v>
      </c>
      <c r="I7" s="65" t="s">
        <v>513</v>
      </c>
      <c r="J7" s="25" t="s">
        <v>514</v>
      </c>
      <c r="K7" s="72" t="s">
        <v>452</v>
      </c>
      <c r="L7" s="25" t="s">
        <v>514</v>
      </c>
      <c r="M7" s="25" t="s">
        <v>469</v>
      </c>
      <c r="N7" s="25" t="s">
        <v>446</v>
      </c>
    </row>
    <row r="8" spans="1:14" ht="15.75" thickBot="1" x14ac:dyDescent="0.3">
      <c r="A8" s="21" t="s">
        <v>58</v>
      </c>
      <c r="B8" s="50" t="s">
        <v>59</v>
      </c>
      <c r="C8" s="45"/>
      <c r="D8" s="45"/>
      <c r="E8" s="28" t="s">
        <v>5</v>
      </c>
      <c r="F8" s="28" t="s">
        <v>5</v>
      </c>
      <c r="G8" s="28" t="s">
        <v>5</v>
      </c>
      <c r="H8" s="55" t="s">
        <v>419</v>
      </c>
      <c r="I8" s="28" t="s">
        <v>447</v>
      </c>
      <c r="J8" s="28" t="s">
        <v>447</v>
      </c>
      <c r="K8" s="73" t="s">
        <v>515</v>
      </c>
      <c r="L8" s="28" t="s">
        <v>448</v>
      </c>
      <c r="M8" s="28" t="s">
        <v>448</v>
      </c>
      <c r="N8" s="28" t="s">
        <v>448</v>
      </c>
    </row>
    <row r="9" spans="1:14" ht="15.75" thickBot="1" x14ac:dyDescent="0.3">
      <c r="A9" s="46" t="s">
        <v>60</v>
      </c>
      <c r="B9" s="98" t="s">
        <v>61</v>
      </c>
      <c r="C9" s="99"/>
      <c r="D9" s="100"/>
      <c r="E9" s="3">
        <v>15085.72</v>
      </c>
      <c r="F9" s="5">
        <v>254.95</v>
      </c>
      <c r="G9" s="53"/>
      <c r="H9" s="53">
        <v>415</v>
      </c>
      <c r="I9" s="3">
        <f>SUM(E9:H9)</f>
        <v>15755.67</v>
      </c>
      <c r="J9" s="86">
        <v>9948.02</v>
      </c>
      <c r="K9" s="71">
        <f>SUM(I9/J9)-1</f>
        <v>0.58379959027022466</v>
      </c>
      <c r="L9" s="53">
        <v>149627.76</v>
      </c>
      <c r="M9" s="53">
        <v>213466.67</v>
      </c>
      <c r="N9" s="53">
        <v>189817.72</v>
      </c>
    </row>
    <row r="10" spans="1:14" ht="15.75" thickBot="1" x14ac:dyDescent="0.3">
      <c r="A10" s="46" t="s">
        <v>323</v>
      </c>
      <c r="B10" s="46" t="s">
        <v>340</v>
      </c>
      <c r="C10" s="47"/>
      <c r="D10" s="47"/>
      <c r="E10" s="3">
        <v>101.83</v>
      </c>
      <c r="F10" s="5"/>
      <c r="G10" s="2"/>
      <c r="H10" s="2"/>
      <c r="I10" s="3">
        <f t="shared" ref="I10:I11" si="0">SUM(E10:H10)</f>
        <v>101.83</v>
      </c>
      <c r="J10" s="2">
        <v>1499</v>
      </c>
      <c r="K10" s="71">
        <f t="shared" ref="K10:K12" si="1">SUM(I10/J10)-1</f>
        <v>-0.93206804536357568</v>
      </c>
      <c r="L10" s="2">
        <v>10410.030000000001</v>
      </c>
      <c r="M10" s="2">
        <v>39284.019999999997</v>
      </c>
      <c r="N10" s="2">
        <v>32526.78</v>
      </c>
    </row>
    <row r="11" spans="1:14" ht="15.75" thickBot="1" x14ac:dyDescent="0.3">
      <c r="A11" s="13" t="s">
        <v>62</v>
      </c>
      <c r="B11" s="95" t="s">
        <v>63</v>
      </c>
      <c r="C11" s="96"/>
      <c r="D11" s="97"/>
      <c r="E11" s="3"/>
      <c r="F11" s="5"/>
      <c r="G11" s="2"/>
      <c r="H11" s="2"/>
      <c r="I11" s="3">
        <f t="shared" si="0"/>
        <v>0</v>
      </c>
      <c r="J11" s="2"/>
      <c r="K11" s="71"/>
      <c r="L11" s="2">
        <v>7155.22</v>
      </c>
      <c r="M11" s="2">
        <v>4445.12</v>
      </c>
      <c r="N11" s="2">
        <v>9009.7099999999991</v>
      </c>
    </row>
    <row r="12" spans="1:14" ht="15.75" thickBot="1" x14ac:dyDescent="0.3">
      <c r="A12" s="9" t="s">
        <v>6</v>
      </c>
      <c r="B12" s="58"/>
      <c r="C12" s="10"/>
      <c r="D12" s="10"/>
      <c r="E12" s="4">
        <f>SUM(E9:E11)</f>
        <v>15187.55</v>
      </c>
      <c r="F12" s="4">
        <f t="shared" ref="F12:I12" si="2">SUM(F9:F11)</f>
        <v>254.95</v>
      </c>
      <c r="G12" s="4">
        <f t="shared" si="2"/>
        <v>0</v>
      </c>
      <c r="H12" s="4">
        <f>SUM(H9:H11)</f>
        <v>415</v>
      </c>
      <c r="I12" s="4">
        <f t="shared" si="2"/>
        <v>15857.5</v>
      </c>
      <c r="J12" s="4">
        <f>SUM(J9:J11)</f>
        <v>11447.02</v>
      </c>
      <c r="K12" s="78">
        <f t="shared" si="1"/>
        <v>0.38529503748573868</v>
      </c>
      <c r="L12" s="4">
        <f>SUM(L9:L11)</f>
        <v>167193.01</v>
      </c>
      <c r="M12" s="4">
        <f>SUM(M9:M11)</f>
        <v>257195.81</v>
      </c>
      <c r="N12" s="4">
        <f>SUM(N9:N11)</f>
        <v>231354.21</v>
      </c>
    </row>
    <row r="13" spans="1:14" ht="15.75" thickBot="1" x14ac:dyDescent="0.3">
      <c r="A13" s="19" t="s">
        <v>7</v>
      </c>
      <c r="B13" s="18"/>
      <c r="C13" s="6"/>
      <c r="D13" s="6"/>
      <c r="E13" s="23"/>
      <c r="F13" s="23"/>
      <c r="G13" s="23"/>
      <c r="H13" s="23"/>
      <c r="I13" s="23"/>
      <c r="J13" s="23"/>
      <c r="K13" s="23"/>
      <c r="L13" s="23"/>
      <c r="M13" s="23"/>
      <c r="N13" s="8"/>
    </row>
    <row r="14" spans="1:14" x14ac:dyDescent="0.25">
      <c r="A14" s="20"/>
      <c r="B14" s="57" t="s">
        <v>58</v>
      </c>
      <c r="C14" s="11"/>
      <c r="D14" s="11"/>
      <c r="E14" s="25" t="s">
        <v>2</v>
      </c>
      <c r="F14" s="26" t="s">
        <v>3</v>
      </c>
      <c r="G14" s="27" t="s">
        <v>4</v>
      </c>
      <c r="H14" s="54" t="s">
        <v>418</v>
      </c>
      <c r="I14" s="65" t="s">
        <v>513</v>
      </c>
      <c r="J14" s="25" t="s">
        <v>514</v>
      </c>
      <c r="K14" s="72" t="s">
        <v>452</v>
      </c>
      <c r="L14" s="25" t="s">
        <v>514</v>
      </c>
      <c r="M14" s="25" t="s">
        <v>469</v>
      </c>
      <c r="N14" s="25" t="s">
        <v>446</v>
      </c>
    </row>
    <row r="15" spans="1:14" ht="15.75" thickBot="1" x14ac:dyDescent="0.3">
      <c r="A15" s="21" t="s">
        <v>58</v>
      </c>
      <c r="B15" s="50" t="s">
        <v>59</v>
      </c>
      <c r="C15" s="12"/>
      <c r="D15" s="12"/>
      <c r="E15" s="28" t="s">
        <v>5</v>
      </c>
      <c r="F15" s="28" t="s">
        <v>5</v>
      </c>
      <c r="G15" s="28" t="s">
        <v>5</v>
      </c>
      <c r="H15" s="55" t="s">
        <v>419</v>
      </c>
      <c r="I15" s="28" t="s">
        <v>447</v>
      </c>
      <c r="J15" s="28" t="s">
        <v>447</v>
      </c>
      <c r="K15" s="73" t="s">
        <v>515</v>
      </c>
      <c r="L15" s="28" t="s">
        <v>448</v>
      </c>
      <c r="M15" s="28" t="s">
        <v>448</v>
      </c>
      <c r="N15" s="28" t="s">
        <v>448</v>
      </c>
    </row>
    <row r="16" spans="1:14" ht="15.75" thickBot="1" x14ac:dyDescent="0.3">
      <c r="A16" s="17" t="s">
        <v>64</v>
      </c>
      <c r="B16" s="17" t="s">
        <v>65</v>
      </c>
      <c r="C16" s="8"/>
      <c r="D16" s="8"/>
      <c r="E16" s="64">
        <v>2886.4</v>
      </c>
      <c r="F16" s="52"/>
      <c r="G16" s="36"/>
      <c r="H16" s="56"/>
      <c r="I16" s="35">
        <f t="shared" ref="I16:I18" si="3">SUM(E16:H16)</f>
        <v>2886.4</v>
      </c>
      <c r="J16" s="56">
        <v>4798.03</v>
      </c>
      <c r="K16" s="71">
        <f t="shared" ref="K16:K20" si="4">SUM(I16/J16)-1</f>
        <v>-0.39841976811316304</v>
      </c>
      <c r="L16" s="56">
        <v>29844.67</v>
      </c>
      <c r="M16" s="56">
        <v>34259.800000000003</v>
      </c>
      <c r="N16" s="56">
        <v>34436.800000000003</v>
      </c>
    </row>
    <row r="17" spans="1:14" ht="15.75" thickBot="1" x14ac:dyDescent="0.3">
      <c r="A17" s="13" t="s">
        <v>66</v>
      </c>
      <c r="B17" s="46" t="s">
        <v>67</v>
      </c>
      <c r="C17" s="14"/>
      <c r="D17" s="14"/>
      <c r="E17" s="34">
        <v>13356.21</v>
      </c>
      <c r="F17" s="3">
        <v>3956.87</v>
      </c>
      <c r="G17" s="35"/>
      <c r="H17" s="35"/>
      <c r="I17" s="35">
        <f t="shared" si="3"/>
        <v>17313.079999999998</v>
      </c>
      <c r="J17" s="35">
        <v>20657.82</v>
      </c>
      <c r="K17" s="71">
        <f t="shared" si="4"/>
        <v>-0.16191156666095463</v>
      </c>
      <c r="L17" s="35">
        <v>284816.09000000003</v>
      </c>
      <c r="M17" s="35">
        <v>301254.96000000002</v>
      </c>
      <c r="N17" s="35">
        <v>321740.62</v>
      </c>
    </row>
    <row r="18" spans="1:14" ht="15.75" thickBot="1" x14ac:dyDescent="0.3">
      <c r="A18" s="46" t="s">
        <v>68</v>
      </c>
      <c r="B18" s="46" t="s">
        <v>69</v>
      </c>
      <c r="C18" s="47"/>
      <c r="D18" s="47"/>
      <c r="E18" s="3">
        <v>3990.5</v>
      </c>
      <c r="F18" s="3"/>
      <c r="G18" s="35"/>
      <c r="H18" s="35"/>
      <c r="I18" s="35">
        <f t="shared" si="3"/>
        <v>3990.5</v>
      </c>
      <c r="J18" s="35">
        <v>568.15</v>
      </c>
      <c r="K18" s="71">
        <f t="shared" si="4"/>
        <v>6.0236733257062403</v>
      </c>
      <c r="L18" s="35">
        <v>72757.81</v>
      </c>
      <c r="M18" s="35">
        <v>52075.55</v>
      </c>
      <c r="N18" s="35">
        <v>52258.2</v>
      </c>
    </row>
    <row r="19" spans="1:14" ht="15.75" thickBot="1" x14ac:dyDescent="0.3">
      <c r="A19" s="13" t="s">
        <v>324</v>
      </c>
      <c r="B19" s="95" t="s">
        <v>325</v>
      </c>
      <c r="C19" s="96"/>
      <c r="D19" s="97"/>
      <c r="E19" s="3"/>
      <c r="F19" s="3"/>
      <c r="G19" s="35"/>
      <c r="H19" s="35"/>
      <c r="I19" s="35">
        <f>SUM(E19:H19)</f>
        <v>0</v>
      </c>
      <c r="J19" s="35">
        <v>789.48</v>
      </c>
      <c r="K19" s="71">
        <f t="shared" si="4"/>
        <v>-1</v>
      </c>
      <c r="L19" s="35">
        <v>31143.73</v>
      </c>
      <c r="M19" s="35">
        <v>37240.15</v>
      </c>
      <c r="N19" s="35">
        <v>48248.12</v>
      </c>
    </row>
    <row r="20" spans="1:14" ht="15.75" thickBot="1" x14ac:dyDescent="0.3">
      <c r="A20" s="9" t="s">
        <v>8</v>
      </c>
      <c r="B20" s="58"/>
      <c r="C20" s="10"/>
      <c r="D20" s="10"/>
      <c r="E20" s="4">
        <f t="shared" ref="E20:I20" si="5">SUM(E16:E19)</f>
        <v>20233.11</v>
      </c>
      <c r="F20" s="4">
        <f t="shared" si="5"/>
        <v>3956.87</v>
      </c>
      <c r="G20" s="4">
        <f t="shared" si="5"/>
        <v>0</v>
      </c>
      <c r="H20" s="4">
        <f t="shared" si="5"/>
        <v>0</v>
      </c>
      <c r="I20" s="4">
        <f t="shared" si="5"/>
        <v>24189.98</v>
      </c>
      <c r="J20" s="4">
        <f>SUM(J16:J19)</f>
        <v>26813.48</v>
      </c>
      <c r="K20" s="78">
        <f t="shared" si="4"/>
        <v>-9.784257768853577E-2</v>
      </c>
      <c r="L20" s="4">
        <f t="shared" ref="L20:M20" si="6">SUM(L16:L19)</f>
        <v>418562.3</v>
      </c>
      <c r="M20" s="4">
        <f t="shared" si="6"/>
        <v>424830.46</v>
      </c>
      <c r="N20" s="4">
        <f t="shared" ref="N20" si="7">SUM(N16:N19)</f>
        <v>456683.74</v>
      </c>
    </row>
    <row r="21" spans="1:14" ht="15.75" thickBot="1" x14ac:dyDescent="0.3">
      <c r="A21" s="19" t="s">
        <v>9</v>
      </c>
      <c r="B21" s="18"/>
      <c r="C21" s="6"/>
      <c r="D21" s="6"/>
      <c r="E21" s="23"/>
      <c r="F21" s="23"/>
      <c r="G21" s="23"/>
      <c r="H21" s="23"/>
      <c r="I21" s="23"/>
      <c r="J21" s="23"/>
      <c r="K21" s="23"/>
      <c r="L21" s="23"/>
      <c r="M21" s="23"/>
    </row>
    <row r="22" spans="1:14" x14ac:dyDescent="0.25">
      <c r="A22" s="20"/>
      <c r="B22" s="57" t="s">
        <v>58</v>
      </c>
      <c r="C22" s="11"/>
      <c r="D22" s="11"/>
      <c r="E22" s="25" t="s">
        <v>2</v>
      </c>
      <c r="F22" s="26" t="s">
        <v>3</v>
      </c>
      <c r="G22" s="27" t="s">
        <v>4</v>
      </c>
      <c r="H22" s="54" t="s">
        <v>418</v>
      </c>
      <c r="I22" s="65" t="s">
        <v>513</v>
      </c>
      <c r="J22" s="25" t="s">
        <v>514</v>
      </c>
      <c r="K22" s="72" t="s">
        <v>452</v>
      </c>
      <c r="L22" s="25" t="s">
        <v>514</v>
      </c>
      <c r="M22" s="25" t="s">
        <v>469</v>
      </c>
      <c r="N22" s="25" t="s">
        <v>446</v>
      </c>
    </row>
    <row r="23" spans="1:14" ht="15.75" thickBot="1" x14ac:dyDescent="0.3">
      <c r="A23" s="21" t="s">
        <v>58</v>
      </c>
      <c r="B23" s="50" t="s">
        <v>59</v>
      </c>
      <c r="C23" s="12"/>
      <c r="D23" s="12"/>
      <c r="E23" s="28" t="s">
        <v>5</v>
      </c>
      <c r="F23" s="28" t="s">
        <v>5</v>
      </c>
      <c r="G23" s="28" t="s">
        <v>5</v>
      </c>
      <c r="H23" s="55" t="s">
        <v>419</v>
      </c>
      <c r="I23" s="28" t="s">
        <v>447</v>
      </c>
      <c r="J23" s="28" t="s">
        <v>447</v>
      </c>
      <c r="K23" s="73" t="s">
        <v>515</v>
      </c>
      <c r="L23" s="28" t="s">
        <v>448</v>
      </c>
      <c r="M23" s="28" t="s">
        <v>448</v>
      </c>
      <c r="N23" s="28" t="s">
        <v>448</v>
      </c>
    </row>
    <row r="24" spans="1:14" ht="15.75" thickBot="1" x14ac:dyDescent="0.3">
      <c r="A24" s="46" t="s">
        <v>280</v>
      </c>
      <c r="B24" s="46" t="s">
        <v>281</v>
      </c>
      <c r="C24" s="47"/>
      <c r="D24" s="47"/>
      <c r="E24" s="3">
        <v>95.92</v>
      </c>
      <c r="F24" s="3">
        <v>590.35</v>
      </c>
      <c r="G24" s="2"/>
      <c r="H24" s="2"/>
      <c r="I24" s="3">
        <f>SUM(E24:H24)</f>
        <v>686.27</v>
      </c>
      <c r="J24" s="2">
        <v>2073.96</v>
      </c>
      <c r="K24" s="71">
        <f t="shared" ref="K24:K26" si="8">SUM(I24/J24)-1</f>
        <v>-0.66910162201778234</v>
      </c>
      <c r="L24" s="2">
        <v>12029.17</v>
      </c>
      <c r="M24" s="2">
        <v>37766.78</v>
      </c>
      <c r="N24" s="2">
        <v>31268.11</v>
      </c>
    </row>
    <row r="25" spans="1:14" ht="15.75" thickBot="1" x14ac:dyDescent="0.3">
      <c r="A25" s="13" t="s">
        <v>70</v>
      </c>
      <c r="B25" s="46" t="s">
        <v>71</v>
      </c>
      <c r="C25" s="14"/>
      <c r="D25" s="14"/>
      <c r="E25" s="3"/>
      <c r="F25" s="3"/>
      <c r="G25" s="2"/>
      <c r="H25" s="2"/>
      <c r="I25" s="3">
        <f>SUM(E25:H25)</f>
        <v>0</v>
      </c>
      <c r="J25" s="2">
        <v>435.5</v>
      </c>
      <c r="K25" s="71">
        <f t="shared" si="8"/>
        <v>-1</v>
      </c>
      <c r="L25" s="2">
        <v>3584.16</v>
      </c>
      <c r="M25" s="2">
        <v>11431.26</v>
      </c>
      <c r="N25" s="2">
        <v>8736</v>
      </c>
    </row>
    <row r="26" spans="1:14" ht="15.75" thickBot="1" x14ac:dyDescent="0.3">
      <c r="A26" s="9" t="s">
        <v>10</v>
      </c>
      <c r="B26" s="58"/>
      <c r="C26" s="10"/>
      <c r="D26" s="10"/>
      <c r="E26" s="4">
        <f>SUM(E24:E25)</f>
        <v>95.92</v>
      </c>
      <c r="F26" s="4">
        <f t="shared" ref="F26:I26" si="9">SUM(F24:F25)</f>
        <v>590.35</v>
      </c>
      <c r="G26" s="4">
        <f t="shared" si="9"/>
        <v>0</v>
      </c>
      <c r="H26" s="4">
        <f>SUM(H24:H25)</f>
        <v>0</v>
      </c>
      <c r="I26" s="4">
        <f t="shared" si="9"/>
        <v>686.27</v>
      </c>
      <c r="J26" s="4">
        <f>SUM(J24:J25)</f>
        <v>2509.46</v>
      </c>
      <c r="K26" s="78">
        <f t="shared" si="8"/>
        <v>-0.7265268225036462</v>
      </c>
      <c r="L26" s="4">
        <f>SUM(L24:L25)</f>
        <v>15613.33</v>
      </c>
      <c r="M26" s="4">
        <f>SUM(M24:M25)</f>
        <v>49198.04</v>
      </c>
      <c r="N26" s="4">
        <f>SUM(N24:N25)</f>
        <v>40004.11</v>
      </c>
    </row>
    <row r="27" spans="1:14" ht="15.75" thickBot="1" x14ac:dyDescent="0.3">
      <c r="A27" s="48" t="s">
        <v>520</v>
      </c>
      <c r="B27" s="18"/>
      <c r="C27" s="40"/>
      <c r="D27" s="40"/>
      <c r="E27" s="23"/>
      <c r="F27" s="23"/>
      <c r="G27" s="23"/>
      <c r="H27" s="23"/>
      <c r="I27" s="23"/>
      <c r="J27" s="23"/>
      <c r="K27" s="23"/>
      <c r="L27" s="23"/>
      <c r="M27" s="23"/>
    </row>
    <row r="28" spans="1:14" x14ac:dyDescent="0.25">
      <c r="A28" s="49"/>
      <c r="B28" s="57" t="s">
        <v>58</v>
      </c>
      <c r="C28" s="44"/>
      <c r="D28" s="44"/>
      <c r="E28" s="25" t="s">
        <v>2</v>
      </c>
      <c r="F28" s="26" t="s">
        <v>3</v>
      </c>
      <c r="G28" s="27" t="s">
        <v>4</v>
      </c>
      <c r="H28" s="54" t="s">
        <v>418</v>
      </c>
      <c r="I28" s="65" t="s">
        <v>513</v>
      </c>
      <c r="J28" s="25" t="s">
        <v>514</v>
      </c>
      <c r="K28" s="72" t="s">
        <v>452</v>
      </c>
      <c r="L28" s="25" t="s">
        <v>514</v>
      </c>
      <c r="M28" s="25" t="s">
        <v>469</v>
      </c>
      <c r="N28" s="25" t="s">
        <v>446</v>
      </c>
    </row>
    <row r="29" spans="1:14" ht="15.75" thickBot="1" x14ac:dyDescent="0.3">
      <c r="A29" s="50" t="s">
        <v>58</v>
      </c>
      <c r="B29" s="50" t="s">
        <v>59</v>
      </c>
      <c r="C29" s="45"/>
      <c r="D29" s="45"/>
      <c r="E29" s="28" t="s">
        <v>5</v>
      </c>
      <c r="F29" s="28" t="s">
        <v>5</v>
      </c>
      <c r="G29" s="28" t="s">
        <v>5</v>
      </c>
      <c r="H29" s="55" t="s">
        <v>419</v>
      </c>
      <c r="I29" s="28" t="s">
        <v>447</v>
      </c>
      <c r="J29" s="28" t="s">
        <v>447</v>
      </c>
      <c r="K29" s="73" t="s">
        <v>515</v>
      </c>
      <c r="L29" s="28" t="s">
        <v>448</v>
      </c>
      <c r="M29" s="28" t="s">
        <v>448</v>
      </c>
      <c r="N29" s="28" t="s">
        <v>448</v>
      </c>
    </row>
    <row r="30" spans="1:14" ht="15.75" thickBot="1" x14ac:dyDescent="0.3">
      <c r="A30" s="46" t="s">
        <v>521</v>
      </c>
      <c r="B30" s="46" t="s">
        <v>522</v>
      </c>
      <c r="C30" s="47"/>
      <c r="D30" s="47"/>
      <c r="E30" s="3">
        <v>313.14</v>
      </c>
      <c r="F30" s="3"/>
      <c r="G30" s="2"/>
      <c r="H30" s="2"/>
      <c r="I30" s="3">
        <f>SUM(E30:H30)</f>
        <v>313.14</v>
      </c>
      <c r="J30" s="2">
        <v>0</v>
      </c>
      <c r="K30" s="71"/>
      <c r="L30" s="2"/>
      <c r="M30" s="2"/>
      <c r="N30" s="2"/>
    </row>
    <row r="31" spans="1:14" ht="15.75" thickBot="1" x14ac:dyDescent="0.3">
      <c r="A31" s="42" t="s">
        <v>523</v>
      </c>
      <c r="B31" s="58"/>
      <c r="C31" s="43"/>
      <c r="D31" s="43"/>
      <c r="E31" s="4">
        <f>SUM(E30:E30)</f>
        <v>313.14</v>
      </c>
      <c r="F31" s="4">
        <f>SUM(F30:F30)</f>
        <v>0</v>
      </c>
      <c r="G31" s="4">
        <f>SUM(G30:G30)</f>
        <v>0</v>
      </c>
      <c r="H31" s="4">
        <f>SUM(H30:H30)</f>
        <v>0</v>
      </c>
      <c r="I31" s="4">
        <f>SUM(I30:I30)</f>
        <v>313.14</v>
      </c>
      <c r="J31" s="4">
        <f>SUM(J30:J30)</f>
        <v>0</v>
      </c>
      <c r="K31" s="78"/>
      <c r="L31" s="4">
        <f>SUM(L30:L30)</f>
        <v>0</v>
      </c>
      <c r="M31" s="4">
        <f>SUM(M30:M30)</f>
        <v>0</v>
      </c>
      <c r="N31" s="4">
        <f>SUM(N30:N30)</f>
        <v>0</v>
      </c>
    </row>
    <row r="32" spans="1:14" x14ac:dyDescent="0.25">
      <c r="A32" s="20"/>
      <c r="B32" s="57" t="s">
        <v>58</v>
      </c>
      <c r="C32" s="11"/>
      <c r="D32" s="11"/>
      <c r="E32" s="25" t="s">
        <v>2</v>
      </c>
      <c r="F32" s="26" t="s">
        <v>3</v>
      </c>
      <c r="G32" s="27" t="s">
        <v>4</v>
      </c>
      <c r="H32" s="54" t="s">
        <v>418</v>
      </c>
      <c r="I32" s="65" t="s">
        <v>513</v>
      </c>
      <c r="J32" s="25" t="s">
        <v>514</v>
      </c>
      <c r="K32" s="72" t="s">
        <v>452</v>
      </c>
      <c r="L32" s="25" t="s">
        <v>514</v>
      </c>
      <c r="M32" s="25" t="s">
        <v>469</v>
      </c>
      <c r="N32" s="25" t="s">
        <v>446</v>
      </c>
    </row>
    <row r="33" spans="1:14" ht="15.75" thickBot="1" x14ac:dyDescent="0.3">
      <c r="A33" s="21" t="s">
        <v>58</v>
      </c>
      <c r="B33" s="50" t="s">
        <v>59</v>
      </c>
      <c r="C33" s="12"/>
      <c r="D33" s="12"/>
      <c r="E33" s="28" t="s">
        <v>5</v>
      </c>
      <c r="F33" s="28" t="s">
        <v>5</v>
      </c>
      <c r="G33" s="28" t="s">
        <v>5</v>
      </c>
      <c r="H33" s="55" t="s">
        <v>419</v>
      </c>
      <c r="I33" s="28" t="s">
        <v>447</v>
      </c>
      <c r="J33" s="28" t="s">
        <v>447</v>
      </c>
      <c r="K33" s="73" t="s">
        <v>515</v>
      </c>
      <c r="L33" s="28" t="s">
        <v>448</v>
      </c>
      <c r="M33" s="28" t="s">
        <v>448</v>
      </c>
      <c r="N33" s="28" t="s">
        <v>448</v>
      </c>
    </row>
    <row r="34" spans="1:14" ht="15.75" thickBot="1" x14ac:dyDescent="0.3">
      <c r="A34" s="13" t="s">
        <v>72</v>
      </c>
      <c r="B34" s="46" t="s">
        <v>73</v>
      </c>
      <c r="C34" s="14"/>
      <c r="D34" s="14"/>
      <c r="E34" s="5">
        <v>2303.09</v>
      </c>
      <c r="F34" s="5">
        <v>82.94</v>
      </c>
      <c r="G34" s="2">
        <v>2288.85</v>
      </c>
      <c r="H34" s="2">
        <v>6210.8</v>
      </c>
      <c r="I34" s="2">
        <f>SUM(E34:H34)</f>
        <v>10885.68</v>
      </c>
      <c r="J34" s="2">
        <v>7052.39</v>
      </c>
      <c r="K34" s="71">
        <f t="shared" ref="K34:K38" si="10">SUM(I34/J34)-1</f>
        <v>0.54354481246782993</v>
      </c>
      <c r="L34" s="2">
        <v>248440.47</v>
      </c>
      <c r="M34" s="2">
        <v>241403.78</v>
      </c>
      <c r="N34" s="2">
        <v>333787.61</v>
      </c>
    </row>
    <row r="35" spans="1:14" ht="15.75" thickBot="1" x14ac:dyDescent="0.3">
      <c r="A35" s="46" t="s">
        <v>74</v>
      </c>
      <c r="B35" s="95" t="s">
        <v>75</v>
      </c>
      <c r="C35" s="96"/>
      <c r="D35" s="97"/>
      <c r="E35" s="3">
        <v>518.24</v>
      </c>
      <c r="F35" s="3">
        <v>3296.26</v>
      </c>
      <c r="G35" s="2">
        <v>6068.85</v>
      </c>
      <c r="H35" s="2">
        <v>2797.15</v>
      </c>
      <c r="I35" s="2">
        <f>SUM(E35:H35)</f>
        <v>12680.5</v>
      </c>
      <c r="J35" s="2">
        <v>966.52</v>
      </c>
      <c r="K35" s="71">
        <f t="shared" si="10"/>
        <v>12.119749203327402</v>
      </c>
      <c r="L35" s="2">
        <v>161284.14000000001</v>
      </c>
      <c r="M35" s="2">
        <v>181034.52</v>
      </c>
      <c r="N35" s="2">
        <v>222061.94</v>
      </c>
    </row>
    <row r="36" spans="1:14" ht="15.75" thickBot="1" x14ac:dyDescent="0.3">
      <c r="A36" s="46" t="s">
        <v>464</v>
      </c>
      <c r="B36" s="95" t="s">
        <v>429</v>
      </c>
      <c r="C36" s="96"/>
      <c r="D36" s="97"/>
      <c r="E36" s="3"/>
      <c r="F36" s="3"/>
      <c r="G36" s="2"/>
      <c r="H36" s="2"/>
      <c r="I36" s="2"/>
      <c r="J36" s="2"/>
      <c r="K36" s="71"/>
      <c r="L36" s="2"/>
      <c r="M36" s="2">
        <v>95.23</v>
      </c>
      <c r="N36" s="2"/>
    </row>
    <row r="37" spans="1:14" ht="15.75" thickBot="1" x14ac:dyDescent="0.3">
      <c r="A37" s="46" t="s">
        <v>500</v>
      </c>
      <c r="B37" s="95" t="s">
        <v>501</v>
      </c>
      <c r="C37" s="96"/>
      <c r="D37" s="97"/>
      <c r="E37" s="3"/>
      <c r="F37" s="3"/>
      <c r="G37" s="2"/>
      <c r="H37" s="2"/>
      <c r="I37" s="2">
        <f>SUM(E37:H37)</f>
        <v>0</v>
      </c>
      <c r="J37" s="2"/>
      <c r="K37" s="71"/>
      <c r="L37" s="2">
        <v>9775.0499999999993</v>
      </c>
      <c r="M37" s="2"/>
      <c r="N37" s="2"/>
    </row>
    <row r="38" spans="1:14" ht="15.75" thickBot="1" x14ac:dyDescent="0.3">
      <c r="A38" s="9" t="s">
        <v>11</v>
      </c>
      <c r="B38" s="58"/>
      <c r="C38" s="10"/>
      <c r="D38" s="10"/>
      <c r="E38" s="4">
        <f t="shared" ref="E38:J38" si="11">SUM(E34:E37)</f>
        <v>2821.33</v>
      </c>
      <c r="F38" s="4">
        <f t="shared" si="11"/>
        <v>3379.2000000000003</v>
      </c>
      <c r="G38" s="4">
        <f t="shared" si="11"/>
        <v>8357.7000000000007</v>
      </c>
      <c r="H38" s="4">
        <f t="shared" si="11"/>
        <v>9007.9500000000007</v>
      </c>
      <c r="I38" s="4">
        <f t="shared" si="11"/>
        <v>23566.18</v>
      </c>
      <c r="J38" s="4">
        <f t="shared" si="11"/>
        <v>8018.91</v>
      </c>
      <c r="K38" s="78">
        <f t="shared" si="10"/>
        <v>1.9388258503961264</v>
      </c>
      <c r="L38" s="4">
        <f t="shared" ref="L38:M38" si="12">SUM(L34:L37)</f>
        <v>419499.66</v>
      </c>
      <c r="M38" s="4">
        <f t="shared" si="12"/>
        <v>422533.52999999997</v>
      </c>
      <c r="N38" s="4">
        <f t="shared" ref="N38" si="13">SUM(N34:N37)</f>
        <v>555849.55000000005</v>
      </c>
    </row>
    <row r="39" spans="1:14" ht="15.75" thickBot="1" x14ac:dyDescent="0.3">
      <c r="A39" s="51" t="s">
        <v>341</v>
      </c>
      <c r="B39" s="59"/>
      <c r="C39" s="41"/>
      <c r="D39" s="41"/>
      <c r="E39" s="30"/>
      <c r="F39" s="30"/>
      <c r="G39" s="31"/>
      <c r="H39" s="31"/>
      <c r="I39" s="30"/>
      <c r="J39" s="30"/>
      <c r="K39" s="30"/>
      <c r="L39" s="31"/>
      <c r="M39" s="31"/>
    </row>
    <row r="40" spans="1:14" x14ac:dyDescent="0.25">
      <c r="A40" s="49"/>
      <c r="B40" s="57" t="s">
        <v>58</v>
      </c>
      <c r="C40" s="44"/>
      <c r="D40" s="44"/>
      <c r="E40" s="25" t="s">
        <v>2</v>
      </c>
      <c r="F40" s="26" t="s">
        <v>3</v>
      </c>
      <c r="G40" s="27" t="s">
        <v>4</v>
      </c>
      <c r="H40" s="54" t="s">
        <v>418</v>
      </c>
      <c r="I40" s="65" t="s">
        <v>513</v>
      </c>
      <c r="J40" s="25" t="s">
        <v>514</v>
      </c>
      <c r="K40" s="72" t="s">
        <v>452</v>
      </c>
      <c r="L40" s="25" t="s">
        <v>514</v>
      </c>
      <c r="M40" s="25" t="s">
        <v>469</v>
      </c>
      <c r="N40" s="25" t="s">
        <v>446</v>
      </c>
    </row>
    <row r="41" spans="1:14" ht="15.75" thickBot="1" x14ac:dyDescent="0.3">
      <c r="A41" s="50" t="s">
        <v>58</v>
      </c>
      <c r="B41" s="50" t="s">
        <v>59</v>
      </c>
      <c r="C41" s="45"/>
      <c r="D41" s="45"/>
      <c r="E41" s="28" t="s">
        <v>5</v>
      </c>
      <c r="F41" s="28" t="s">
        <v>5</v>
      </c>
      <c r="G41" s="28" t="s">
        <v>5</v>
      </c>
      <c r="H41" s="55" t="s">
        <v>419</v>
      </c>
      <c r="I41" s="28" t="s">
        <v>447</v>
      </c>
      <c r="J41" s="28" t="s">
        <v>447</v>
      </c>
      <c r="K41" s="73" t="s">
        <v>515</v>
      </c>
      <c r="L41" s="28" t="s">
        <v>448</v>
      </c>
      <c r="M41" s="28" t="s">
        <v>448</v>
      </c>
      <c r="N41" s="28" t="s">
        <v>448</v>
      </c>
    </row>
    <row r="42" spans="1:14" ht="15.75" thickBot="1" x14ac:dyDescent="0.3">
      <c r="A42" s="46" t="s">
        <v>364</v>
      </c>
      <c r="B42" s="46" t="s">
        <v>365</v>
      </c>
      <c r="C42" s="47"/>
      <c r="D42" s="47"/>
      <c r="E42" s="3"/>
      <c r="F42" s="69"/>
      <c r="G42" s="2"/>
      <c r="H42" s="53"/>
      <c r="I42" s="2">
        <f>SUM(E42:H42)</f>
        <v>0</v>
      </c>
      <c r="J42" s="2"/>
      <c r="K42" s="71"/>
      <c r="L42" s="2">
        <v>93.24</v>
      </c>
      <c r="M42" s="2">
        <v>11239.71</v>
      </c>
      <c r="N42" s="2">
        <v>15290.62</v>
      </c>
    </row>
    <row r="43" spans="1:14" ht="15.75" thickBot="1" x14ac:dyDescent="0.3">
      <c r="A43" s="46" t="s">
        <v>484</v>
      </c>
      <c r="B43" s="46" t="s">
        <v>485</v>
      </c>
      <c r="C43" s="47"/>
      <c r="D43" s="47"/>
      <c r="E43" s="3"/>
      <c r="F43" s="69"/>
      <c r="G43" s="2"/>
      <c r="H43" s="53"/>
      <c r="I43" s="2">
        <f>SUM(E43:H43)</f>
        <v>0</v>
      </c>
      <c r="J43" s="2"/>
      <c r="K43" s="71"/>
      <c r="L43" s="2">
        <v>5565.48</v>
      </c>
      <c r="M43" s="2"/>
      <c r="N43" s="2"/>
    </row>
    <row r="44" spans="1:14" ht="15.75" thickBot="1" x14ac:dyDescent="0.3">
      <c r="A44" s="46" t="s">
        <v>77</v>
      </c>
      <c r="B44" s="46" t="s">
        <v>342</v>
      </c>
      <c r="C44" s="47"/>
      <c r="D44" s="47"/>
      <c r="E44" s="3"/>
      <c r="F44" s="5"/>
      <c r="G44" s="2"/>
      <c r="H44" s="2">
        <v>-1000</v>
      </c>
      <c r="I44" s="2">
        <f>SUM(E44:H44)</f>
        <v>-1000</v>
      </c>
      <c r="J44" s="2">
        <v>3098.14</v>
      </c>
      <c r="K44" s="71">
        <f t="shared" ref="K44:K47" si="14">SUM(I44/J44)-1</f>
        <v>-1.3227743097471385</v>
      </c>
      <c r="L44" s="2">
        <v>140550.03</v>
      </c>
      <c r="M44" s="2">
        <v>187386.14</v>
      </c>
      <c r="N44" s="2">
        <v>165696.98000000001</v>
      </c>
    </row>
    <row r="45" spans="1:14" ht="15.75" thickBot="1" x14ac:dyDescent="0.3">
      <c r="A45" s="46" t="s">
        <v>453</v>
      </c>
      <c r="B45" s="46" t="s">
        <v>454</v>
      </c>
      <c r="C45" s="47"/>
      <c r="D45" s="47"/>
      <c r="E45" s="3"/>
      <c r="F45" s="3"/>
      <c r="G45" s="2"/>
      <c r="H45" s="2"/>
      <c r="I45" s="2">
        <f>SUM(E45:H45)</f>
        <v>0</v>
      </c>
      <c r="J45" s="2"/>
      <c r="K45" s="71"/>
      <c r="L45" s="2">
        <v>7460.17</v>
      </c>
      <c r="M45" s="2">
        <v>6668.28</v>
      </c>
      <c r="N45" s="2">
        <v>0</v>
      </c>
    </row>
    <row r="46" spans="1:14" ht="15.75" thickBot="1" x14ac:dyDescent="0.3">
      <c r="A46" s="46" t="s">
        <v>465</v>
      </c>
      <c r="B46" s="46" t="s">
        <v>466</v>
      </c>
      <c r="C46" s="47"/>
      <c r="D46" s="47"/>
      <c r="E46" s="3">
        <v>297.06</v>
      </c>
      <c r="F46" s="3"/>
      <c r="G46" s="2"/>
      <c r="H46" s="2">
        <v>4550</v>
      </c>
      <c r="I46" s="2">
        <f>SUM(E46:H46)</f>
        <v>4847.0600000000004</v>
      </c>
      <c r="J46" s="2">
        <v>410.9</v>
      </c>
      <c r="K46" s="71">
        <f t="shared" si="14"/>
        <v>10.796203455828671</v>
      </c>
      <c r="L46" s="2">
        <v>61495.64</v>
      </c>
      <c r="M46" s="2">
        <v>2489.34</v>
      </c>
      <c r="N46" s="2">
        <v>0</v>
      </c>
    </row>
    <row r="47" spans="1:14" ht="15.75" thickBot="1" x14ac:dyDescent="0.3">
      <c r="A47" s="37" t="s">
        <v>343</v>
      </c>
      <c r="B47" s="60"/>
      <c r="C47" s="38"/>
      <c r="D47" s="38"/>
      <c r="E47" s="39">
        <f>SUM(E42:E46)</f>
        <v>297.06</v>
      </c>
      <c r="F47" s="39">
        <f t="shared" ref="F47:I47" si="15">SUM(F42:F46)</f>
        <v>0</v>
      </c>
      <c r="G47" s="39">
        <f t="shared" si="15"/>
        <v>0</v>
      </c>
      <c r="H47" s="39">
        <f>SUM(H42:H46)</f>
        <v>3550</v>
      </c>
      <c r="I47" s="39">
        <f t="shared" si="15"/>
        <v>3847.0600000000004</v>
      </c>
      <c r="J47" s="39">
        <f>SUM(J42:J46)</f>
        <v>3509.04</v>
      </c>
      <c r="K47" s="78">
        <f t="shared" si="14"/>
        <v>9.6328340514784783E-2</v>
      </c>
      <c r="L47" s="39">
        <f>SUM(L42:L46)</f>
        <v>215164.56</v>
      </c>
      <c r="M47" s="39">
        <f>SUM(M42:M46)</f>
        <v>207783.47</v>
      </c>
      <c r="N47" s="39">
        <f>SUM(N42:N46)</f>
        <v>180987.6</v>
      </c>
    </row>
    <row r="48" spans="1:14" ht="15.75" thickBot="1" x14ac:dyDescent="0.3">
      <c r="A48" s="19" t="s">
        <v>12</v>
      </c>
      <c r="B48" s="18"/>
      <c r="C48" s="6"/>
      <c r="D48" s="6"/>
      <c r="E48" s="23"/>
      <c r="F48" s="23"/>
      <c r="G48" s="23"/>
      <c r="H48" s="23"/>
      <c r="I48" s="23"/>
      <c r="J48" s="23"/>
      <c r="K48" s="23"/>
      <c r="L48" s="23"/>
      <c r="M48" s="23"/>
    </row>
    <row r="49" spans="1:14" x14ac:dyDescent="0.25">
      <c r="A49" s="20"/>
      <c r="B49" s="57" t="s">
        <v>58</v>
      </c>
      <c r="C49" s="11"/>
      <c r="D49" s="11"/>
      <c r="E49" s="25" t="s">
        <v>2</v>
      </c>
      <c r="F49" s="26" t="s">
        <v>3</v>
      </c>
      <c r="G49" s="27" t="s">
        <v>4</v>
      </c>
      <c r="H49" s="54" t="s">
        <v>418</v>
      </c>
      <c r="I49" s="65" t="s">
        <v>513</v>
      </c>
      <c r="J49" s="25" t="s">
        <v>514</v>
      </c>
      <c r="K49" s="72" t="s">
        <v>452</v>
      </c>
      <c r="L49" s="25" t="s">
        <v>514</v>
      </c>
      <c r="M49" s="25" t="s">
        <v>469</v>
      </c>
      <c r="N49" s="25" t="s">
        <v>446</v>
      </c>
    </row>
    <row r="50" spans="1:14" ht="15.75" thickBot="1" x14ac:dyDescent="0.3">
      <c r="A50" s="21" t="s">
        <v>58</v>
      </c>
      <c r="B50" s="50" t="s">
        <v>59</v>
      </c>
      <c r="C50" s="12"/>
      <c r="D50" s="12"/>
      <c r="E50" s="28" t="s">
        <v>5</v>
      </c>
      <c r="F50" s="28" t="s">
        <v>5</v>
      </c>
      <c r="G50" s="28" t="s">
        <v>5</v>
      </c>
      <c r="H50" s="55" t="s">
        <v>419</v>
      </c>
      <c r="I50" s="28" t="s">
        <v>447</v>
      </c>
      <c r="J50" s="28" t="s">
        <v>447</v>
      </c>
      <c r="K50" s="73" t="s">
        <v>515</v>
      </c>
      <c r="L50" s="28" t="s">
        <v>448</v>
      </c>
      <c r="M50" s="28" t="s">
        <v>448</v>
      </c>
      <c r="N50" s="28" t="s">
        <v>448</v>
      </c>
    </row>
    <row r="51" spans="1:14" ht="15.75" thickBot="1" x14ac:dyDescent="0.3">
      <c r="A51" s="13" t="s">
        <v>78</v>
      </c>
      <c r="B51" s="46" t="s">
        <v>79</v>
      </c>
      <c r="C51" s="14"/>
      <c r="D51" s="14"/>
      <c r="E51" s="3"/>
      <c r="F51" s="3"/>
      <c r="G51" s="2">
        <v>5099.58</v>
      </c>
      <c r="H51" s="2">
        <v>68790.559999999998</v>
      </c>
      <c r="I51" s="2">
        <f>SUM(E51:H51)</f>
        <v>73890.14</v>
      </c>
      <c r="J51" s="2">
        <v>5228.17</v>
      </c>
      <c r="K51" s="71">
        <f t="shared" ref="K51:K54" si="16">SUM(I51/J51)-1</f>
        <v>13.133079069731856</v>
      </c>
      <c r="L51" s="2">
        <v>2626616.11</v>
      </c>
      <c r="M51" s="2">
        <v>2569816.2599999998</v>
      </c>
      <c r="N51" s="2">
        <v>2450979.12</v>
      </c>
    </row>
    <row r="52" spans="1:14" ht="15.75" thickBot="1" x14ac:dyDescent="0.3">
      <c r="A52" s="46" t="s">
        <v>370</v>
      </c>
      <c r="B52" s="46" t="s">
        <v>371</v>
      </c>
      <c r="C52" s="47"/>
      <c r="D52" s="47"/>
      <c r="E52" s="3"/>
      <c r="F52" s="3"/>
      <c r="G52" s="2"/>
      <c r="H52" s="2"/>
      <c r="I52" s="2">
        <f t="shared" ref="I52:I53" si="17">SUM(E52:H52)</f>
        <v>0</v>
      </c>
      <c r="J52" s="2"/>
      <c r="K52" s="71"/>
      <c r="L52" s="2">
        <v>9919.99</v>
      </c>
      <c r="M52" s="2">
        <v>5064</v>
      </c>
      <c r="N52" s="2">
        <v>10117.77</v>
      </c>
    </row>
    <row r="53" spans="1:14" ht="15.75" thickBot="1" x14ac:dyDescent="0.3">
      <c r="A53" s="13" t="s">
        <v>80</v>
      </c>
      <c r="B53" s="46" t="s">
        <v>81</v>
      </c>
      <c r="C53" s="14"/>
      <c r="D53" s="14"/>
      <c r="E53" s="3"/>
      <c r="F53" s="3"/>
      <c r="G53" s="2"/>
      <c r="H53" s="2"/>
      <c r="I53" s="2">
        <f t="shared" si="17"/>
        <v>0</v>
      </c>
      <c r="J53" s="2"/>
      <c r="K53" s="71"/>
      <c r="L53" s="2"/>
      <c r="M53" s="2">
        <v>9603.44</v>
      </c>
      <c r="N53" s="2">
        <v>44810.28</v>
      </c>
    </row>
    <row r="54" spans="1:14" ht="15.75" thickBot="1" x14ac:dyDescent="0.3">
      <c r="A54" s="9" t="s">
        <v>13</v>
      </c>
      <c r="B54" s="58"/>
      <c r="C54" s="10"/>
      <c r="D54" s="10"/>
      <c r="E54" s="4">
        <f>SUM(E51:E53)</f>
        <v>0</v>
      </c>
      <c r="F54" s="4">
        <f t="shared" ref="F54:I54" si="18">SUM(F51:F53)</f>
        <v>0</v>
      </c>
      <c r="G54" s="4">
        <f t="shared" si="18"/>
        <v>5099.58</v>
      </c>
      <c r="H54" s="4">
        <f>SUM(H51:H53)</f>
        <v>68790.559999999998</v>
      </c>
      <c r="I54" s="4">
        <f t="shared" si="18"/>
        <v>73890.14</v>
      </c>
      <c r="J54" s="4">
        <f>SUM(J51:J53)</f>
        <v>5228.17</v>
      </c>
      <c r="K54" s="78">
        <f t="shared" si="16"/>
        <v>13.133079069731856</v>
      </c>
      <c r="L54" s="4">
        <f>SUM(L51:L53)</f>
        <v>2636536.1</v>
      </c>
      <c r="M54" s="4">
        <f>SUM(M51:M53)</f>
        <v>2584483.6999999997</v>
      </c>
      <c r="N54" s="4">
        <f>SUM(N51:N53)</f>
        <v>2505907.17</v>
      </c>
    </row>
    <row r="55" spans="1:14" ht="15.75" thickBot="1" x14ac:dyDescent="0.3">
      <c r="A55" s="22" t="s">
        <v>14</v>
      </c>
      <c r="B55" s="59"/>
      <c r="C55" s="7"/>
      <c r="D55" s="7"/>
      <c r="E55" s="30"/>
      <c r="F55" s="30"/>
      <c r="G55" s="31"/>
      <c r="H55" s="31"/>
      <c r="I55" s="30"/>
      <c r="J55" s="30"/>
      <c r="K55" s="30"/>
      <c r="L55" s="31"/>
      <c r="M55" s="31"/>
    </row>
    <row r="56" spans="1:14" x14ac:dyDescent="0.25">
      <c r="A56" s="20"/>
      <c r="B56" s="57" t="s">
        <v>58</v>
      </c>
      <c r="C56" s="11"/>
      <c r="D56" s="11"/>
      <c r="E56" s="25" t="s">
        <v>2</v>
      </c>
      <c r="F56" s="26" t="s">
        <v>3</v>
      </c>
      <c r="G56" s="27" t="s">
        <v>4</v>
      </c>
      <c r="H56" s="54" t="s">
        <v>418</v>
      </c>
      <c r="I56" s="65" t="s">
        <v>513</v>
      </c>
      <c r="J56" s="25" t="s">
        <v>514</v>
      </c>
      <c r="K56" s="72" t="s">
        <v>452</v>
      </c>
      <c r="L56" s="25" t="s">
        <v>514</v>
      </c>
      <c r="M56" s="25" t="s">
        <v>469</v>
      </c>
      <c r="N56" s="25" t="s">
        <v>446</v>
      </c>
    </row>
    <row r="57" spans="1:14" ht="15.75" thickBot="1" x14ac:dyDescent="0.3">
      <c r="A57" s="21" t="s">
        <v>58</v>
      </c>
      <c r="B57" s="50" t="s">
        <v>59</v>
      </c>
      <c r="C57" s="12"/>
      <c r="D57" s="12"/>
      <c r="E57" s="28" t="s">
        <v>5</v>
      </c>
      <c r="F57" s="28" t="s">
        <v>5</v>
      </c>
      <c r="G57" s="28" t="s">
        <v>5</v>
      </c>
      <c r="H57" s="55" t="s">
        <v>419</v>
      </c>
      <c r="I57" s="28" t="s">
        <v>447</v>
      </c>
      <c r="J57" s="28" t="s">
        <v>447</v>
      </c>
      <c r="K57" s="73" t="s">
        <v>515</v>
      </c>
      <c r="L57" s="28" t="s">
        <v>448</v>
      </c>
      <c r="M57" s="28" t="s">
        <v>448</v>
      </c>
      <c r="N57" s="28" t="s">
        <v>448</v>
      </c>
    </row>
    <row r="58" spans="1:14" ht="15.75" thickBot="1" x14ac:dyDescent="0.3">
      <c r="A58" s="46" t="s">
        <v>82</v>
      </c>
      <c r="B58" s="46" t="s">
        <v>83</v>
      </c>
      <c r="C58" s="47"/>
      <c r="D58" s="47"/>
      <c r="E58" s="3">
        <v>62.47</v>
      </c>
      <c r="F58" s="3"/>
      <c r="G58" s="2"/>
      <c r="H58" s="2"/>
      <c r="I58" s="2">
        <f>SUM(E58:H58)</f>
        <v>62.47</v>
      </c>
      <c r="J58" s="2">
        <v>2871.9</v>
      </c>
      <c r="K58" s="71">
        <f t="shared" ref="K58:K65" si="19">SUM(I58/J58)-1</f>
        <v>-0.9782478498554964</v>
      </c>
      <c r="L58" s="2">
        <v>53149.97</v>
      </c>
      <c r="M58" s="2">
        <v>60945.99</v>
      </c>
      <c r="N58" s="2">
        <v>53061.760000000002</v>
      </c>
    </row>
    <row r="59" spans="1:14" ht="15.75" thickBot="1" x14ac:dyDescent="0.3">
      <c r="A59" s="46" t="s">
        <v>282</v>
      </c>
      <c r="B59" s="46" t="s">
        <v>283</v>
      </c>
      <c r="C59" s="47"/>
      <c r="D59" s="47"/>
      <c r="E59" s="3"/>
      <c r="F59" s="69"/>
      <c r="G59" s="2"/>
      <c r="H59" s="2"/>
      <c r="I59" s="2">
        <f t="shared" ref="I59:I63" si="20">SUM(E59:H59)</f>
        <v>0</v>
      </c>
      <c r="J59" s="2"/>
      <c r="K59" s="71"/>
      <c r="L59" s="2">
        <v>57967.37</v>
      </c>
      <c r="M59" s="2">
        <v>51843.69</v>
      </c>
      <c r="N59" s="2">
        <v>54643.87</v>
      </c>
    </row>
    <row r="60" spans="1:14" ht="15.75" thickBot="1" x14ac:dyDescent="0.3">
      <c r="A60" s="46" t="s">
        <v>372</v>
      </c>
      <c r="B60" s="46" t="s">
        <v>373</v>
      </c>
      <c r="C60" s="47"/>
      <c r="D60" s="47"/>
      <c r="E60" s="3"/>
      <c r="F60" s="3"/>
      <c r="G60" s="2"/>
      <c r="H60" s="2"/>
      <c r="I60" s="2">
        <f t="shared" si="20"/>
        <v>0</v>
      </c>
      <c r="J60" s="2"/>
      <c r="K60" s="71"/>
      <c r="L60" s="2">
        <v>25321.200000000001</v>
      </c>
      <c r="M60" s="2">
        <v>25908.73</v>
      </c>
      <c r="N60" s="2">
        <v>30855.82</v>
      </c>
    </row>
    <row r="61" spans="1:14" ht="15.75" thickBot="1" x14ac:dyDescent="0.3">
      <c r="A61" s="46" t="s">
        <v>84</v>
      </c>
      <c r="B61" s="46" t="s">
        <v>85</v>
      </c>
      <c r="C61" s="47"/>
      <c r="D61" s="47"/>
      <c r="E61" s="3"/>
      <c r="F61" s="3"/>
      <c r="G61" s="2"/>
      <c r="H61" s="2"/>
      <c r="I61" s="2">
        <f t="shared" si="20"/>
        <v>0</v>
      </c>
      <c r="J61" s="2">
        <v>120</v>
      </c>
      <c r="K61" s="71">
        <f t="shared" si="19"/>
        <v>-1</v>
      </c>
      <c r="L61" s="2">
        <v>33450.379999999997</v>
      </c>
      <c r="M61" s="2">
        <v>40669.65</v>
      </c>
      <c r="N61" s="2">
        <v>40861.519999999997</v>
      </c>
    </row>
    <row r="62" spans="1:14" ht="15.75" thickBot="1" x14ac:dyDescent="0.3">
      <c r="A62" s="46" t="s">
        <v>86</v>
      </c>
      <c r="B62" s="46" t="s">
        <v>87</v>
      </c>
      <c r="C62" s="47"/>
      <c r="D62" s="47"/>
      <c r="E62" s="3"/>
      <c r="F62" s="3"/>
      <c r="G62" s="2"/>
      <c r="H62" s="2"/>
      <c r="I62" s="2">
        <f t="shared" si="20"/>
        <v>0</v>
      </c>
      <c r="J62" s="2">
        <v>2000</v>
      </c>
      <c r="K62" s="71">
        <f t="shared" si="19"/>
        <v>-1</v>
      </c>
      <c r="L62" s="2">
        <v>35651.870000000003</v>
      </c>
      <c r="M62" s="2">
        <v>32084.17</v>
      </c>
      <c r="N62" s="2">
        <v>29907.97</v>
      </c>
    </row>
    <row r="63" spans="1:14" ht="15.75" thickBot="1" x14ac:dyDescent="0.3">
      <c r="A63" s="46" t="s">
        <v>88</v>
      </c>
      <c r="B63" s="46" t="s">
        <v>89</v>
      </c>
      <c r="C63" s="47"/>
      <c r="D63" s="47"/>
      <c r="E63" s="3"/>
      <c r="F63" s="3"/>
      <c r="G63" s="2"/>
      <c r="H63" s="2"/>
      <c r="I63" s="2">
        <f t="shared" si="20"/>
        <v>0</v>
      </c>
      <c r="J63" s="2"/>
      <c r="K63" s="71"/>
      <c r="L63" s="2">
        <v>14824.32</v>
      </c>
      <c r="M63" s="2">
        <v>15518.41</v>
      </c>
      <c r="N63" s="2">
        <v>16945.900000000001</v>
      </c>
    </row>
    <row r="64" spans="1:14" ht="15.75" thickBot="1" x14ac:dyDescent="0.3">
      <c r="A64" s="13" t="s">
        <v>389</v>
      </c>
      <c r="B64" s="46" t="s">
        <v>390</v>
      </c>
      <c r="C64" s="14"/>
      <c r="D64" s="14"/>
      <c r="E64" s="3"/>
      <c r="F64" s="3"/>
      <c r="G64" s="2"/>
      <c r="H64" s="2"/>
      <c r="I64" s="2"/>
      <c r="J64" s="2"/>
      <c r="K64" s="71"/>
      <c r="L64" s="2"/>
      <c r="M64" s="2">
        <v>886.75</v>
      </c>
      <c r="N64" s="2">
        <v>4847.6000000000004</v>
      </c>
    </row>
    <row r="65" spans="1:14" ht="15.75" thickBot="1" x14ac:dyDescent="0.3">
      <c r="A65" s="37" t="s">
        <v>15</v>
      </c>
      <c r="B65" s="60"/>
      <c r="C65" s="38"/>
      <c r="D65" s="38"/>
      <c r="E65" s="39">
        <f>SUM(E58:E64)</f>
        <v>62.47</v>
      </c>
      <c r="F65" s="39">
        <f t="shared" ref="F65:I65" si="21">SUM(F58:F64)</f>
        <v>0</v>
      </c>
      <c r="G65" s="39">
        <f t="shared" si="21"/>
        <v>0</v>
      </c>
      <c r="H65" s="39">
        <f>SUM(H58:H64)</f>
        <v>0</v>
      </c>
      <c r="I65" s="39">
        <f t="shared" si="21"/>
        <v>62.47</v>
      </c>
      <c r="J65" s="39">
        <f>SUM(J58:J64)</f>
        <v>4991.8999999999996</v>
      </c>
      <c r="K65" s="78">
        <f t="shared" si="19"/>
        <v>-0.98748572687754166</v>
      </c>
      <c r="L65" s="39">
        <f>SUM(L58:L64)</f>
        <v>220365.11000000002</v>
      </c>
      <c r="M65" s="39">
        <f>SUM(M58:M64)</f>
        <v>227857.38999999998</v>
      </c>
      <c r="N65" s="39">
        <f>SUM(N58:N64)</f>
        <v>231124.44</v>
      </c>
    </row>
    <row r="66" spans="1:14" ht="15.75" thickBot="1" x14ac:dyDescent="0.3">
      <c r="A66" s="51" t="s">
        <v>267</v>
      </c>
      <c r="B66" s="59"/>
      <c r="C66" s="41"/>
      <c r="D66" s="41"/>
      <c r="E66" s="30"/>
      <c r="F66" s="30"/>
      <c r="G66" s="31"/>
      <c r="H66" s="31"/>
      <c r="I66" s="30"/>
      <c r="J66" s="30"/>
      <c r="K66" s="30"/>
      <c r="L66" s="31"/>
      <c r="M66" s="31"/>
    </row>
    <row r="67" spans="1:14" x14ac:dyDescent="0.25">
      <c r="A67" s="49"/>
      <c r="B67" s="57" t="s">
        <v>58</v>
      </c>
      <c r="C67" s="44"/>
      <c r="D67" s="44"/>
      <c r="E67" s="25" t="s">
        <v>2</v>
      </c>
      <c r="F67" s="26" t="s">
        <v>3</v>
      </c>
      <c r="G67" s="27" t="s">
        <v>4</v>
      </c>
      <c r="H67" s="54" t="s">
        <v>418</v>
      </c>
      <c r="I67" s="65" t="s">
        <v>513</v>
      </c>
      <c r="J67" s="25" t="s">
        <v>514</v>
      </c>
      <c r="K67" s="72" t="s">
        <v>452</v>
      </c>
      <c r="L67" s="25" t="s">
        <v>514</v>
      </c>
      <c r="M67" s="25" t="s">
        <v>469</v>
      </c>
      <c r="N67" s="25" t="s">
        <v>446</v>
      </c>
    </row>
    <row r="68" spans="1:14" ht="15.75" thickBot="1" x14ac:dyDescent="0.3">
      <c r="A68" s="50" t="s">
        <v>58</v>
      </c>
      <c r="B68" s="50" t="s">
        <v>59</v>
      </c>
      <c r="C68" s="45"/>
      <c r="D68" s="45"/>
      <c r="E68" s="28" t="s">
        <v>5</v>
      </c>
      <c r="F68" s="28" t="s">
        <v>5</v>
      </c>
      <c r="G68" s="28" t="s">
        <v>5</v>
      </c>
      <c r="H68" s="55" t="s">
        <v>419</v>
      </c>
      <c r="I68" s="28" t="s">
        <v>447</v>
      </c>
      <c r="J68" s="28" t="s">
        <v>447</v>
      </c>
      <c r="K68" s="73" t="s">
        <v>515</v>
      </c>
      <c r="L68" s="28" t="s">
        <v>448</v>
      </c>
      <c r="M68" s="28" t="s">
        <v>448</v>
      </c>
      <c r="N68" s="28" t="s">
        <v>448</v>
      </c>
    </row>
    <row r="69" spans="1:14" ht="15.75" thickBot="1" x14ac:dyDescent="0.3">
      <c r="A69" s="46" t="s">
        <v>90</v>
      </c>
      <c r="B69" s="46" t="s">
        <v>91</v>
      </c>
      <c r="C69" s="47"/>
      <c r="D69" s="47"/>
      <c r="E69" s="5">
        <v>624.83000000000004</v>
      </c>
      <c r="F69" s="3">
        <v>4229.6899999999996</v>
      </c>
      <c r="G69" s="2"/>
      <c r="H69" s="2">
        <v>-76</v>
      </c>
      <c r="I69" s="2">
        <f>SUM(E69:H69)</f>
        <v>4778.5199999999995</v>
      </c>
      <c r="J69" s="2">
        <v>589</v>
      </c>
      <c r="K69" s="71">
        <f>SUM(I69/J69)-1</f>
        <v>7.1129371816638365</v>
      </c>
      <c r="L69" s="2">
        <v>47208.27</v>
      </c>
      <c r="M69" s="2">
        <v>52425.36</v>
      </c>
      <c r="N69" s="2">
        <v>65676.929999999993</v>
      </c>
    </row>
    <row r="70" spans="1:14" ht="15.75" thickBot="1" x14ac:dyDescent="0.3">
      <c r="A70" s="46" t="s">
        <v>461</v>
      </c>
      <c r="B70" s="46" t="s">
        <v>462</v>
      </c>
      <c r="C70" s="47"/>
      <c r="D70" s="47"/>
      <c r="E70" s="3"/>
      <c r="F70" s="3"/>
      <c r="G70" s="2"/>
      <c r="H70" s="2"/>
      <c r="I70" s="2">
        <f>SUM(E70:H70)</f>
        <v>0</v>
      </c>
      <c r="J70" s="2"/>
      <c r="K70" s="71"/>
      <c r="L70" s="2">
        <v>3947.54</v>
      </c>
      <c r="M70" s="2">
        <v>2845.01</v>
      </c>
      <c r="N70" s="2">
        <v>0</v>
      </c>
    </row>
    <row r="71" spans="1:14" ht="15.75" thickBot="1" x14ac:dyDescent="0.3">
      <c r="A71" s="37" t="s">
        <v>268</v>
      </c>
      <c r="B71" s="60"/>
      <c r="C71" s="38"/>
      <c r="D71" s="38"/>
      <c r="E71" s="39">
        <f>SUM(E69:E70)</f>
        <v>624.83000000000004</v>
      </c>
      <c r="F71" s="39">
        <f t="shared" ref="F71:H71" si="22">SUM(F69:F70)</f>
        <v>4229.6899999999996</v>
      </c>
      <c r="G71" s="39">
        <f t="shared" si="22"/>
        <v>0</v>
      </c>
      <c r="H71" s="39">
        <f t="shared" si="22"/>
        <v>-76</v>
      </c>
      <c r="I71" s="39">
        <f>SUM(I69:I70)</f>
        <v>4778.5199999999995</v>
      </c>
      <c r="J71" s="39">
        <f>SUM(J69:J70)</f>
        <v>589</v>
      </c>
      <c r="K71" s="78">
        <f t="shared" ref="K71" si="23">SUM(I71/J71)-1</f>
        <v>7.1129371816638365</v>
      </c>
      <c r="L71" s="39">
        <f>SUM(L69:L70)</f>
        <v>51155.81</v>
      </c>
      <c r="M71" s="39">
        <f>SUM(M69:M70)</f>
        <v>55270.37</v>
      </c>
      <c r="N71" s="39">
        <f>SUM(N69:N70)</f>
        <v>65676.929999999993</v>
      </c>
    </row>
    <row r="72" spans="1:14" ht="15.75" thickBot="1" x14ac:dyDescent="0.3">
      <c r="A72" s="48" t="s">
        <v>269</v>
      </c>
      <c r="B72" s="18"/>
      <c r="C72" s="40"/>
      <c r="D72" s="40"/>
      <c r="E72" s="23"/>
      <c r="F72" s="23"/>
      <c r="G72" s="23"/>
      <c r="H72" s="23"/>
      <c r="I72" s="23"/>
      <c r="J72" s="23"/>
      <c r="K72" s="23"/>
      <c r="L72" s="23"/>
      <c r="M72" s="23"/>
    </row>
    <row r="73" spans="1:14" x14ac:dyDescent="0.25">
      <c r="A73" s="20"/>
      <c r="B73" s="57" t="s">
        <v>58</v>
      </c>
      <c r="C73" s="11"/>
      <c r="D73" s="11"/>
      <c r="E73" s="25" t="s">
        <v>2</v>
      </c>
      <c r="F73" s="26" t="s">
        <v>3</v>
      </c>
      <c r="G73" s="27" t="s">
        <v>4</v>
      </c>
      <c r="H73" s="54" t="s">
        <v>418</v>
      </c>
      <c r="I73" s="65" t="s">
        <v>513</v>
      </c>
      <c r="J73" s="25" t="s">
        <v>514</v>
      </c>
      <c r="K73" s="72" t="s">
        <v>452</v>
      </c>
      <c r="L73" s="25" t="s">
        <v>514</v>
      </c>
      <c r="M73" s="25" t="s">
        <v>469</v>
      </c>
      <c r="N73" s="25" t="s">
        <v>446</v>
      </c>
    </row>
    <row r="74" spans="1:14" ht="15.75" thickBot="1" x14ac:dyDescent="0.3">
      <c r="A74" s="21" t="s">
        <v>58</v>
      </c>
      <c r="B74" s="50" t="s">
        <v>59</v>
      </c>
      <c r="C74" s="12"/>
      <c r="D74" s="12"/>
      <c r="E74" s="28" t="s">
        <v>5</v>
      </c>
      <c r="F74" s="28" t="s">
        <v>5</v>
      </c>
      <c r="G74" s="28" t="s">
        <v>5</v>
      </c>
      <c r="H74" s="55" t="s">
        <v>419</v>
      </c>
      <c r="I74" s="28" t="s">
        <v>447</v>
      </c>
      <c r="J74" s="28" t="s">
        <v>447</v>
      </c>
      <c r="K74" s="73" t="s">
        <v>515</v>
      </c>
      <c r="L74" s="28" t="s">
        <v>448</v>
      </c>
      <c r="M74" s="28" t="s">
        <v>448</v>
      </c>
      <c r="N74" s="28" t="s">
        <v>448</v>
      </c>
    </row>
    <row r="75" spans="1:14" ht="15.75" thickBot="1" x14ac:dyDescent="0.3">
      <c r="A75" s="13" t="s">
        <v>92</v>
      </c>
      <c r="B75" s="46" t="s">
        <v>93</v>
      </c>
      <c r="C75" s="14"/>
      <c r="D75" s="14"/>
      <c r="E75" s="3">
        <v>1965.34</v>
      </c>
      <c r="F75" s="3">
        <v>4857.0600000000004</v>
      </c>
      <c r="G75" s="2"/>
      <c r="H75" s="2">
        <v>200</v>
      </c>
      <c r="I75" s="2">
        <f>SUM(E75:H75)</f>
        <v>7022.4000000000005</v>
      </c>
      <c r="J75" s="2">
        <v>297.62</v>
      </c>
      <c r="K75" s="71">
        <f t="shared" ref="K75:K85" si="24">SUM(I75/J75)-1</f>
        <v>22.595188495396815</v>
      </c>
      <c r="L75" s="2">
        <v>150611.19</v>
      </c>
      <c r="M75" s="2">
        <v>147025.35999999999</v>
      </c>
      <c r="N75" s="2">
        <v>153532.76</v>
      </c>
    </row>
    <row r="76" spans="1:14" ht="15.75" thickBot="1" x14ac:dyDescent="0.3">
      <c r="A76" s="13" t="s">
        <v>94</v>
      </c>
      <c r="B76" s="46" t="s">
        <v>95</v>
      </c>
      <c r="C76" s="14"/>
      <c r="D76" s="14"/>
      <c r="E76" s="3"/>
      <c r="F76" s="3"/>
      <c r="G76" s="2">
        <v>3329.79</v>
      </c>
      <c r="H76" s="2">
        <v>568.83000000000004</v>
      </c>
      <c r="I76" s="2">
        <f t="shared" ref="I76:I84" si="25">SUM(E76:H76)</f>
        <v>3898.62</v>
      </c>
      <c r="J76" s="2">
        <v>134.58000000000001</v>
      </c>
      <c r="K76" s="71">
        <f t="shared" si="24"/>
        <v>27.968791796700845</v>
      </c>
      <c r="L76" s="2">
        <v>148833.35999999999</v>
      </c>
      <c r="M76" s="2">
        <v>111270.97</v>
      </c>
      <c r="N76" s="2">
        <v>125621.57</v>
      </c>
    </row>
    <row r="77" spans="1:14" ht="15.75" thickBot="1" x14ac:dyDescent="0.3">
      <c r="A77" s="13" t="s">
        <v>96</v>
      </c>
      <c r="B77" s="46" t="s">
        <v>97</v>
      </c>
      <c r="C77" s="14"/>
      <c r="D77" s="14"/>
      <c r="E77" s="3">
        <v>3188.47</v>
      </c>
      <c r="F77" s="3">
        <v>5203.91</v>
      </c>
      <c r="G77" s="2"/>
      <c r="H77" s="2">
        <v>2857.66</v>
      </c>
      <c r="I77" s="2">
        <f t="shared" si="25"/>
        <v>11250.039999999999</v>
      </c>
      <c r="J77" s="2">
        <v>6404.75</v>
      </c>
      <c r="K77" s="71">
        <f t="shared" si="24"/>
        <v>0.75651508645926846</v>
      </c>
      <c r="L77" s="2">
        <v>106173.94</v>
      </c>
      <c r="M77" s="2">
        <v>142566.45000000001</v>
      </c>
      <c r="N77" s="2">
        <v>86507.02</v>
      </c>
    </row>
    <row r="78" spans="1:14" ht="15.75" thickBot="1" x14ac:dyDescent="0.3">
      <c r="A78" s="13" t="s">
        <v>98</v>
      </c>
      <c r="B78" s="46" t="s">
        <v>99</v>
      </c>
      <c r="C78" s="14"/>
      <c r="D78" s="14"/>
      <c r="E78" s="3">
        <v>1346.11</v>
      </c>
      <c r="F78" s="3">
        <v>3889.41</v>
      </c>
      <c r="G78" s="2"/>
      <c r="H78" s="2">
        <v>13152.65</v>
      </c>
      <c r="I78" s="2">
        <f t="shared" si="25"/>
        <v>18388.169999999998</v>
      </c>
      <c r="J78" s="2">
        <v>44344.76</v>
      </c>
      <c r="K78" s="71">
        <f t="shared" si="24"/>
        <v>-0.58533612539564994</v>
      </c>
      <c r="L78" s="2">
        <v>665098.77</v>
      </c>
      <c r="M78" s="2">
        <v>499707.29</v>
      </c>
      <c r="N78" s="2">
        <v>420224.4</v>
      </c>
    </row>
    <row r="79" spans="1:14" ht="15.75" thickBot="1" x14ac:dyDescent="0.3">
      <c r="A79" s="13" t="s">
        <v>100</v>
      </c>
      <c r="B79" s="46" t="s">
        <v>101</v>
      </c>
      <c r="C79" s="14"/>
      <c r="D79" s="14"/>
      <c r="E79" s="3"/>
      <c r="F79" s="3"/>
      <c r="G79" s="2"/>
      <c r="H79" s="2"/>
      <c r="I79" s="2">
        <f t="shared" si="25"/>
        <v>0</v>
      </c>
      <c r="J79" s="2">
        <v>1162.68</v>
      </c>
      <c r="K79" s="71">
        <f t="shared" si="24"/>
        <v>-1</v>
      </c>
      <c r="L79" s="2">
        <v>46894.25</v>
      </c>
      <c r="M79" s="2">
        <v>34744.74</v>
      </c>
      <c r="N79" s="2">
        <v>41678.31</v>
      </c>
    </row>
    <row r="80" spans="1:14" ht="15.75" thickBot="1" x14ac:dyDescent="0.3">
      <c r="A80" s="13" t="s">
        <v>102</v>
      </c>
      <c r="B80" s="46" t="s">
        <v>266</v>
      </c>
      <c r="C80" s="14"/>
      <c r="D80" s="14"/>
      <c r="E80" s="3">
        <v>568.99</v>
      </c>
      <c r="F80" s="3">
        <v>262.08999999999997</v>
      </c>
      <c r="G80" s="2"/>
      <c r="H80" s="2">
        <v>800.51</v>
      </c>
      <c r="I80" s="2">
        <f t="shared" si="25"/>
        <v>1631.59</v>
      </c>
      <c r="J80" s="2">
        <v>5093.2</v>
      </c>
      <c r="K80" s="71">
        <f t="shared" si="24"/>
        <v>-0.67965326317442865</v>
      </c>
      <c r="L80" s="2">
        <v>195939.36</v>
      </c>
      <c r="M80" s="2">
        <v>202680.03</v>
      </c>
      <c r="N80" s="2">
        <v>188184.89</v>
      </c>
    </row>
    <row r="81" spans="1:14" ht="15.75" thickBot="1" x14ac:dyDescent="0.3">
      <c r="A81" s="13" t="s">
        <v>103</v>
      </c>
      <c r="B81" s="46" t="s">
        <v>104</v>
      </c>
      <c r="C81" s="14"/>
      <c r="D81" s="14"/>
      <c r="E81" s="3">
        <v>1791.31</v>
      </c>
      <c r="F81" s="3"/>
      <c r="G81" s="2"/>
      <c r="H81" s="2">
        <v>50</v>
      </c>
      <c r="I81" s="2">
        <f t="shared" si="25"/>
        <v>1841.31</v>
      </c>
      <c r="J81" s="2">
        <v>11454.52</v>
      </c>
      <c r="K81" s="71">
        <f t="shared" si="24"/>
        <v>-0.83925035706428552</v>
      </c>
      <c r="L81" s="2">
        <v>312369.21999999997</v>
      </c>
      <c r="M81" s="2">
        <v>287436.56</v>
      </c>
      <c r="N81" s="2">
        <v>272122.38</v>
      </c>
    </row>
    <row r="82" spans="1:14" ht="15.75" thickBot="1" x14ac:dyDescent="0.3">
      <c r="A82" s="46" t="s">
        <v>105</v>
      </c>
      <c r="B82" s="46" t="s">
        <v>270</v>
      </c>
      <c r="C82" s="47"/>
      <c r="D82" s="47"/>
      <c r="E82" s="3"/>
      <c r="F82" s="3"/>
      <c r="G82" s="2"/>
      <c r="H82" s="2"/>
      <c r="I82" s="2">
        <f t="shared" ref="I82:I83" si="26">SUM(E82:H82)</f>
        <v>0</v>
      </c>
      <c r="J82" s="2">
        <v>675.95</v>
      </c>
      <c r="K82" s="71">
        <f t="shared" ref="K82:K83" si="27">SUM(I82/J82)-1</f>
        <v>-1</v>
      </c>
      <c r="L82" s="2">
        <v>34497.339999999997</v>
      </c>
      <c r="M82" s="2">
        <v>45637.07</v>
      </c>
      <c r="N82" s="2">
        <v>63285.9</v>
      </c>
    </row>
    <row r="83" spans="1:14" ht="15.75" thickBot="1" x14ac:dyDescent="0.3">
      <c r="A83" s="46" t="s">
        <v>106</v>
      </c>
      <c r="B83" s="46" t="s">
        <v>107</v>
      </c>
      <c r="C83" s="47"/>
      <c r="D83" s="47"/>
      <c r="E83" s="3"/>
      <c r="F83" s="3">
        <v>3627</v>
      </c>
      <c r="G83" s="2">
        <v>18861.61</v>
      </c>
      <c r="H83" s="2">
        <v>2121.7600000000002</v>
      </c>
      <c r="I83" s="2">
        <f t="shared" si="26"/>
        <v>24610.370000000003</v>
      </c>
      <c r="J83" s="2">
        <v>29592.44</v>
      </c>
      <c r="K83" s="71">
        <f t="shared" si="27"/>
        <v>-0.16835617475274078</v>
      </c>
      <c r="L83" s="2">
        <v>201052.27</v>
      </c>
      <c r="M83" s="2">
        <v>319499.59999999998</v>
      </c>
      <c r="N83" s="2">
        <v>178438.36</v>
      </c>
    </row>
    <row r="84" spans="1:14" ht="15.75" thickBot="1" x14ac:dyDescent="0.3">
      <c r="A84" s="13" t="s">
        <v>507</v>
      </c>
      <c r="B84" s="46" t="s">
        <v>508</v>
      </c>
      <c r="C84" s="14"/>
      <c r="D84" s="14"/>
      <c r="E84" s="3"/>
      <c r="F84" s="3"/>
      <c r="G84" s="2"/>
      <c r="H84" s="2"/>
      <c r="I84" s="2">
        <f t="shared" si="25"/>
        <v>0</v>
      </c>
      <c r="J84" s="2">
        <v>0</v>
      </c>
      <c r="K84" s="71"/>
      <c r="L84" s="2">
        <v>1850.24</v>
      </c>
      <c r="M84" s="2">
        <v>0</v>
      </c>
      <c r="N84" s="2">
        <v>0</v>
      </c>
    </row>
    <row r="85" spans="1:14" ht="15.75" thickBot="1" x14ac:dyDescent="0.3">
      <c r="A85" s="9" t="s">
        <v>16</v>
      </c>
      <c r="B85" s="58"/>
      <c r="C85" s="10"/>
      <c r="D85" s="10"/>
      <c r="E85" s="4">
        <f t="shared" ref="E85:J85" si="28">SUM(E75:E84)</f>
        <v>8860.2199999999993</v>
      </c>
      <c r="F85" s="4">
        <f t="shared" si="28"/>
        <v>17839.47</v>
      </c>
      <c r="G85" s="4">
        <f t="shared" si="28"/>
        <v>22191.4</v>
      </c>
      <c r="H85" s="4">
        <f t="shared" si="28"/>
        <v>19751.409999999996</v>
      </c>
      <c r="I85" s="4">
        <f t="shared" si="28"/>
        <v>68642.5</v>
      </c>
      <c r="J85" s="4">
        <f t="shared" si="28"/>
        <v>99160.5</v>
      </c>
      <c r="K85" s="78">
        <f t="shared" si="24"/>
        <v>-0.30776367606052812</v>
      </c>
      <c r="L85" s="4">
        <f t="shared" ref="L85:M85" si="29">SUM(L75:L84)</f>
        <v>1863319.9400000002</v>
      </c>
      <c r="M85" s="4">
        <f t="shared" si="29"/>
        <v>1790568.0700000003</v>
      </c>
      <c r="N85" s="4">
        <f t="shared" ref="N85" si="30">SUM(N75:N84)</f>
        <v>1529595.5899999999</v>
      </c>
    </row>
    <row r="86" spans="1:14" ht="15.75" thickBot="1" x14ac:dyDescent="0.3">
      <c r="A86" s="19" t="s">
        <v>17</v>
      </c>
      <c r="B86" s="18"/>
      <c r="C86" s="6"/>
      <c r="D86" s="6"/>
      <c r="E86" s="23"/>
      <c r="F86" s="23"/>
      <c r="G86" s="23"/>
      <c r="H86" s="23"/>
      <c r="I86" s="23"/>
      <c r="J86" s="23"/>
      <c r="K86" s="23"/>
      <c r="L86" s="23"/>
      <c r="M86" s="23"/>
    </row>
    <row r="87" spans="1:14" x14ac:dyDescent="0.25">
      <c r="A87" s="20"/>
      <c r="B87" s="57" t="s">
        <v>58</v>
      </c>
      <c r="C87" s="11"/>
      <c r="D87" s="11"/>
      <c r="E87" s="25" t="s">
        <v>2</v>
      </c>
      <c r="F87" s="26" t="s">
        <v>3</v>
      </c>
      <c r="G87" s="27" t="s">
        <v>4</v>
      </c>
      <c r="H87" s="54" t="s">
        <v>418</v>
      </c>
      <c r="I87" s="65" t="s">
        <v>513</v>
      </c>
      <c r="J87" s="25" t="s">
        <v>514</v>
      </c>
      <c r="K87" s="72" t="s">
        <v>452</v>
      </c>
      <c r="L87" s="25" t="s">
        <v>514</v>
      </c>
      <c r="M87" s="25" t="s">
        <v>469</v>
      </c>
      <c r="N87" s="25" t="s">
        <v>446</v>
      </c>
    </row>
    <row r="88" spans="1:14" ht="15.75" thickBot="1" x14ac:dyDescent="0.3">
      <c r="A88" s="21" t="s">
        <v>58</v>
      </c>
      <c r="B88" s="50" t="s">
        <v>59</v>
      </c>
      <c r="C88" s="12"/>
      <c r="D88" s="12"/>
      <c r="E88" s="28" t="s">
        <v>5</v>
      </c>
      <c r="F88" s="28" t="s">
        <v>5</v>
      </c>
      <c r="G88" s="28" t="s">
        <v>5</v>
      </c>
      <c r="H88" s="55" t="s">
        <v>419</v>
      </c>
      <c r="I88" s="28" t="s">
        <v>447</v>
      </c>
      <c r="J88" s="28" t="s">
        <v>447</v>
      </c>
      <c r="K88" s="73" t="s">
        <v>515</v>
      </c>
      <c r="L88" s="28" t="s">
        <v>448</v>
      </c>
      <c r="M88" s="28" t="s">
        <v>448</v>
      </c>
      <c r="N88" s="28" t="s">
        <v>448</v>
      </c>
    </row>
    <row r="89" spans="1:14" ht="15.75" thickBot="1" x14ac:dyDescent="0.3">
      <c r="A89" s="13" t="s">
        <v>108</v>
      </c>
      <c r="B89" s="46" t="s">
        <v>109</v>
      </c>
      <c r="C89" s="14"/>
      <c r="D89" s="14"/>
      <c r="E89" s="5">
        <v>3054.99</v>
      </c>
      <c r="F89" s="3">
        <v>2069.73</v>
      </c>
      <c r="G89" s="2"/>
      <c r="H89" s="2">
        <v>16621.2</v>
      </c>
      <c r="I89" s="2">
        <f>SUM(E89:H89)</f>
        <v>21745.919999999998</v>
      </c>
      <c r="J89" s="2">
        <v>19607.34</v>
      </c>
      <c r="K89" s="71">
        <f t="shared" ref="K89:K90" si="31">SUM(I89/J89)-1</f>
        <v>0.10907037874591863</v>
      </c>
      <c r="L89" s="2">
        <v>349625.61</v>
      </c>
      <c r="M89" s="2">
        <v>317787.88</v>
      </c>
      <c r="N89" s="2">
        <v>320218.65999999997</v>
      </c>
    </row>
    <row r="90" spans="1:14" ht="15.75" thickBot="1" x14ac:dyDescent="0.3">
      <c r="A90" s="9" t="s">
        <v>18</v>
      </c>
      <c r="B90" s="58"/>
      <c r="C90" s="10"/>
      <c r="D90" s="10"/>
      <c r="E90" s="4">
        <f>SUM(E89)</f>
        <v>3054.99</v>
      </c>
      <c r="F90" s="4">
        <f t="shared" ref="F90:I90" si="32">SUM(F89)</f>
        <v>2069.73</v>
      </c>
      <c r="G90" s="4">
        <f t="shared" si="32"/>
        <v>0</v>
      </c>
      <c r="H90" s="4">
        <f>SUM(H89)</f>
        <v>16621.2</v>
      </c>
      <c r="I90" s="4">
        <f t="shared" si="32"/>
        <v>21745.919999999998</v>
      </c>
      <c r="J90" s="4">
        <f>SUM(J89)</f>
        <v>19607.34</v>
      </c>
      <c r="K90" s="78">
        <f t="shared" si="31"/>
        <v>0.10907037874591863</v>
      </c>
      <c r="L90" s="4">
        <f>SUM(L89)</f>
        <v>349625.61</v>
      </c>
      <c r="M90" s="4">
        <f>SUM(M89)</f>
        <v>317787.88</v>
      </c>
      <c r="N90" s="4">
        <f>SUM(N89)</f>
        <v>320218.65999999997</v>
      </c>
    </row>
    <row r="91" spans="1:14" ht="15.75" thickBot="1" x14ac:dyDescent="0.3">
      <c r="A91" s="19" t="s">
        <v>19</v>
      </c>
      <c r="B91" s="18"/>
      <c r="C91" s="6"/>
      <c r="D91" s="6"/>
      <c r="E91" s="23"/>
      <c r="F91" s="23"/>
      <c r="G91" s="23"/>
      <c r="H91" s="23"/>
      <c r="I91" s="23"/>
      <c r="J91" s="23"/>
      <c r="K91" s="23"/>
      <c r="L91" s="23"/>
      <c r="M91" s="23"/>
    </row>
    <row r="92" spans="1:14" x14ac:dyDescent="0.25">
      <c r="A92" s="20"/>
      <c r="B92" s="57" t="s">
        <v>58</v>
      </c>
      <c r="C92" s="11"/>
      <c r="D92" s="11"/>
      <c r="E92" s="25" t="s">
        <v>2</v>
      </c>
      <c r="F92" s="26" t="s">
        <v>3</v>
      </c>
      <c r="G92" s="27" t="s">
        <v>4</v>
      </c>
      <c r="H92" s="54" t="s">
        <v>418</v>
      </c>
      <c r="I92" s="65" t="s">
        <v>513</v>
      </c>
      <c r="J92" s="25" t="s">
        <v>514</v>
      </c>
      <c r="K92" s="72" t="s">
        <v>452</v>
      </c>
      <c r="L92" s="25" t="s">
        <v>514</v>
      </c>
      <c r="M92" s="25" t="s">
        <v>469</v>
      </c>
      <c r="N92" s="25" t="s">
        <v>446</v>
      </c>
    </row>
    <row r="93" spans="1:14" ht="15.75" thickBot="1" x14ac:dyDescent="0.3">
      <c r="A93" s="21" t="s">
        <v>58</v>
      </c>
      <c r="B93" s="50" t="s">
        <v>59</v>
      </c>
      <c r="C93" s="12"/>
      <c r="D93" s="12"/>
      <c r="E93" s="28" t="s">
        <v>5</v>
      </c>
      <c r="F93" s="28" t="s">
        <v>5</v>
      </c>
      <c r="G93" s="28" t="s">
        <v>5</v>
      </c>
      <c r="H93" s="55" t="s">
        <v>419</v>
      </c>
      <c r="I93" s="28" t="s">
        <v>447</v>
      </c>
      <c r="J93" s="28" t="s">
        <v>447</v>
      </c>
      <c r="K93" s="73" t="s">
        <v>515</v>
      </c>
      <c r="L93" s="28" t="s">
        <v>448</v>
      </c>
      <c r="M93" s="28" t="s">
        <v>448</v>
      </c>
      <c r="N93" s="28" t="s">
        <v>448</v>
      </c>
    </row>
    <row r="94" spans="1:14" ht="15.75" thickBot="1" x14ac:dyDescent="0.3">
      <c r="A94" s="13" t="s">
        <v>110</v>
      </c>
      <c r="B94" s="46" t="s">
        <v>111</v>
      </c>
      <c r="C94" s="14"/>
      <c r="D94" s="14"/>
      <c r="E94" s="3">
        <v>2282.64</v>
      </c>
      <c r="F94" s="3">
        <v>1139.27</v>
      </c>
      <c r="G94" s="2"/>
      <c r="H94" s="2">
        <v>2362.5500000000002</v>
      </c>
      <c r="I94" s="2">
        <f>SUM(E94:H94)</f>
        <v>5784.46</v>
      </c>
      <c r="J94" s="53">
        <v>3071.8</v>
      </c>
      <c r="K94" s="71">
        <f t="shared" ref="K94:K115" si="33">SUM(I94/J94)-1</f>
        <v>0.88308483625236001</v>
      </c>
      <c r="L94" s="53">
        <v>135989.17000000001</v>
      </c>
      <c r="M94" s="53">
        <v>96663.11</v>
      </c>
      <c r="N94" s="53">
        <v>118112.68</v>
      </c>
    </row>
    <row r="95" spans="1:14" ht="15.75" thickBot="1" x14ac:dyDescent="0.3">
      <c r="A95" s="46" t="s">
        <v>426</v>
      </c>
      <c r="B95" s="46" t="s">
        <v>427</v>
      </c>
      <c r="C95" s="47"/>
      <c r="D95" s="47"/>
      <c r="E95" s="3"/>
      <c r="F95" s="3"/>
      <c r="G95" s="2"/>
      <c r="H95" s="2"/>
      <c r="I95" s="2"/>
      <c r="J95" s="2"/>
      <c r="K95" s="71"/>
      <c r="L95" s="2"/>
      <c r="M95" s="2"/>
      <c r="N95" s="2">
        <v>912.8</v>
      </c>
    </row>
    <row r="96" spans="1:14" ht="15.75" thickBot="1" x14ac:dyDescent="0.3">
      <c r="A96" s="13" t="s">
        <v>112</v>
      </c>
      <c r="B96" s="46" t="s">
        <v>113</v>
      </c>
      <c r="C96" s="14"/>
      <c r="D96" s="14"/>
      <c r="E96" s="5">
        <v>1034.72</v>
      </c>
      <c r="F96" s="3">
        <v>6770.52</v>
      </c>
      <c r="G96" s="2">
        <v>2768.61</v>
      </c>
      <c r="H96" s="2">
        <v>1541.12</v>
      </c>
      <c r="I96" s="2">
        <f t="shared" ref="I96:I114" si="34">SUM(E96:H96)</f>
        <v>12114.970000000001</v>
      </c>
      <c r="J96" s="2">
        <v>7541.88</v>
      </c>
      <c r="K96" s="71">
        <f t="shared" si="33"/>
        <v>0.60635942231910356</v>
      </c>
      <c r="L96" s="2">
        <v>222905.49</v>
      </c>
      <c r="M96" s="2">
        <v>270691.37</v>
      </c>
      <c r="N96" s="2">
        <v>169559.87</v>
      </c>
    </row>
    <row r="97" spans="1:14" ht="15.75" thickBot="1" x14ac:dyDescent="0.3">
      <c r="A97" s="46" t="s">
        <v>114</v>
      </c>
      <c r="B97" s="46" t="s">
        <v>115</v>
      </c>
      <c r="C97" s="47"/>
      <c r="D97" s="47"/>
      <c r="E97" s="3"/>
      <c r="F97" s="3"/>
      <c r="G97" s="2"/>
      <c r="H97" s="2"/>
      <c r="I97" s="2">
        <f t="shared" si="34"/>
        <v>0</v>
      </c>
      <c r="J97" s="2">
        <v>1274.8599999999999</v>
      </c>
      <c r="K97" s="71">
        <f t="shared" si="33"/>
        <v>-1</v>
      </c>
      <c r="L97" s="2">
        <v>148170.92000000001</v>
      </c>
      <c r="M97" s="2">
        <v>148792.99</v>
      </c>
      <c r="N97" s="2">
        <v>155411.10999999999</v>
      </c>
    </row>
    <row r="98" spans="1:14" ht="15.75" thickBot="1" x14ac:dyDescent="0.3">
      <c r="A98" s="46" t="s">
        <v>116</v>
      </c>
      <c r="B98" s="46" t="s">
        <v>117</v>
      </c>
      <c r="C98" s="47"/>
      <c r="D98" s="47"/>
      <c r="E98" s="3">
        <v>616.51</v>
      </c>
      <c r="F98" s="3"/>
      <c r="G98" s="2">
        <v>8283.19</v>
      </c>
      <c r="H98" s="2">
        <v>1114.79</v>
      </c>
      <c r="I98" s="2">
        <f t="shared" si="34"/>
        <v>10014.490000000002</v>
      </c>
      <c r="J98" s="2">
        <v>5024.71</v>
      </c>
      <c r="K98" s="71">
        <f t="shared" si="33"/>
        <v>0.99304835502944488</v>
      </c>
      <c r="L98" s="2">
        <v>143721.04</v>
      </c>
      <c r="M98" s="2">
        <v>151983.09</v>
      </c>
      <c r="N98" s="2">
        <v>139228.35999999999</v>
      </c>
    </row>
    <row r="99" spans="1:14" ht="15.75" thickBot="1" x14ac:dyDescent="0.3">
      <c r="A99" s="46" t="s">
        <v>374</v>
      </c>
      <c r="B99" s="46" t="s">
        <v>375</v>
      </c>
      <c r="C99" s="47"/>
      <c r="D99" s="47"/>
      <c r="E99" s="3"/>
      <c r="F99" s="3"/>
      <c r="G99" s="2"/>
      <c r="H99" s="2"/>
      <c r="I99" s="2">
        <f t="shared" si="34"/>
        <v>0</v>
      </c>
      <c r="J99" s="2"/>
      <c r="K99" s="71"/>
      <c r="L99" s="2">
        <v>31171.74</v>
      </c>
      <c r="M99" s="2">
        <v>39439.360000000001</v>
      </c>
      <c r="N99" s="2">
        <v>36847.449999999997</v>
      </c>
    </row>
    <row r="100" spans="1:14" ht="15.75" thickBot="1" x14ac:dyDescent="0.3">
      <c r="A100" s="13" t="s">
        <v>118</v>
      </c>
      <c r="B100" s="46" t="s">
        <v>119</v>
      </c>
      <c r="C100" s="14"/>
      <c r="D100" s="14"/>
      <c r="E100" s="3"/>
      <c r="F100" s="3"/>
      <c r="G100" s="2">
        <v>1819.41</v>
      </c>
      <c r="H100" s="2">
        <v>360</v>
      </c>
      <c r="I100" s="2">
        <f t="shared" si="34"/>
        <v>2179.41</v>
      </c>
      <c r="J100" s="2">
        <v>891.6</v>
      </c>
      <c r="K100" s="71">
        <f t="shared" si="33"/>
        <v>1.4443808882907132</v>
      </c>
      <c r="L100" s="2">
        <v>175376.64000000001</v>
      </c>
      <c r="M100" s="2">
        <v>121587.67</v>
      </c>
      <c r="N100" s="2">
        <v>120483.08</v>
      </c>
    </row>
    <row r="101" spans="1:14" ht="15.75" thickBot="1" x14ac:dyDescent="0.3">
      <c r="A101" s="13" t="s">
        <v>120</v>
      </c>
      <c r="B101" s="46" t="s">
        <v>121</v>
      </c>
      <c r="C101" s="14"/>
      <c r="D101" s="14"/>
      <c r="E101" s="3"/>
      <c r="F101" s="3">
        <v>10698.23</v>
      </c>
      <c r="G101" s="2">
        <v>1379.1</v>
      </c>
      <c r="H101" s="2">
        <v>1405</v>
      </c>
      <c r="I101" s="2">
        <f t="shared" si="34"/>
        <v>13482.33</v>
      </c>
      <c r="J101" s="2">
        <v>13742.95</v>
      </c>
      <c r="K101" s="71">
        <f t="shared" si="33"/>
        <v>-1.896390512953916E-2</v>
      </c>
      <c r="L101" s="2">
        <v>302763.40000000002</v>
      </c>
      <c r="M101" s="2">
        <v>351408.06</v>
      </c>
      <c r="N101" s="2">
        <v>237951.94</v>
      </c>
    </row>
    <row r="102" spans="1:14" ht="15.75" thickBot="1" x14ac:dyDescent="0.3">
      <c r="A102" s="46" t="s">
        <v>122</v>
      </c>
      <c r="B102" s="46" t="s">
        <v>123</v>
      </c>
      <c r="C102" s="47"/>
      <c r="D102" s="47"/>
      <c r="E102" s="3"/>
      <c r="F102" s="3">
        <v>1296.98</v>
      </c>
      <c r="G102" s="2"/>
      <c r="H102" s="2">
        <v>110</v>
      </c>
      <c r="I102" s="2">
        <f t="shared" si="34"/>
        <v>1406.98</v>
      </c>
      <c r="J102" s="2">
        <v>25090.55</v>
      </c>
      <c r="K102" s="71">
        <f t="shared" si="33"/>
        <v>-0.94392390760664868</v>
      </c>
      <c r="L102" s="2">
        <v>121857.97</v>
      </c>
      <c r="M102" s="2">
        <v>93811.839999999997</v>
      </c>
      <c r="N102" s="2">
        <v>115158.6</v>
      </c>
    </row>
    <row r="103" spans="1:14" ht="15.75" thickBot="1" x14ac:dyDescent="0.3">
      <c r="A103" s="46" t="s">
        <v>124</v>
      </c>
      <c r="B103" s="46" t="s">
        <v>395</v>
      </c>
      <c r="C103" s="47"/>
      <c r="D103" s="47"/>
      <c r="E103" s="3"/>
      <c r="F103" s="3"/>
      <c r="G103" s="2"/>
      <c r="H103" s="2"/>
      <c r="I103" s="2">
        <f t="shared" si="34"/>
        <v>0</v>
      </c>
      <c r="J103" s="2">
        <v>158.69999999999999</v>
      </c>
      <c r="K103" s="71">
        <f t="shared" si="33"/>
        <v>-1</v>
      </c>
      <c r="L103" s="2">
        <v>82889.37</v>
      </c>
      <c r="M103" s="2">
        <v>71559.37</v>
      </c>
      <c r="N103" s="2">
        <v>57198.79</v>
      </c>
    </row>
    <row r="104" spans="1:14" ht="15.75" thickBot="1" x14ac:dyDescent="0.3">
      <c r="A104" s="13" t="s">
        <v>125</v>
      </c>
      <c r="B104" s="46" t="s">
        <v>126</v>
      </c>
      <c r="C104" s="14"/>
      <c r="D104" s="14"/>
      <c r="E104" s="3"/>
      <c r="F104" s="3"/>
      <c r="G104" s="2"/>
      <c r="H104" s="2"/>
      <c r="I104" s="2">
        <f t="shared" si="34"/>
        <v>0</v>
      </c>
      <c r="J104" s="2">
        <v>857.07</v>
      </c>
      <c r="K104" s="71">
        <f t="shared" si="33"/>
        <v>-1</v>
      </c>
      <c r="L104" s="2">
        <v>161807.42000000001</v>
      </c>
      <c r="M104" s="2">
        <v>108678.67</v>
      </c>
      <c r="N104" s="2">
        <v>131471.9</v>
      </c>
    </row>
    <row r="105" spans="1:14" ht="15.75" thickBot="1" x14ac:dyDescent="0.3">
      <c r="A105" s="46" t="s">
        <v>428</v>
      </c>
      <c r="B105" s="46" t="s">
        <v>429</v>
      </c>
      <c r="C105" s="47"/>
      <c r="D105" s="47"/>
      <c r="E105" s="3"/>
      <c r="F105" s="3"/>
      <c r="G105" s="2"/>
      <c r="H105" s="2"/>
      <c r="I105" s="2"/>
      <c r="J105" s="2"/>
      <c r="K105" s="71"/>
      <c r="L105" s="2"/>
      <c r="M105" s="2"/>
      <c r="N105" s="2">
        <v>4084.48</v>
      </c>
    </row>
    <row r="106" spans="1:14" ht="15.75" thickBot="1" x14ac:dyDescent="0.3">
      <c r="A106" s="46" t="s">
        <v>316</v>
      </c>
      <c r="B106" s="46" t="s">
        <v>317</v>
      </c>
      <c r="C106" s="47"/>
      <c r="D106" s="47"/>
      <c r="E106" s="3"/>
      <c r="F106" s="3"/>
      <c r="G106" s="2"/>
      <c r="H106" s="81"/>
      <c r="I106" s="2">
        <f t="shared" si="34"/>
        <v>0</v>
      </c>
      <c r="J106" s="2"/>
      <c r="K106" s="71"/>
      <c r="L106" s="2">
        <v>24681.73</v>
      </c>
      <c r="M106" s="2">
        <v>27385.4</v>
      </c>
      <c r="N106" s="2">
        <v>28562.45</v>
      </c>
    </row>
    <row r="107" spans="1:14" ht="15.75" thickBot="1" x14ac:dyDescent="0.3">
      <c r="A107" s="13" t="s">
        <v>127</v>
      </c>
      <c r="B107" s="46" t="s">
        <v>128</v>
      </c>
      <c r="C107" s="14"/>
      <c r="D107" s="14"/>
      <c r="E107" s="3"/>
      <c r="F107" s="3">
        <v>5803.31</v>
      </c>
      <c r="G107" s="2">
        <v>2118</v>
      </c>
      <c r="H107" s="2">
        <v>450</v>
      </c>
      <c r="I107" s="2">
        <f t="shared" si="34"/>
        <v>8371.3100000000013</v>
      </c>
      <c r="J107" s="2">
        <v>1870.3</v>
      </c>
      <c r="K107" s="71">
        <f t="shared" si="33"/>
        <v>3.475918301876705</v>
      </c>
      <c r="L107" s="2">
        <v>241311.35999999999</v>
      </c>
      <c r="M107" s="2">
        <v>246519.84</v>
      </c>
      <c r="N107" s="2">
        <v>304028.24</v>
      </c>
    </row>
    <row r="108" spans="1:14" ht="15.75" thickBot="1" x14ac:dyDescent="0.3">
      <c r="A108" s="46" t="s">
        <v>129</v>
      </c>
      <c r="B108" s="46" t="s">
        <v>130</v>
      </c>
      <c r="C108" s="47"/>
      <c r="D108" s="47"/>
      <c r="E108" s="3">
        <v>565</v>
      </c>
      <c r="F108" s="3">
        <v>14832.62</v>
      </c>
      <c r="G108" s="2">
        <v>2076.08</v>
      </c>
      <c r="H108" s="2">
        <v>4857.76</v>
      </c>
      <c r="I108" s="2">
        <f t="shared" si="34"/>
        <v>22331.46</v>
      </c>
      <c r="J108" s="2">
        <v>19304.22</v>
      </c>
      <c r="K108" s="71">
        <f t="shared" si="33"/>
        <v>0.15681752487279965</v>
      </c>
      <c r="L108" s="2">
        <v>163371.38</v>
      </c>
      <c r="M108" s="2">
        <v>185446.65</v>
      </c>
      <c r="N108" s="2">
        <v>190008.55</v>
      </c>
    </row>
    <row r="109" spans="1:14" ht="15.75" thickBot="1" x14ac:dyDescent="0.3">
      <c r="A109" s="46" t="s">
        <v>131</v>
      </c>
      <c r="B109" s="46" t="s">
        <v>271</v>
      </c>
      <c r="C109" s="47"/>
      <c r="D109" s="47"/>
      <c r="E109" s="3"/>
      <c r="F109" s="3"/>
      <c r="G109" s="2"/>
      <c r="H109" s="2">
        <v>218.9</v>
      </c>
      <c r="I109" s="2">
        <f t="shared" si="34"/>
        <v>218.9</v>
      </c>
      <c r="J109" s="2">
        <v>694.74</v>
      </c>
      <c r="K109" s="71">
        <f t="shared" si="33"/>
        <v>-0.6849180988571264</v>
      </c>
      <c r="L109" s="2">
        <v>153547.96</v>
      </c>
      <c r="M109" s="2">
        <v>114327.69</v>
      </c>
      <c r="N109" s="2">
        <v>143482.95000000001</v>
      </c>
    </row>
    <row r="110" spans="1:14" ht="15.75" thickBot="1" x14ac:dyDescent="0.3">
      <c r="A110" s="46" t="s">
        <v>132</v>
      </c>
      <c r="B110" s="46" t="s">
        <v>133</v>
      </c>
      <c r="C110" s="47"/>
      <c r="D110" s="47"/>
      <c r="E110" s="3"/>
      <c r="F110" s="3"/>
      <c r="G110" s="2"/>
      <c r="H110" s="2"/>
      <c r="I110" s="2">
        <f t="shared" si="34"/>
        <v>0</v>
      </c>
      <c r="J110" s="2">
        <v>1499.18</v>
      </c>
      <c r="K110" s="71">
        <f t="shared" si="33"/>
        <v>-1</v>
      </c>
      <c r="L110" s="2">
        <v>138614.74</v>
      </c>
      <c r="M110" s="2">
        <v>133496.99</v>
      </c>
      <c r="N110" s="2">
        <v>102611.78</v>
      </c>
    </row>
    <row r="111" spans="1:14" ht="15.75" thickBot="1" x14ac:dyDescent="0.3">
      <c r="A111" s="46" t="s">
        <v>392</v>
      </c>
      <c r="B111" s="46" t="s">
        <v>391</v>
      </c>
      <c r="C111" s="47"/>
      <c r="D111" s="47"/>
      <c r="E111" s="3"/>
      <c r="F111" s="3"/>
      <c r="G111" s="2"/>
      <c r="H111" s="2"/>
      <c r="I111" s="2"/>
      <c r="J111" s="2"/>
      <c r="K111" s="71"/>
      <c r="L111" s="2"/>
      <c r="M111" s="2">
        <v>2589.54</v>
      </c>
      <c r="N111" s="2">
        <v>2790.53</v>
      </c>
    </row>
    <row r="112" spans="1:14" ht="15.75" thickBot="1" x14ac:dyDescent="0.3">
      <c r="A112" s="46" t="s">
        <v>284</v>
      </c>
      <c r="B112" s="46" t="s">
        <v>285</v>
      </c>
      <c r="C112" s="47"/>
      <c r="D112" s="47"/>
      <c r="E112" s="3"/>
      <c r="F112" s="3"/>
      <c r="G112" s="2"/>
      <c r="H112" s="2"/>
      <c r="I112" s="2">
        <f t="shared" si="34"/>
        <v>0</v>
      </c>
      <c r="J112" s="2"/>
      <c r="K112" s="71"/>
      <c r="L112" s="2">
        <v>2257.21</v>
      </c>
      <c r="M112" s="2"/>
      <c r="N112" s="2">
        <v>23.5</v>
      </c>
    </row>
    <row r="113" spans="1:14" ht="15.75" thickBot="1" x14ac:dyDescent="0.3">
      <c r="A113" s="46" t="s">
        <v>134</v>
      </c>
      <c r="B113" s="46" t="s">
        <v>76</v>
      </c>
      <c r="C113" s="47"/>
      <c r="D113" s="47"/>
      <c r="E113" s="3"/>
      <c r="F113" s="3"/>
      <c r="G113" s="2"/>
      <c r="H113" s="2">
        <v>495</v>
      </c>
      <c r="I113" s="2">
        <f t="shared" ref="I113" si="35">SUM(E113:H113)</f>
        <v>495</v>
      </c>
      <c r="J113" s="2">
        <v>14653.18</v>
      </c>
      <c r="K113" s="71">
        <f t="shared" ref="K113:K114" si="36">SUM(I113/J113)-1</f>
        <v>-0.96621893677686344</v>
      </c>
      <c r="L113" s="2">
        <v>155359.96</v>
      </c>
      <c r="M113" s="2">
        <v>94378.17</v>
      </c>
      <c r="N113" s="2">
        <v>105654.59</v>
      </c>
    </row>
    <row r="114" spans="1:14" ht="15.75" thickBot="1" x14ac:dyDescent="0.3">
      <c r="A114" s="13" t="s">
        <v>463</v>
      </c>
      <c r="B114" s="46" t="s">
        <v>81</v>
      </c>
      <c r="C114" s="14"/>
      <c r="D114" s="14"/>
      <c r="E114" s="3">
        <v>415.18</v>
      </c>
      <c r="F114" s="3"/>
      <c r="G114" s="2"/>
      <c r="H114" s="2"/>
      <c r="I114" s="2">
        <f t="shared" si="34"/>
        <v>415.18</v>
      </c>
      <c r="J114" s="2">
        <v>1800.29</v>
      </c>
      <c r="K114" s="71">
        <f t="shared" si="36"/>
        <v>-0.76938159963117059</v>
      </c>
      <c r="L114" s="2">
        <v>18432.740000000002</v>
      </c>
      <c r="M114" s="2">
        <v>22054.06</v>
      </c>
      <c r="N114" s="2">
        <v>0</v>
      </c>
    </row>
    <row r="115" spans="1:14" ht="15.75" thickBot="1" x14ac:dyDescent="0.3">
      <c r="A115" s="9" t="s">
        <v>20</v>
      </c>
      <c r="B115" s="58"/>
      <c r="C115" s="10"/>
      <c r="D115" s="10"/>
      <c r="E115" s="4">
        <f t="shared" ref="E115:J115" si="37">SUM(E94:E114)</f>
        <v>4914.05</v>
      </c>
      <c r="F115" s="4">
        <f t="shared" si="37"/>
        <v>40540.93</v>
      </c>
      <c r="G115" s="4">
        <f t="shared" si="37"/>
        <v>18444.39</v>
      </c>
      <c r="H115" s="4">
        <f t="shared" si="37"/>
        <v>12915.12</v>
      </c>
      <c r="I115" s="4">
        <f t="shared" si="37"/>
        <v>76814.489999999991</v>
      </c>
      <c r="J115" s="4">
        <f t="shared" si="37"/>
        <v>97476.029999999984</v>
      </c>
      <c r="K115" s="78">
        <f t="shared" si="33"/>
        <v>-0.21196534163322001</v>
      </c>
      <c r="L115" s="4">
        <f t="shared" ref="L115:M115" si="38">SUM(L94:L114)</f>
        <v>2424230.2400000002</v>
      </c>
      <c r="M115" s="4">
        <f t="shared" si="38"/>
        <v>2280813.8699999996</v>
      </c>
      <c r="N115" s="4">
        <f t="shared" ref="N115" si="39">SUM(N94:N114)</f>
        <v>2163583.65</v>
      </c>
    </row>
    <row r="116" spans="1:14" ht="15.75" thickBot="1" x14ac:dyDescent="0.3">
      <c r="A116" s="19" t="s">
        <v>21</v>
      </c>
      <c r="B116" s="18"/>
      <c r="C116" s="6"/>
      <c r="D116" s="6"/>
      <c r="E116" s="23"/>
      <c r="F116" s="23"/>
      <c r="G116" s="23"/>
      <c r="H116" s="23"/>
      <c r="I116" s="23"/>
      <c r="J116" s="23"/>
      <c r="K116" s="23"/>
      <c r="L116" s="23"/>
      <c r="M116" s="23"/>
    </row>
    <row r="117" spans="1:14" x14ac:dyDescent="0.25">
      <c r="A117" s="20"/>
      <c r="B117" s="57" t="s">
        <v>58</v>
      </c>
      <c r="C117" s="11"/>
      <c r="D117" s="11"/>
      <c r="E117" s="25" t="s">
        <v>2</v>
      </c>
      <c r="F117" s="26" t="s">
        <v>3</v>
      </c>
      <c r="G117" s="27" t="s">
        <v>4</v>
      </c>
      <c r="H117" s="54" t="s">
        <v>418</v>
      </c>
      <c r="I117" s="65" t="s">
        <v>513</v>
      </c>
      <c r="J117" s="25" t="s">
        <v>514</v>
      </c>
      <c r="K117" s="72" t="s">
        <v>452</v>
      </c>
      <c r="L117" s="25" t="s">
        <v>514</v>
      </c>
      <c r="M117" s="25" t="s">
        <v>469</v>
      </c>
      <c r="N117" s="25" t="s">
        <v>446</v>
      </c>
    </row>
    <row r="118" spans="1:14" ht="15.75" thickBot="1" x14ac:dyDescent="0.3">
      <c r="A118" s="21" t="s">
        <v>58</v>
      </c>
      <c r="B118" s="50" t="s">
        <v>59</v>
      </c>
      <c r="C118" s="12"/>
      <c r="D118" s="12"/>
      <c r="E118" s="28" t="s">
        <v>5</v>
      </c>
      <c r="F118" s="28" t="s">
        <v>5</v>
      </c>
      <c r="G118" s="28" t="s">
        <v>5</v>
      </c>
      <c r="H118" s="55" t="s">
        <v>419</v>
      </c>
      <c r="I118" s="28" t="s">
        <v>447</v>
      </c>
      <c r="J118" s="28" t="s">
        <v>447</v>
      </c>
      <c r="K118" s="73" t="s">
        <v>515</v>
      </c>
      <c r="L118" s="28" t="s">
        <v>448</v>
      </c>
      <c r="M118" s="28" t="s">
        <v>448</v>
      </c>
      <c r="N118" s="28" t="s">
        <v>448</v>
      </c>
    </row>
    <row r="119" spans="1:14" ht="15.75" thickBot="1" x14ac:dyDescent="0.3">
      <c r="A119" s="13" t="s">
        <v>135</v>
      </c>
      <c r="B119" s="46" t="s">
        <v>136</v>
      </c>
      <c r="C119" s="14"/>
      <c r="D119" s="14"/>
      <c r="E119" s="3">
        <v>10012.379999999999</v>
      </c>
      <c r="F119" s="3"/>
      <c r="G119" s="2">
        <v>1000</v>
      </c>
      <c r="H119" s="2">
        <v>3228.74</v>
      </c>
      <c r="I119" s="2">
        <f>SUM(E119:H119)</f>
        <v>14241.119999999999</v>
      </c>
      <c r="J119" s="2">
        <v>7229.41</v>
      </c>
      <c r="K119" s="71">
        <f t="shared" ref="K119:K128" si="40">SUM(I119/J119)-1</f>
        <v>0.96988689256799643</v>
      </c>
      <c r="L119" s="2">
        <v>745894.24</v>
      </c>
      <c r="M119" s="2">
        <v>784524.1</v>
      </c>
      <c r="N119" s="2">
        <v>1056051.32</v>
      </c>
    </row>
    <row r="120" spans="1:14" ht="15.75" thickBot="1" x14ac:dyDescent="0.3">
      <c r="A120" s="13" t="s">
        <v>137</v>
      </c>
      <c r="B120" s="46" t="s">
        <v>138</v>
      </c>
      <c r="C120" s="14"/>
      <c r="D120" s="14"/>
      <c r="E120" s="3"/>
      <c r="F120" s="3"/>
      <c r="G120" s="2">
        <v>4905.32</v>
      </c>
      <c r="H120" s="2">
        <v>781.59</v>
      </c>
      <c r="I120" s="2">
        <f t="shared" ref="I120:I127" si="41">SUM(E120:H120)</f>
        <v>5686.91</v>
      </c>
      <c r="J120" s="2">
        <v>11655.09</v>
      </c>
      <c r="K120" s="71">
        <f t="shared" si="40"/>
        <v>-0.51206640188964658</v>
      </c>
      <c r="L120" s="2">
        <v>115299.93</v>
      </c>
      <c r="M120" s="2">
        <v>138931.49</v>
      </c>
      <c r="N120" s="2">
        <v>98751.86</v>
      </c>
    </row>
    <row r="121" spans="1:14" ht="15.75" thickBot="1" x14ac:dyDescent="0.3">
      <c r="A121" s="46" t="s">
        <v>383</v>
      </c>
      <c r="B121" s="46" t="s">
        <v>384</v>
      </c>
      <c r="C121" s="47"/>
      <c r="D121" s="47"/>
      <c r="E121" s="3"/>
      <c r="F121" s="3"/>
      <c r="G121" s="2"/>
      <c r="H121" s="2"/>
      <c r="I121" s="2">
        <f t="shared" si="41"/>
        <v>0</v>
      </c>
      <c r="J121" s="2"/>
      <c r="K121" s="71"/>
      <c r="L121" s="2">
        <v>26248.44</v>
      </c>
      <c r="M121" s="2">
        <v>22821.66</v>
      </c>
      <c r="N121" s="2">
        <v>8770.6299999999992</v>
      </c>
    </row>
    <row r="122" spans="1:14" ht="15.75" thickBot="1" x14ac:dyDescent="0.3">
      <c r="A122" s="46" t="s">
        <v>139</v>
      </c>
      <c r="B122" s="46" t="s">
        <v>140</v>
      </c>
      <c r="C122" s="47"/>
      <c r="D122" s="47"/>
      <c r="E122" s="3"/>
      <c r="F122" s="3"/>
      <c r="G122" s="2"/>
      <c r="H122" s="2">
        <v>-2200</v>
      </c>
      <c r="I122" s="2">
        <f t="shared" si="41"/>
        <v>-2200</v>
      </c>
      <c r="J122" s="2"/>
      <c r="K122" s="71"/>
      <c r="L122" s="2">
        <v>79031.149999999994</v>
      </c>
      <c r="M122" s="2">
        <v>123215.78</v>
      </c>
      <c r="N122" s="2">
        <v>71185.600000000006</v>
      </c>
    </row>
    <row r="123" spans="1:14" ht="15.75" thickBot="1" x14ac:dyDescent="0.3">
      <c r="A123" s="46" t="s">
        <v>141</v>
      </c>
      <c r="B123" s="46" t="s">
        <v>142</v>
      </c>
      <c r="C123" s="47"/>
      <c r="D123" s="47"/>
      <c r="E123" s="3">
        <v>1651.71</v>
      </c>
      <c r="F123" s="3"/>
      <c r="G123" s="2"/>
      <c r="H123" s="2">
        <v>4067.16</v>
      </c>
      <c r="I123" s="2">
        <f t="shared" si="41"/>
        <v>5718.87</v>
      </c>
      <c r="J123" s="2">
        <v>3521.62</v>
      </c>
      <c r="K123" s="71">
        <f t="shared" si="40"/>
        <v>0.62393159966151934</v>
      </c>
      <c r="L123" s="2">
        <v>71416.56</v>
      </c>
      <c r="M123" s="2">
        <v>62039.06</v>
      </c>
      <c r="N123" s="2">
        <v>42996.44</v>
      </c>
    </row>
    <row r="124" spans="1:14" ht="15.75" thickBot="1" x14ac:dyDescent="0.3">
      <c r="A124" s="46" t="s">
        <v>326</v>
      </c>
      <c r="B124" s="46" t="s">
        <v>327</v>
      </c>
      <c r="C124" s="47"/>
      <c r="D124" s="47"/>
      <c r="E124" s="3"/>
      <c r="F124" s="3"/>
      <c r="G124" s="2"/>
      <c r="H124" s="2"/>
      <c r="I124" s="2">
        <f t="shared" si="41"/>
        <v>0</v>
      </c>
      <c r="J124" s="2">
        <v>150</v>
      </c>
      <c r="K124" s="71">
        <f t="shared" si="40"/>
        <v>-1</v>
      </c>
      <c r="L124" s="2">
        <v>77255.16</v>
      </c>
      <c r="M124" s="2">
        <v>54211.85</v>
      </c>
      <c r="N124" s="2">
        <v>42567.22</v>
      </c>
    </row>
    <row r="125" spans="1:14" ht="15.75" thickBot="1" x14ac:dyDescent="0.3">
      <c r="A125" s="46" t="s">
        <v>366</v>
      </c>
      <c r="B125" s="46" t="s">
        <v>367</v>
      </c>
      <c r="C125" s="47"/>
      <c r="D125" s="47"/>
      <c r="E125" s="3"/>
      <c r="F125" s="3"/>
      <c r="G125" s="2"/>
      <c r="H125" s="2">
        <v>130</v>
      </c>
      <c r="I125" s="2">
        <f t="shared" si="41"/>
        <v>130</v>
      </c>
      <c r="J125" s="2"/>
      <c r="K125" s="71"/>
      <c r="L125" s="2">
        <v>100881.67</v>
      </c>
      <c r="M125" s="2">
        <v>116315.7</v>
      </c>
      <c r="N125" s="2">
        <v>81361.570000000007</v>
      </c>
    </row>
    <row r="126" spans="1:14" ht="15.75" thickBot="1" x14ac:dyDescent="0.3">
      <c r="A126" s="46" t="s">
        <v>286</v>
      </c>
      <c r="B126" s="46" t="s">
        <v>287</v>
      </c>
      <c r="C126" s="47"/>
      <c r="D126" s="47"/>
      <c r="E126" s="3"/>
      <c r="F126" s="3">
        <v>2767.45</v>
      </c>
      <c r="G126" s="2"/>
      <c r="H126" s="2">
        <v>784</v>
      </c>
      <c r="I126" s="2">
        <f t="shared" si="41"/>
        <v>3551.45</v>
      </c>
      <c r="J126" s="2">
        <v>605</v>
      </c>
      <c r="K126" s="71">
        <f t="shared" si="40"/>
        <v>4.8701652892561977</v>
      </c>
      <c r="L126" s="2">
        <v>69702.679999999993</v>
      </c>
      <c r="M126" s="2">
        <v>80479.679999999993</v>
      </c>
      <c r="N126" s="2">
        <v>38460.300000000003</v>
      </c>
    </row>
    <row r="127" spans="1:14" ht="15.75" thickBot="1" x14ac:dyDescent="0.3">
      <c r="A127" s="13" t="s">
        <v>328</v>
      </c>
      <c r="B127" s="46" t="s">
        <v>329</v>
      </c>
      <c r="C127" s="14"/>
      <c r="D127" s="14"/>
      <c r="E127" s="3"/>
      <c r="F127" s="3"/>
      <c r="G127" s="2"/>
      <c r="H127" s="2"/>
      <c r="I127" s="2">
        <f t="shared" si="41"/>
        <v>0</v>
      </c>
      <c r="J127" s="2"/>
      <c r="K127" s="71"/>
      <c r="L127" s="2">
        <v>100639.69</v>
      </c>
      <c r="M127" s="2">
        <v>56933.99</v>
      </c>
      <c r="N127" s="2">
        <v>44783.02</v>
      </c>
    </row>
    <row r="128" spans="1:14" ht="15.75" thickBot="1" x14ac:dyDescent="0.3">
      <c r="A128" s="9" t="s">
        <v>22</v>
      </c>
      <c r="B128" s="58"/>
      <c r="C128" s="10"/>
      <c r="D128" s="10"/>
      <c r="E128" s="4">
        <f t="shared" ref="E128:J128" si="42">SUM(E119:E127)</f>
        <v>11664.09</v>
      </c>
      <c r="F128" s="4">
        <f t="shared" si="42"/>
        <v>2767.45</v>
      </c>
      <c r="G128" s="4">
        <f t="shared" si="42"/>
        <v>5905.32</v>
      </c>
      <c r="H128" s="4">
        <f t="shared" si="42"/>
        <v>6791.49</v>
      </c>
      <c r="I128" s="4">
        <f t="shared" si="42"/>
        <v>27128.35</v>
      </c>
      <c r="J128" s="4">
        <f t="shared" si="42"/>
        <v>23161.119999999999</v>
      </c>
      <c r="K128" s="78">
        <f t="shared" si="40"/>
        <v>0.17128834874997412</v>
      </c>
      <c r="L128" s="4">
        <f t="shared" ref="L128:M128" si="43">SUM(L119:L127)</f>
        <v>1386369.5199999996</v>
      </c>
      <c r="M128" s="4">
        <f t="shared" si="43"/>
        <v>1439473.31</v>
      </c>
      <c r="N128" s="4">
        <f t="shared" ref="N128" si="44">SUM(N119:N127)</f>
        <v>1484927.9600000002</v>
      </c>
    </row>
    <row r="129" spans="1:14" ht="15.75" thickBot="1" x14ac:dyDescent="0.3">
      <c r="A129" s="19" t="s">
        <v>23</v>
      </c>
      <c r="B129" s="18"/>
      <c r="C129" s="6"/>
      <c r="D129" s="6"/>
      <c r="E129" s="23"/>
      <c r="F129" s="23"/>
      <c r="G129" s="23"/>
      <c r="H129" s="23"/>
      <c r="I129" s="23"/>
      <c r="J129" s="23"/>
      <c r="K129" s="23"/>
      <c r="L129" s="23"/>
      <c r="M129" s="23"/>
    </row>
    <row r="130" spans="1:14" x14ac:dyDescent="0.25">
      <c r="A130" s="20"/>
      <c r="B130" s="57" t="s">
        <v>58</v>
      </c>
      <c r="C130" s="11"/>
      <c r="D130" s="11"/>
      <c r="E130" s="25" t="s">
        <v>2</v>
      </c>
      <c r="F130" s="26" t="s">
        <v>3</v>
      </c>
      <c r="G130" s="27" t="s">
        <v>4</v>
      </c>
      <c r="H130" s="54" t="s">
        <v>418</v>
      </c>
      <c r="I130" s="65" t="s">
        <v>513</v>
      </c>
      <c r="J130" s="25" t="s">
        <v>514</v>
      </c>
      <c r="K130" s="72" t="s">
        <v>452</v>
      </c>
      <c r="L130" s="25" t="s">
        <v>514</v>
      </c>
      <c r="M130" s="25" t="s">
        <v>469</v>
      </c>
      <c r="N130" s="25" t="s">
        <v>446</v>
      </c>
    </row>
    <row r="131" spans="1:14" ht="15.75" thickBot="1" x14ac:dyDescent="0.3">
      <c r="A131" s="21" t="s">
        <v>58</v>
      </c>
      <c r="B131" s="50" t="s">
        <v>59</v>
      </c>
      <c r="C131" s="12"/>
      <c r="D131" s="12"/>
      <c r="E131" s="28" t="s">
        <v>5</v>
      </c>
      <c r="F131" s="28" t="s">
        <v>5</v>
      </c>
      <c r="G131" s="28" t="s">
        <v>5</v>
      </c>
      <c r="H131" s="55" t="s">
        <v>419</v>
      </c>
      <c r="I131" s="28" t="s">
        <v>447</v>
      </c>
      <c r="J131" s="28" t="s">
        <v>447</v>
      </c>
      <c r="K131" s="73" t="s">
        <v>515</v>
      </c>
      <c r="L131" s="28" t="s">
        <v>448</v>
      </c>
      <c r="M131" s="28" t="s">
        <v>448</v>
      </c>
      <c r="N131" s="28" t="s">
        <v>448</v>
      </c>
    </row>
    <row r="132" spans="1:14" ht="15.75" thickBot="1" x14ac:dyDescent="0.3">
      <c r="A132" s="13" t="s">
        <v>143</v>
      </c>
      <c r="B132" s="98" t="s">
        <v>144</v>
      </c>
      <c r="C132" s="99"/>
      <c r="D132" s="100"/>
      <c r="E132" s="5">
        <v>8280.07</v>
      </c>
      <c r="F132" s="3">
        <v>7734.2</v>
      </c>
      <c r="G132" s="2">
        <v>404.05</v>
      </c>
      <c r="H132" s="2">
        <v>3280.77</v>
      </c>
      <c r="I132" s="2">
        <f t="shared" ref="I132:I135" si="45">SUM(E132:H132)</f>
        <v>19699.09</v>
      </c>
      <c r="J132" s="2">
        <v>33928.949999999997</v>
      </c>
      <c r="K132" s="71">
        <f t="shared" ref="K132:K136" si="46">SUM(I132/J132)-1</f>
        <v>-0.41940172035975176</v>
      </c>
      <c r="L132" s="53">
        <v>665567.48</v>
      </c>
      <c r="M132" s="53">
        <v>642101.30000000005</v>
      </c>
      <c r="N132" s="2">
        <v>457950.12</v>
      </c>
    </row>
    <row r="133" spans="1:14" ht="15.75" thickBot="1" x14ac:dyDescent="0.3">
      <c r="A133" s="13" t="s">
        <v>145</v>
      </c>
      <c r="B133" s="95" t="s">
        <v>146</v>
      </c>
      <c r="C133" s="96"/>
      <c r="D133" s="97"/>
      <c r="E133" s="3">
        <v>1600.36</v>
      </c>
      <c r="F133" s="3"/>
      <c r="G133" s="2"/>
      <c r="H133" s="2">
        <v>1103.44</v>
      </c>
      <c r="I133" s="2">
        <f t="shared" si="45"/>
        <v>2703.8</v>
      </c>
      <c r="J133" s="2">
        <v>12486.54</v>
      </c>
      <c r="K133" s="71">
        <f t="shared" si="46"/>
        <v>-0.78346283277833573</v>
      </c>
      <c r="L133" s="2">
        <v>356506.05</v>
      </c>
      <c r="M133" s="2">
        <v>310630.92</v>
      </c>
      <c r="N133" s="2">
        <v>303445.84999999998</v>
      </c>
    </row>
    <row r="134" spans="1:14" ht="15.75" thickBot="1" x14ac:dyDescent="0.3">
      <c r="A134" s="13" t="s">
        <v>147</v>
      </c>
      <c r="B134" s="95" t="s">
        <v>148</v>
      </c>
      <c r="C134" s="96"/>
      <c r="D134" s="97"/>
      <c r="E134" s="3">
        <v>4000.37</v>
      </c>
      <c r="F134" s="3"/>
      <c r="G134" s="2"/>
      <c r="H134" s="2">
        <v>2449.2600000000002</v>
      </c>
      <c r="I134" s="2">
        <f t="shared" si="45"/>
        <v>6449.63</v>
      </c>
      <c r="J134" s="2">
        <v>2868.19</v>
      </c>
      <c r="K134" s="71">
        <f t="shared" si="46"/>
        <v>1.248675994268162</v>
      </c>
      <c r="L134" s="2">
        <v>153437.13</v>
      </c>
      <c r="M134" s="2">
        <v>117689.71</v>
      </c>
      <c r="N134" s="2">
        <v>68174.149999999994</v>
      </c>
    </row>
    <row r="135" spans="1:14" ht="15.75" thickBot="1" x14ac:dyDescent="0.3">
      <c r="A135" s="13" t="s">
        <v>149</v>
      </c>
      <c r="B135" s="46" t="s">
        <v>150</v>
      </c>
      <c r="C135" s="14"/>
      <c r="D135" s="14"/>
      <c r="E135" s="3"/>
      <c r="F135" s="3">
        <v>1163.18</v>
      </c>
      <c r="G135" s="2"/>
      <c r="H135" s="2">
        <v>309.5</v>
      </c>
      <c r="I135" s="2">
        <f t="shared" si="45"/>
        <v>1472.68</v>
      </c>
      <c r="J135" s="2">
        <v>4866.6499999999996</v>
      </c>
      <c r="K135" s="71">
        <f t="shared" si="46"/>
        <v>-0.69739348422426106</v>
      </c>
      <c r="L135" s="2">
        <v>77161.05</v>
      </c>
      <c r="M135" s="2">
        <v>71905.919999999998</v>
      </c>
      <c r="N135" s="2">
        <v>72301.62</v>
      </c>
    </row>
    <row r="136" spans="1:14" ht="15.75" thickBot="1" x14ac:dyDescent="0.3">
      <c r="A136" s="9" t="s">
        <v>24</v>
      </c>
      <c r="B136" s="58"/>
      <c r="C136" s="10"/>
      <c r="D136" s="10"/>
      <c r="E136" s="4">
        <f>SUM(E132:E135)</f>
        <v>13880.8</v>
      </c>
      <c r="F136" s="4">
        <f t="shared" ref="F136:I136" si="47">SUM(F132:F135)</f>
        <v>8897.3799999999992</v>
      </c>
      <c r="G136" s="4">
        <f t="shared" si="47"/>
        <v>404.05</v>
      </c>
      <c r="H136" s="4">
        <f>SUM(H132:H135)</f>
        <v>7142.97</v>
      </c>
      <c r="I136" s="4">
        <f t="shared" si="47"/>
        <v>30325.200000000001</v>
      </c>
      <c r="J136" s="4">
        <f>SUM(J132:J135)</f>
        <v>54150.33</v>
      </c>
      <c r="K136" s="78">
        <f t="shared" si="46"/>
        <v>-0.43998125219181494</v>
      </c>
      <c r="L136" s="4">
        <f>SUM(L132:L135)</f>
        <v>1252671.7100000002</v>
      </c>
      <c r="M136" s="4">
        <f>SUM(M132:M135)</f>
        <v>1142327.8499999999</v>
      </c>
      <c r="N136" s="4">
        <f>SUM(N132:N135)</f>
        <v>901871.74</v>
      </c>
    </row>
    <row r="137" spans="1:14" ht="15.75" thickBot="1" x14ac:dyDescent="0.3">
      <c r="A137" s="19" t="s">
        <v>25</v>
      </c>
      <c r="B137" s="18"/>
      <c r="C137" s="6"/>
      <c r="D137" s="6"/>
      <c r="E137" s="23"/>
      <c r="F137" s="23"/>
      <c r="G137" s="23"/>
      <c r="H137" s="23"/>
      <c r="I137" s="23"/>
      <c r="J137" s="23"/>
      <c r="K137" s="23"/>
      <c r="L137" s="23"/>
      <c r="M137" s="23"/>
    </row>
    <row r="138" spans="1:14" x14ac:dyDescent="0.25">
      <c r="A138" s="20"/>
      <c r="B138" s="57" t="s">
        <v>58</v>
      </c>
      <c r="C138" s="11"/>
      <c r="D138" s="11"/>
      <c r="E138" s="25" t="s">
        <v>2</v>
      </c>
      <c r="F138" s="26" t="s">
        <v>3</v>
      </c>
      <c r="G138" s="27" t="s">
        <v>4</v>
      </c>
      <c r="H138" s="54" t="s">
        <v>418</v>
      </c>
      <c r="I138" s="65" t="s">
        <v>513</v>
      </c>
      <c r="J138" s="25" t="s">
        <v>514</v>
      </c>
      <c r="K138" s="72" t="s">
        <v>452</v>
      </c>
      <c r="L138" s="25" t="s">
        <v>514</v>
      </c>
      <c r="M138" s="25" t="s">
        <v>469</v>
      </c>
      <c r="N138" s="25" t="s">
        <v>446</v>
      </c>
    </row>
    <row r="139" spans="1:14" ht="15.75" thickBot="1" x14ac:dyDescent="0.3">
      <c r="A139" s="21" t="s">
        <v>58</v>
      </c>
      <c r="B139" s="50" t="s">
        <v>59</v>
      </c>
      <c r="C139" s="12"/>
      <c r="D139" s="12"/>
      <c r="E139" s="28" t="s">
        <v>5</v>
      </c>
      <c r="F139" s="28" t="s">
        <v>5</v>
      </c>
      <c r="G139" s="28" t="s">
        <v>5</v>
      </c>
      <c r="H139" s="55" t="s">
        <v>419</v>
      </c>
      <c r="I139" s="28" t="s">
        <v>447</v>
      </c>
      <c r="J139" s="28" t="s">
        <v>447</v>
      </c>
      <c r="K139" s="73" t="s">
        <v>515</v>
      </c>
      <c r="L139" s="28" t="s">
        <v>448</v>
      </c>
      <c r="M139" s="28" t="s">
        <v>448</v>
      </c>
      <c r="N139" s="28" t="s">
        <v>448</v>
      </c>
    </row>
    <row r="140" spans="1:14" ht="15.75" thickBot="1" x14ac:dyDescent="0.3">
      <c r="A140" s="13" t="s">
        <v>151</v>
      </c>
      <c r="B140" s="46" t="s">
        <v>152</v>
      </c>
      <c r="C140" s="14"/>
      <c r="D140" s="14"/>
      <c r="E140" s="3">
        <v>4085.54</v>
      </c>
      <c r="F140" s="3">
        <v>7658.94</v>
      </c>
      <c r="G140" s="2"/>
      <c r="H140" s="2">
        <v>6735.27</v>
      </c>
      <c r="I140" s="2">
        <f>SUM(E140:H140)</f>
        <v>18479.75</v>
      </c>
      <c r="J140" s="2">
        <v>14293.02</v>
      </c>
      <c r="K140" s="71">
        <f t="shared" ref="K140:K150" si="48">SUM(I140/J140)-1</f>
        <v>0.29292130004715577</v>
      </c>
      <c r="L140" s="2">
        <v>551689.23</v>
      </c>
      <c r="M140" s="2">
        <v>620301.1</v>
      </c>
      <c r="N140" s="2">
        <v>724089.31</v>
      </c>
    </row>
    <row r="141" spans="1:14" ht="15.75" thickBot="1" x14ac:dyDescent="0.3">
      <c r="A141" s="13" t="s">
        <v>153</v>
      </c>
      <c r="B141" s="46" t="s">
        <v>154</v>
      </c>
      <c r="C141" s="14"/>
      <c r="D141" s="14"/>
      <c r="E141" s="3">
        <v>236</v>
      </c>
      <c r="F141" s="3">
        <v>480.02</v>
      </c>
      <c r="G141" s="2"/>
      <c r="H141" s="2">
        <v>2165.6799999999998</v>
      </c>
      <c r="I141" s="2">
        <f t="shared" ref="I141:I149" si="49">SUM(E141:H141)</f>
        <v>2881.7</v>
      </c>
      <c r="J141" s="2">
        <v>5698.73</v>
      </c>
      <c r="K141" s="71">
        <f t="shared" si="48"/>
        <v>-0.49432592875956571</v>
      </c>
      <c r="L141" s="2">
        <v>182399.89</v>
      </c>
      <c r="M141" s="2">
        <v>204320.81</v>
      </c>
      <c r="N141" s="2">
        <v>249889.54</v>
      </c>
    </row>
    <row r="142" spans="1:14" ht="15.75" thickBot="1" x14ac:dyDescent="0.3">
      <c r="A142" s="46" t="s">
        <v>155</v>
      </c>
      <c r="B142" s="46" t="s">
        <v>156</v>
      </c>
      <c r="C142" s="47"/>
      <c r="D142" s="47"/>
      <c r="E142" s="3"/>
      <c r="F142" s="3">
        <v>1178.23</v>
      </c>
      <c r="G142" s="2"/>
      <c r="H142" s="2">
        <v>1935.6</v>
      </c>
      <c r="I142" s="2">
        <f t="shared" si="49"/>
        <v>3113.83</v>
      </c>
      <c r="J142" s="2">
        <v>5016.66</v>
      </c>
      <c r="K142" s="71">
        <f t="shared" si="48"/>
        <v>-0.37930216518560156</v>
      </c>
      <c r="L142" s="2">
        <v>91362.96</v>
      </c>
      <c r="M142" s="2">
        <v>95092.65</v>
      </c>
      <c r="N142" s="2">
        <v>96526.99</v>
      </c>
    </row>
    <row r="143" spans="1:14" ht="15.75" thickBot="1" x14ac:dyDescent="0.3">
      <c r="A143" s="13" t="s">
        <v>157</v>
      </c>
      <c r="B143" s="46" t="s">
        <v>158</v>
      </c>
      <c r="C143" s="14"/>
      <c r="D143" s="14"/>
      <c r="E143" s="3">
        <v>575.19000000000005</v>
      </c>
      <c r="F143" s="3">
        <v>980.95</v>
      </c>
      <c r="G143" s="2">
        <v>5143.12</v>
      </c>
      <c r="H143" s="2">
        <v>595</v>
      </c>
      <c r="I143" s="2">
        <f t="shared" si="49"/>
        <v>7294.26</v>
      </c>
      <c r="J143" s="2">
        <v>3313.46</v>
      </c>
      <c r="K143" s="71">
        <f t="shared" si="48"/>
        <v>1.2014027632746433</v>
      </c>
      <c r="L143" s="2">
        <v>98793.87</v>
      </c>
      <c r="M143" s="2">
        <v>92357.86</v>
      </c>
      <c r="N143" s="2">
        <v>69479.98</v>
      </c>
    </row>
    <row r="144" spans="1:14" ht="15.75" thickBot="1" x14ac:dyDescent="0.3">
      <c r="A144" s="13" t="s">
        <v>159</v>
      </c>
      <c r="B144" s="46" t="s">
        <v>160</v>
      </c>
      <c r="C144" s="14"/>
      <c r="D144" s="14"/>
      <c r="E144" s="3">
        <v>719.55</v>
      </c>
      <c r="F144" s="3">
        <v>4812.84</v>
      </c>
      <c r="G144" s="2">
        <v>15558.86</v>
      </c>
      <c r="H144" s="2">
        <v>2812.98</v>
      </c>
      <c r="I144" s="2">
        <f t="shared" si="49"/>
        <v>23904.23</v>
      </c>
      <c r="J144" s="2">
        <v>2841.11</v>
      </c>
      <c r="K144" s="71">
        <f t="shared" si="48"/>
        <v>7.4136939435643114</v>
      </c>
      <c r="L144" s="2">
        <v>253455.71</v>
      </c>
      <c r="M144" s="2">
        <v>266705.76</v>
      </c>
      <c r="N144" s="2">
        <v>210535.89</v>
      </c>
    </row>
    <row r="145" spans="1:14" ht="15.75" thickBot="1" x14ac:dyDescent="0.3">
      <c r="A145" s="46" t="s">
        <v>161</v>
      </c>
      <c r="B145" s="46" t="s">
        <v>162</v>
      </c>
      <c r="C145" s="47"/>
      <c r="D145" s="47"/>
      <c r="E145" s="3"/>
      <c r="F145" s="3"/>
      <c r="G145" s="2"/>
      <c r="H145" s="2"/>
      <c r="I145" s="2">
        <f t="shared" si="49"/>
        <v>0</v>
      </c>
      <c r="J145" s="2">
        <v>8351.7999999999993</v>
      </c>
      <c r="K145" s="71">
        <f t="shared" si="48"/>
        <v>-1</v>
      </c>
      <c r="L145" s="2">
        <v>72001.009999999995</v>
      </c>
      <c r="M145" s="2">
        <v>68996.710000000006</v>
      </c>
      <c r="N145" s="2">
        <v>53334.32</v>
      </c>
    </row>
    <row r="146" spans="1:14" ht="15.75" thickBot="1" x14ac:dyDescent="0.3">
      <c r="A146" s="46" t="s">
        <v>163</v>
      </c>
      <c r="B146" s="46" t="s">
        <v>164</v>
      </c>
      <c r="C146" s="47"/>
      <c r="D146" s="47"/>
      <c r="E146" s="3"/>
      <c r="F146" s="3"/>
      <c r="G146" s="2">
        <v>10423.93</v>
      </c>
      <c r="H146" s="2">
        <v>6023.2</v>
      </c>
      <c r="I146" s="2">
        <f t="shared" si="49"/>
        <v>16447.13</v>
      </c>
      <c r="J146" s="2">
        <v>21950.34</v>
      </c>
      <c r="K146" s="71">
        <f t="shared" si="48"/>
        <v>-0.25071183407637421</v>
      </c>
      <c r="L146" s="2">
        <v>386624.44</v>
      </c>
      <c r="M146" s="2">
        <v>356912.05</v>
      </c>
      <c r="N146" s="2">
        <v>270408.01</v>
      </c>
    </row>
    <row r="147" spans="1:14" ht="15.75" thickBot="1" x14ac:dyDescent="0.3">
      <c r="A147" s="46" t="s">
        <v>165</v>
      </c>
      <c r="B147" s="46" t="s">
        <v>166</v>
      </c>
      <c r="C147" s="47"/>
      <c r="D147" s="47"/>
      <c r="E147" s="3">
        <v>2565.59</v>
      </c>
      <c r="F147" s="3"/>
      <c r="G147" s="2"/>
      <c r="H147" s="2">
        <v>5632.4</v>
      </c>
      <c r="I147" s="2">
        <f t="shared" si="49"/>
        <v>8197.99</v>
      </c>
      <c r="J147" s="2">
        <v>2136.8000000000002</v>
      </c>
      <c r="K147" s="71">
        <f t="shared" si="48"/>
        <v>2.8365733807562705</v>
      </c>
      <c r="L147" s="2">
        <v>86998.81</v>
      </c>
      <c r="M147" s="2">
        <v>62468.02</v>
      </c>
      <c r="N147" s="2">
        <v>113332.02</v>
      </c>
    </row>
    <row r="148" spans="1:14" ht="15.75" thickBot="1" x14ac:dyDescent="0.3">
      <c r="A148" s="46" t="s">
        <v>167</v>
      </c>
      <c r="B148" s="46" t="s">
        <v>168</v>
      </c>
      <c r="C148" s="47"/>
      <c r="D148" s="47"/>
      <c r="E148" s="3"/>
      <c r="F148" s="3"/>
      <c r="G148" s="2"/>
      <c r="H148" s="2">
        <v>285.69</v>
      </c>
      <c r="I148" s="2">
        <f t="shared" si="49"/>
        <v>285.69</v>
      </c>
      <c r="J148" s="2"/>
      <c r="K148" s="71"/>
      <c r="L148" s="2">
        <v>37649.839999999997</v>
      </c>
      <c r="M148" s="2">
        <v>8375.41</v>
      </c>
      <c r="N148" s="2">
        <v>20847</v>
      </c>
    </row>
    <row r="149" spans="1:14" ht="15.75" thickBot="1" x14ac:dyDescent="0.3">
      <c r="A149" s="13" t="s">
        <v>344</v>
      </c>
      <c r="B149" s="46" t="s">
        <v>345</v>
      </c>
      <c r="C149" s="14"/>
      <c r="D149" s="14"/>
      <c r="E149" s="5"/>
      <c r="F149" s="3"/>
      <c r="G149" s="2"/>
      <c r="H149" s="2">
        <v>518.4</v>
      </c>
      <c r="I149" s="2">
        <f t="shared" si="49"/>
        <v>518.4</v>
      </c>
      <c r="J149" s="2">
        <v>1188.17</v>
      </c>
      <c r="K149" s="71">
        <f t="shared" si="48"/>
        <v>-0.56369879731014927</v>
      </c>
      <c r="L149" s="2">
        <v>19934.509999999998</v>
      </c>
      <c r="M149" s="2">
        <v>18867.25</v>
      </c>
      <c r="N149" s="2">
        <v>21566.89</v>
      </c>
    </row>
    <row r="150" spans="1:14" ht="15.75" thickBot="1" x14ac:dyDescent="0.3">
      <c r="A150" s="9" t="s">
        <v>26</v>
      </c>
      <c r="B150" s="58"/>
      <c r="C150" s="10"/>
      <c r="D150" s="10"/>
      <c r="E150" s="4">
        <f t="shared" ref="E150:J150" si="50">SUM(E140:E149)</f>
        <v>8181.87</v>
      </c>
      <c r="F150" s="4">
        <f t="shared" si="50"/>
        <v>15110.98</v>
      </c>
      <c r="G150" s="4">
        <f t="shared" si="50"/>
        <v>31125.91</v>
      </c>
      <c r="H150" s="4">
        <f t="shared" si="50"/>
        <v>26704.219999999998</v>
      </c>
      <c r="I150" s="4">
        <f t="shared" si="50"/>
        <v>81122.98000000001</v>
      </c>
      <c r="J150" s="4">
        <f t="shared" si="50"/>
        <v>64790.09</v>
      </c>
      <c r="K150" s="78">
        <f t="shared" si="48"/>
        <v>0.25208932415435781</v>
      </c>
      <c r="L150" s="4">
        <f t="shared" ref="L150:M150" si="51">SUM(L140:L149)</f>
        <v>1780910.27</v>
      </c>
      <c r="M150" s="4">
        <f t="shared" si="51"/>
        <v>1794397.6199999999</v>
      </c>
      <c r="N150" s="4">
        <f t="shared" ref="N150" si="52">SUM(N140:N149)</f>
        <v>1830009.95</v>
      </c>
    </row>
    <row r="151" spans="1:14" ht="15.75" thickBot="1" x14ac:dyDescent="0.3">
      <c r="A151" s="19" t="s">
        <v>27</v>
      </c>
      <c r="B151" s="18"/>
      <c r="C151" s="6"/>
      <c r="D151" s="6"/>
      <c r="E151" s="23"/>
      <c r="F151" s="23"/>
      <c r="G151" s="23"/>
      <c r="H151" s="23"/>
      <c r="I151" s="23"/>
      <c r="J151" s="23"/>
      <c r="K151" s="23"/>
      <c r="L151" s="23"/>
      <c r="M151" s="23"/>
    </row>
    <row r="152" spans="1:14" x14ac:dyDescent="0.25">
      <c r="A152" s="20"/>
      <c r="B152" s="57" t="s">
        <v>58</v>
      </c>
      <c r="C152" s="11"/>
      <c r="D152" s="11"/>
      <c r="E152" s="25" t="s">
        <v>2</v>
      </c>
      <c r="F152" s="26" t="s">
        <v>3</v>
      </c>
      <c r="G152" s="27" t="s">
        <v>4</v>
      </c>
      <c r="H152" s="54" t="s">
        <v>418</v>
      </c>
      <c r="I152" s="65" t="s">
        <v>513</v>
      </c>
      <c r="J152" s="25" t="s">
        <v>514</v>
      </c>
      <c r="K152" s="72" t="s">
        <v>452</v>
      </c>
      <c r="L152" s="25" t="s">
        <v>514</v>
      </c>
      <c r="M152" s="25" t="s">
        <v>469</v>
      </c>
      <c r="N152" s="25" t="s">
        <v>446</v>
      </c>
    </row>
    <row r="153" spans="1:14" ht="15.75" thickBot="1" x14ac:dyDescent="0.3">
      <c r="A153" s="21" t="s">
        <v>58</v>
      </c>
      <c r="B153" s="50" t="s">
        <v>59</v>
      </c>
      <c r="C153" s="12"/>
      <c r="D153" s="12"/>
      <c r="E153" s="28" t="s">
        <v>5</v>
      </c>
      <c r="F153" s="28" t="s">
        <v>5</v>
      </c>
      <c r="G153" s="28" t="s">
        <v>5</v>
      </c>
      <c r="H153" s="55" t="s">
        <v>419</v>
      </c>
      <c r="I153" s="28" t="s">
        <v>447</v>
      </c>
      <c r="J153" s="28" t="s">
        <v>447</v>
      </c>
      <c r="K153" s="73" t="s">
        <v>515</v>
      </c>
      <c r="L153" s="28" t="s">
        <v>448</v>
      </c>
      <c r="M153" s="28" t="s">
        <v>448</v>
      </c>
      <c r="N153" s="28" t="s">
        <v>448</v>
      </c>
    </row>
    <row r="154" spans="1:14" ht="15.75" thickBot="1" x14ac:dyDescent="0.3">
      <c r="A154" s="13" t="s">
        <v>169</v>
      </c>
      <c r="B154" s="46" t="s">
        <v>170</v>
      </c>
      <c r="C154" s="14"/>
      <c r="D154" s="14"/>
      <c r="E154" s="5"/>
      <c r="F154" s="5"/>
      <c r="G154" s="2">
        <v>2000</v>
      </c>
      <c r="H154" s="2">
        <v>4195.2299999999996</v>
      </c>
      <c r="I154" s="2">
        <f>SUM(E154:H154)</f>
        <v>6195.23</v>
      </c>
      <c r="J154" s="2">
        <v>2976.1</v>
      </c>
      <c r="K154" s="71">
        <f>SUM(I154/J154)-1</f>
        <v>1.0816605624810993</v>
      </c>
      <c r="L154" s="2">
        <v>308519.24</v>
      </c>
      <c r="M154" s="2">
        <v>227222.66</v>
      </c>
      <c r="N154" s="2">
        <v>326533.92</v>
      </c>
    </row>
    <row r="155" spans="1:14" ht="15.75" thickBot="1" x14ac:dyDescent="0.3">
      <c r="A155" s="9" t="s">
        <v>28</v>
      </c>
      <c r="B155" s="58"/>
      <c r="C155" s="10"/>
      <c r="D155" s="10"/>
      <c r="E155" s="4">
        <f>SUM(E154)</f>
        <v>0</v>
      </c>
      <c r="F155" s="4">
        <f t="shared" ref="F155:I155" si="53">SUM(F154)</f>
        <v>0</v>
      </c>
      <c r="G155" s="4">
        <f t="shared" si="53"/>
        <v>2000</v>
      </c>
      <c r="H155" s="4">
        <f>SUM(H154)</f>
        <v>4195.2299999999996</v>
      </c>
      <c r="I155" s="4">
        <f t="shared" si="53"/>
        <v>6195.23</v>
      </c>
      <c r="J155" s="4">
        <f>SUM(J154)</f>
        <v>2976.1</v>
      </c>
      <c r="K155" s="78">
        <f t="shared" ref="K155" si="54">SUM(I155/J155)-1</f>
        <v>1.0816605624810993</v>
      </c>
      <c r="L155" s="4">
        <f>SUM(L154)</f>
        <v>308519.24</v>
      </c>
      <c r="M155" s="4">
        <f>SUM(M154)</f>
        <v>227222.66</v>
      </c>
      <c r="N155" s="4">
        <f>SUM(N154)</f>
        <v>326533.92</v>
      </c>
    </row>
    <row r="156" spans="1:14" ht="15.75" thickBot="1" x14ac:dyDescent="0.3">
      <c r="A156" s="48" t="s">
        <v>272</v>
      </c>
      <c r="B156" s="18"/>
      <c r="C156" s="40"/>
      <c r="D156" s="40"/>
      <c r="E156" s="23"/>
      <c r="F156" s="23"/>
      <c r="G156" s="23"/>
      <c r="H156" s="23"/>
      <c r="I156" s="23"/>
      <c r="J156" s="84"/>
      <c r="K156" s="23"/>
      <c r="L156" s="23"/>
      <c r="M156" s="23"/>
    </row>
    <row r="157" spans="1:14" x14ac:dyDescent="0.25">
      <c r="A157" s="49"/>
      <c r="B157" s="57" t="s">
        <v>58</v>
      </c>
      <c r="C157" s="44"/>
      <c r="D157" s="44"/>
      <c r="E157" s="25" t="s">
        <v>2</v>
      </c>
      <c r="F157" s="26" t="s">
        <v>3</v>
      </c>
      <c r="G157" s="27" t="s">
        <v>4</v>
      </c>
      <c r="H157" s="54" t="s">
        <v>418</v>
      </c>
      <c r="I157" s="65" t="s">
        <v>513</v>
      </c>
      <c r="J157" s="25" t="s">
        <v>514</v>
      </c>
      <c r="K157" s="72" t="s">
        <v>452</v>
      </c>
      <c r="L157" s="25" t="s">
        <v>514</v>
      </c>
      <c r="M157" s="25" t="s">
        <v>469</v>
      </c>
      <c r="N157" s="25" t="s">
        <v>446</v>
      </c>
    </row>
    <row r="158" spans="1:14" ht="15.75" thickBot="1" x14ac:dyDescent="0.3">
      <c r="A158" s="50" t="s">
        <v>58</v>
      </c>
      <c r="B158" s="50" t="s">
        <v>59</v>
      </c>
      <c r="C158" s="45"/>
      <c r="D158" s="45"/>
      <c r="E158" s="28" t="s">
        <v>5</v>
      </c>
      <c r="F158" s="28" t="s">
        <v>5</v>
      </c>
      <c r="G158" s="28" t="s">
        <v>5</v>
      </c>
      <c r="H158" s="55" t="s">
        <v>419</v>
      </c>
      <c r="I158" s="28" t="s">
        <v>447</v>
      </c>
      <c r="J158" s="28" t="s">
        <v>447</v>
      </c>
      <c r="K158" s="73" t="s">
        <v>515</v>
      </c>
      <c r="L158" s="28" t="s">
        <v>448</v>
      </c>
      <c r="M158" s="28" t="s">
        <v>448</v>
      </c>
      <c r="N158" s="28" t="s">
        <v>448</v>
      </c>
    </row>
    <row r="159" spans="1:14" ht="15.75" thickBot="1" x14ac:dyDescent="0.3">
      <c r="A159" s="46" t="s">
        <v>171</v>
      </c>
      <c r="B159" s="46" t="s">
        <v>172</v>
      </c>
      <c r="C159" s="47"/>
      <c r="D159" s="47"/>
      <c r="E159" s="3">
        <v>2563.2600000000002</v>
      </c>
      <c r="F159" s="3"/>
      <c r="G159" s="2"/>
      <c r="H159" s="2">
        <v>2719.6</v>
      </c>
      <c r="I159" s="2">
        <f>SUM(E159:H159)</f>
        <v>5282.8600000000006</v>
      </c>
      <c r="J159" s="2">
        <v>4202.9399999999996</v>
      </c>
      <c r="K159" s="71">
        <f>SUM(I159/J159)-1</f>
        <v>0.25694394875967808</v>
      </c>
      <c r="L159" s="2">
        <v>66526.5</v>
      </c>
      <c r="M159" s="2">
        <v>67728.240000000005</v>
      </c>
      <c r="N159" s="2">
        <v>47515.34</v>
      </c>
    </row>
    <row r="160" spans="1:14" ht="15.75" thickBot="1" x14ac:dyDescent="0.3">
      <c r="A160" s="42" t="s">
        <v>273</v>
      </c>
      <c r="B160" s="58"/>
      <c r="C160" s="43"/>
      <c r="D160" s="43"/>
      <c r="E160" s="4">
        <f>SUM(E159)</f>
        <v>2563.2600000000002</v>
      </c>
      <c r="F160" s="4">
        <f t="shared" ref="F160" si="55">SUM(F159)</f>
        <v>0</v>
      </c>
      <c r="G160" s="4">
        <f t="shared" ref="G160" si="56">SUM(G159)</f>
        <v>0</v>
      </c>
      <c r="H160" s="4">
        <f>SUM(H159)</f>
        <v>2719.6</v>
      </c>
      <c r="I160" s="4">
        <f t="shared" ref="I160" si="57">SUM(I159)</f>
        <v>5282.8600000000006</v>
      </c>
      <c r="J160" s="4">
        <f>SUM(J159)</f>
        <v>4202.9399999999996</v>
      </c>
      <c r="K160" s="78">
        <f t="shared" ref="K160" si="58">SUM(I160/J160)-1</f>
        <v>0.25694394875967808</v>
      </c>
      <c r="L160" s="4">
        <f>SUM(L159)</f>
        <v>66526.5</v>
      </c>
      <c r="M160" s="4">
        <f>SUM(M159)</f>
        <v>67728.240000000005</v>
      </c>
      <c r="N160" s="4">
        <f>SUM(N159)</f>
        <v>47515.34</v>
      </c>
    </row>
    <row r="161" spans="1:14" ht="15.75" thickBot="1" x14ac:dyDescent="0.3">
      <c r="A161" s="19" t="s">
        <v>29</v>
      </c>
      <c r="B161" s="18"/>
      <c r="C161" s="6"/>
      <c r="D161" s="6"/>
      <c r="E161" s="23"/>
      <c r="F161" s="23"/>
      <c r="G161" s="23"/>
      <c r="H161" s="23"/>
      <c r="I161" s="23"/>
      <c r="J161" s="23"/>
      <c r="K161" s="23"/>
      <c r="L161" s="23"/>
      <c r="M161" s="23"/>
    </row>
    <row r="162" spans="1:14" x14ac:dyDescent="0.25">
      <c r="A162" s="20"/>
      <c r="B162" s="57" t="s">
        <v>58</v>
      </c>
      <c r="C162" s="11"/>
      <c r="D162" s="11"/>
      <c r="E162" s="25" t="s">
        <v>2</v>
      </c>
      <c r="F162" s="26" t="s">
        <v>3</v>
      </c>
      <c r="G162" s="27" t="s">
        <v>4</v>
      </c>
      <c r="H162" s="54" t="s">
        <v>418</v>
      </c>
      <c r="I162" s="65" t="s">
        <v>513</v>
      </c>
      <c r="J162" s="25" t="s">
        <v>514</v>
      </c>
      <c r="K162" s="72" t="s">
        <v>452</v>
      </c>
      <c r="L162" s="25" t="s">
        <v>514</v>
      </c>
      <c r="M162" s="25" t="s">
        <v>469</v>
      </c>
      <c r="N162" s="25" t="s">
        <v>446</v>
      </c>
    </row>
    <row r="163" spans="1:14" ht="15.75" thickBot="1" x14ac:dyDescent="0.3">
      <c r="A163" s="21" t="s">
        <v>58</v>
      </c>
      <c r="B163" s="50" t="s">
        <v>59</v>
      </c>
      <c r="C163" s="12"/>
      <c r="D163" s="12"/>
      <c r="E163" s="28" t="s">
        <v>5</v>
      </c>
      <c r="F163" s="28" t="s">
        <v>5</v>
      </c>
      <c r="G163" s="28" t="s">
        <v>5</v>
      </c>
      <c r="H163" s="55" t="s">
        <v>419</v>
      </c>
      <c r="I163" s="28" t="s">
        <v>447</v>
      </c>
      <c r="J163" s="28" t="s">
        <v>447</v>
      </c>
      <c r="K163" s="73" t="s">
        <v>515</v>
      </c>
      <c r="L163" s="28" t="s">
        <v>448</v>
      </c>
      <c r="M163" s="28" t="s">
        <v>448</v>
      </c>
      <c r="N163" s="28" t="s">
        <v>448</v>
      </c>
    </row>
    <row r="164" spans="1:14" ht="15.75" thickBot="1" x14ac:dyDescent="0.3">
      <c r="A164" s="13" t="s">
        <v>173</v>
      </c>
      <c r="B164" s="46" t="s">
        <v>174</v>
      </c>
      <c r="C164" s="14"/>
      <c r="D164" s="14"/>
      <c r="E164" s="5">
        <v>2369.0300000000002</v>
      </c>
      <c r="F164" s="3"/>
      <c r="G164" s="2">
        <v>2212.16</v>
      </c>
      <c r="H164" s="2">
        <v>425</v>
      </c>
      <c r="I164" s="2">
        <f>SUM(E164:H164)</f>
        <v>5006.1900000000005</v>
      </c>
      <c r="J164" s="2">
        <v>2333.4899999999998</v>
      </c>
      <c r="K164" s="71">
        <f t="shared" ref="K164:K172" si="59">SUM(I164/J164)-1</f>
        <v>1.1453659540002317</v>
      </c>
      <c r="L164" s="2">
        <v>143237.99</v>
      </c>
      <c r="M164" s="2">
        <v>169844.84</v>
      </c>
      <c r="N164" s="2">
        <v>193923.51</v>
      </c>
    </row>
    <row r="165" spans="1:14" ht="15.75" thickBot="1" x14ac:dyDescent="0.3">
      <c r="A165" s="46" t="s">
        <v>346</v>
      </c>
      <c r="B165" s="46" t="s">
        <v>288</v>
      </c>
      <c r="C165" s="47"/>
      <c r="D165" s="47"/>
      <c r="E165" s="5"/>
      <c r="F165" s="3">
        <v>3165.32</v>
      </c>
      <c r="G165" s="2"/>
      <c r="H165" s="2">
        <v>1858</v>
      </c>
      <c r="I165" s="2">
        <f t="shared" ref="I165:I171" si="60">SUM(E165:H165)</f>
        <v>5023.32</v>
      </c>
      <c r="J165" s="2">
        <v>5575.59</v>
      </c>
      <c r="K165" s="71">
        <f t="shared" si="59"/>
        <v>-9.9051400838296999E-2</v>
      </c>
      <c r="L165" s="2">
        <v>140066.81</v>
      </c>
      <c r="M165" s="2">
        <v>113058.76</v>
      </c>
      <c r="N165" s="2">
        <v>114775.64</v>
      </c>
    </row>
    <row r="166" spans="1:14" ht="15.75" thickBot="1" x14ac:dyDescent="0.3">
      <c r="A166" s="13" t="s">
        <v>175</v>
      </c>
      <c r="B166" s="46" t="s">
        <v>176</v>
      </c>
      <c r="C166" s="14"/>
      <c r="D166" s="14"/>
      <c r="E166" s="3"/>
      <c r="F166" s="3"/>
      <c r="G166" s="2"/>
      <c r="H166" s="2"/>
      <c r="I166" s="2">
        <f t="shared" si="60"/>
        <v>0</v>
      </c>
      <c r="J166" s="2">
        <v>86.5</v>
      </c>
      <c r="K166" s="71">
        <f t="shared" si="59"/>
        <v>-1</v>
      </c>
      <c r="L166" s="2">
        <v>136213.85999999999</v>
      </c>
      <c r="M166" s="2">
        <v>124195.72</v>
      </c>
      <c r="N166" s="2">
        <v>49436.05</v>
      </c>
    </row>
    <row r="167" spans="1:14" ht="15.75" thickBot="1" x14ac:dyDescent="0.3">
      <c r="A167" s="13" t="s">
        <v>177</v>
      </c>
      <c r="B167" s="46" t="s">
        <v>178</v>
      </c>
      <c r="C167" s="14"/>
      <c r="D167" s="14"/>
      <c r="E167" s="3">
        <v>852.5</v>
      </c>
      <c r="F167" s="3">
        <v>434.82</v>
      </c>
      <c r="G167" s="2">
        <v>3044.9</v>
      </c>
      <c r="H167" s="2">
        <v>2118.54</v>
      </c>
      <c r="I167" s="2">
        <f t="shared" si="60"/>
        <v>6450.76</v>
      </c>
      <c r="J167" s="2">
        <v>6593.76</v>
      </c>
      <c r="K167" s="71">
        <f t="shared" si="59"/>
        <v>-2.1687170900973052E-2</v>
      </c>
      <c r="L167" s="2">
        <v>207535.24</v>
      </c>
      <c r="M167" s="2">
        <v>110840.51</v>
      </c>
      <c r="N167" s="2">
        <v>106091.1</v>
      </c>
    </row>
    <row r="168" spans="1:14" ht="15.75" thickBot="1" x14ac:dyDescent="0.3">
      <c r="A168" s="46" t="s">
        <v>455</v>
      </c>
      <c r="B168" s="46" t="s">
        <v>456</v>
      </c>
      <c r="C168" s="47"/>
      <c r="D168" s="47"/>
      <c r="E168" s="3"/>
      <c r="F168" s="3"/>
      <c r="G168" s="2"/>
      <c r="H168" s="2"/>
      <c r="I168" s="2"/>
      <c r="J168" s="2"/>
      <c r="K168" s="71"/>
      <c r="L168" s="2"/>
      <c r="M168" s="2">
        <v>482.56</v>
      </c>
      <c r="N168" s="2">
        <v>0</v>
      </c>
    </row>
    <row r="169" spans="1:14" ht="15.75" thickBot="1" x14ac:dyDescent="0.3">
      <c r="A169" s="13" t="s">
        <v>179</v>
      </c>
      <c r="B169" s="46" t="s">
        <v>180</v>
      </c>
      <c r="C169" s="14"/>
      <c r="D169" s="14"/>
      <c r="E169" s="3">
        <v>2181.9</v>
      </c>
      <c r="F169" s="3"/>
      <c r="G169" s="2"/>
      <c r="H169" s="2"/>
      <c r="I169" s="2">
        <f t="shared" si="60"/>
        <v>2181.9</v>
      </c>
      <c r="J169" s="2">
        <v>1185</v>
      </c>
      <c r="K169" s="71">
        <f t="shared" si="59"/>
        <v>0.84126582278481021</v>
      </c>
      <c r="L169" s="2">
        <v>107435.59</v>
      </c>
      <c r="M169" s="2">
        <v>91257.56</v>
      </c>
      <c r="N169" s="2">
        <v>68462.84</v>
      </c>
    </row>
    <row r="170" spans="1:14" ht="15.75" thickBot="1" x14ac:dyDescent="0.3">
      <c r="A170" s="46" t="s">
        <v>347</v>
      </c>
      <c r="B170" s="46" t="s">
        <v>348</v>
      </c>
      <c r="C170" s="47"/>
      <c r="D170" s="47"/>
      <c r="E170" s="3"/>
      <c r="F170" s="3"/>
      <c r="G170" s="2"/>
      <c r="H170" s="2">
        <v>245</v>
      </c>
      <c r="I170" s="2">
        <f t="shared" si="60"/>
        <v>245</v>
      </c>
      <c r="J170" s="2">
        <v>3744.41</v>
      </c>
      <c r="K170" s="71">
        <f t="shared" si="59"/>
        <v>-0.93456913105135386</v>
      </c>
      <c r="L170" s="2">
        <v>112434.14</v>
      </c>
      <c r="M170" s="2">
        <v>142848.26999999999</v>
      </c>
      <c r="N170" s="2">
        <v>116723.48</v>
      </c>
    </row>
    <row r="171" spans="1:14" ht="15.75" thickBot="1" x14ac:dyDescent="0.3">
      <c r="A171" s="13" t="s">
        <v>181</v>
      </c>
      <c r="B171" s="46" t="s">
        <v>182</v>
      </c>
      <c r="C171" s="14"/>
      <c r="D171" s="14"/>
      <c r="E171" s="3">
        <v>428.77</v>
      </c>
      <c r="F171" s="3"/>
      <c r="G171" s="2"/>
      <c r="H171" s="2">
        <v>645.77</v>
      </c>
      <c r="I171" s="2">
        <f t="shared" si="60"/>
        <v>1074.54</v>
      </c>
      <c r="J171" s="2">
        <v>1218.6300000000001</v>
      </c>
      <c r="K171" s="71">
        <f t="shared" si="59"/>
        <v>-0.11823933433445766</v>
      </c>
      <c r="L171" s="2">
        <v>58376.71</v>
      </c>
      <c r="M171" s="2">
        <v>132126.84</v>
      </c>
      <c r="N171" s="2">
        <v>140034.06</v>
      </c>
    </row>
    <row r="172" spans="1:14" ht="15.75" thickBot="1" x14ac:dyDescent="0.3">
      <c r="A172" s="9" t="s">
        <v>30</v>
      </c>
      <c r="B172" s="58"/>
      <c r="C172" s="10"/>
      <c r="D172" s="10"/>
      <c r="E172" s="4">
        <f t="shared" ref="E172:J172" si="61">SUM(E164:E171)</f>
        <v>5832.2000000000007</v>
      </c>
      <c r="F172" s="4">
        <f t="shared" si="61"/>
        <v>3600.1400000000003</v>
      </c>
      <c r="G172" s="4">
        <f t="shared" si="61"/>
        <v>5257.0599999999995</v>
      </c>
      <c r="H172" s="4">
        <f t="shared" si="61"/>
        <v>5292.3099999999995</v>
      </c>
      <c r="I172" s="4">
        <f t="shared" si="61"/>
        <v>19981.710000000003</v>
      </c>
      <c r="J172" s="4">
        <f t="shared" si="61"/>
        <v>20737.38</v>
      </c>
      <c r="K172" s="78">
        <f t="shared" si="59"/>
        <v>-3.6439993866148823E-2</v>
      </c>
      <c r="L172" s="4">
        <f t="shared" ref="L172:M172" si="62">SUM(L164:L171)</f>
        <v>905300.33999999985</v>
      </c>
      <c r="M172" s="4">
        <f t="shared" si="62"/>
        <v>884655.05999999994</v>
      </c>
      <c r="N172" s="4">
        <f t="shared" ref="N172" si="63">SUM(N164:N171)</f>
        <v>789446.67999999993</v>
      </c>
    </row>
    <row r="173" spans="1:14" ht="15.75" thickBot="1" x14ac:dyDescent="0.3">
      <c r="A173" s="19" t="s">
        <v>31</v>
      </c>
      <c r="B173" s="18"/>
      <c r="C173" s="6"/>
      <c r="D173" s="6"/>
      <c r="E173" s="23"/>
      <c r="F173" s="23"/>
      <c r="G173" s="23"/>
      <c r="H173" s="23"/>
      <c r="I173" s="23"/>
      <c r="J173" s="23"/>
      <c r="K173" s="23"/>
      <c r="L173" s="23"/>
      <c r="M173" s="23"/>
    </row>
    <row r="174" spans="1:14" x14ac:dyDescent="0.25">
      <c r="A174" s="20"/>
      <c r="B174" s="57" t="s">
        <v>58</v>
      </c>
      <c r="C174" s="11"/>
      <c r="D174" s="11"/>
      <c r="E174" s="25" t="s">
        <v>2</v>
      </c>
      <c r="F174" s="26" t="s">
        <v>3</v>
      </c>
      <c r="G174" s="27" t="s">
        <v>4</v>
      </c>
      <c r="H174" s="54" t="s">
        <v>418</v>
      </c>
      <c r="I174" s="65" t="s">
        <v>513</v>
      </c>
      <c r="J174" s="25" t="s">
        <v>514</v>
      </c>
      <c r="K174" s="72" t="s">
        <v>452</v>
      </c>
      <c r="L174" s="25" t="s">
        <v>514</v>
      </c>
      <c r="M174" s="25" t="s">
        <v>469</v>
      </c>
      <c r="N174" s="25" t="s">
        <v>446</v>
      </c>
    </row>
    <row r="175" spans="1:14" ht="15.75" thickBot="1" x14ac:dyDescent="0.3">
      <c r="A175" s="21" t="s">
        <v>58</v>
      </c>
      <c r="B175" s="50" t="s">
        <v>59</v>
      </c>
      <c r="C175" s="12"/>
      <c r="D175" s="12"/>
      <c r="E175" s="28" t="s">
        <v>5</v>
      </c>
      <c r="F175" s="28" t="s">
        <v>5</v>
      </c>
      <c r="G175" s="28" t="s">
        <v>5</v>
      </c>
      <c r="H175" s="55" t="s">
        <v>419</v>
      </c>
      <c r="I175" s="28" t="s">
        <v>447</v>
      </c>
      <c r="J175" s="28" t="s">
        <v>447</v>
      </c>
      <c r="K175" s="73" t="s">
        <v>515</v>
      </c>
      <c r="L175" s="28" t="s">
        <v>448</v>
      </c>
      <c r="M175" s="28" t="s">
        <v>448</v>
      </c>
      <c r="N175" s="28" t="s">
        <v>448</v>
      </c>
    </row>
    <row r="176" spans="1:14" ht="15.75" thickBot="1" x14ac:dyDescent="0.3">
      <c r="A176" s="46" t="s">
        <v>183</v>
      </c>
      <c r="B176" s="46" t="s">
        <v>184</v>
      </c>
      <c r="C176" s="47"/>
      <c r="D176" s="47"/>
      <c r="E176" s="69">
        <v>5315.03</v>
      </c>
      <c r="F176" s="5">
        <v>5894.23</v>
      </c>
      <c r="G176" s="2"/>
      <c r="H176" s="2">
        <v>3196.23</v>
      </c>
      <c r="I176" s="2">
        <f>SUM(E176:H176)</f>
        <v>14405.489999999998</v>
      </c>
      <c r="J176" s="2">
        <v>13603.41</v>
      </c>
      <c r="K176" s="71">
        <f t="shared" ref="K176:K178" si="64">SUM(I176/J176)-1</f>
        <v>5.8961686812350589E-2</v>
      </c>
      <c r="L176" s="2">
        <v>459470.55</v>
      </c>
      <c r="M176" s="2">
        <v>486940.48</v>
      </c>
      <c r="N176" s="2">
        <v>592898.13</v>
      </c>
    </row>
    <row r="177" spans="1:14" ht="15.75" thickBot="1" x14ac:dyDescent="0.3">
      <c r="A177" s="13" t="s">
        <v>185</v>
      </c>
      <c r="B177" s="46" t="s">
        <v>186</v>
      </c>
      <c r="C177" s="14"/>
      <c r="D177" s="14"/>
      <c r="E177" s="3"/>
      <c r="F177" s="3"/>
      <c r="G177" s="2"/>
      <c r="H177" s="2"/>
      <c r="I177" s="2">
        <f>SUM(E177:H177)</f>
        <v>0</v>
      </c>
      <c r="J177" s="2">
        <v>1403.09</v>
      </c>
      <c r="K177" s="71">
        <f t="shared" si="64"/>
        <v>-1</v>
      </c>
      <c r="L177" s="2">
        <v>16853.330000000002</v>
      </c>
      <c r="M177" s="2">
        <v>16424.650000000001</v>
      </c>
      <c r="N177" s="2">
        <v>19158.27</v>
      </c>
    </row>
    <row r="178" spans="1:14" ht="15.75" thickBot="1" x14ac:dyDescent="0.3">
      <c r="A178" s="9" t="s">
        <v>32</v>
      </c>
      <c r="B178" s="58"/>
      <c r="C178" s="10"/>
      <c r="D178" s="10"/>
      <c r="E178" s="4">
        <f>SUM(E176:E177)</f>
        <v>5315.03</v>
      </c>
      <c r="F178" s="4">
        <f t="shared" ref="F178:G178" si="65">SUM(F176:F177)</f>
        <v>5894.23</v>
      </c>
      <c r="G178" s="4">
        <f t="shared" si="65"/>
        <v>0</v>
      </c>
      <c r="H178" s="4">
        <f>SUM(H176:H177)</f>
        <v>3196.23</v>
      </c>
      <c r="I178" s="4">
        <f>SUM(I176:I177)</f>
        <v>14405.489999999998</v>
      </c>
      <c r="J178" s="4">
        <f>SUM(J176:J177)</f>
        <v>15006.5</v>
      </c>
      <c r="K178" s="78">
        <f t="shared" si="64"/>
        <v>-4.0049978342718284E-2</v>
      </c>
      <c r="L178" s="4">
        <f>SUM(L176:L177)</f>
        <v>476323.88</v>
      </c>
      <c r="M178" s="4">
        <f>SUM(M176:M177)</f>
        <v>503365.13</v>
      </c>
      <c r="N178" s="4">
        <f>SUM(N176:N177)</f>
        <v>612056.4</v>
      </c>
    </row>
    <row r="179" spans="1:14" ht="15.75" thickBot="1" x14ac:dyDescent="0.3">
      <c r="A179" s="19" t="s">
        <v>33</v>
      </c>
      <c r="B179" s="18"/>
      <c r="C179" s="6"/>
      <c r="D179" s="6"/>
      <c r="E179" s="23"/>
      <c r="F179" s="23"/>
      <c r="G179" s="23"/>
      <c r="H179" s="23"/>
      <c r="I179" s="23"/>
      <c r="J179" s="23"/>
      <c r="K179" s="23"/>
      <c r="L179" s="23"/>
      <c r="M179" s="23"/>
    </row>
    <row r="180" spans="1:14" x14ac:dyDescent="0.25">
      <c r="A180" s="20"/>
      <c r="B180" s="57" t="s">
        <v>58</v>
      </c>
      <c r="C180" s="11"/>
      <c r="D180" s="11"/>
      <c r="E180" s="25" t="s">
        <v>2</v>
      </c>
      <c r="F180" s="26" t="s">
        <v>3</v>
      </c>
      <c r="G180" s="27" t="s">
        <v>4</v>
      </c>
      <c r="H180" s="54" t="s">
        <v>418</v>
      </c>
      <c r="I180" s="65" t="s">
        <v>513</v>
      </c>
      <c r="J180" s="25" t="s">
        <v>514</v>
      </c>
      <c r="K180" s="72" t="s">
        <v>452</v>
      </c>
      <c r="L180" s="25" t="s">
        <v>514</v>
      </c>
      <c r="M180" s="25" t="s">
        <v>469</v>
      </c>
      <c r="N180" s="25" t="s">
        <v>446</v>
      </c>
    </row>
    <row r="181" spans="1:14" ht="15.75" thickBot="1" x14ac:dyDescent="0.3">
      <c r="A181" s="21" t="s">
        <v>58</v>
      </c>
      <c r="B181" s="50" t="s">
        <v>59</v>
      </c>
      <c r="C181" s="12"/>
      <c r="D181" s="12"/>
      <c r="E181" s="28" t="s">
        <v>5</v>
      </c>
      <c r="F181" s="28" t="s">
        <v>5</v>
      </c>
      <c r="G181" s="28" t="s">
        <v>5</v>
      </c>
      <c r="H181" s="55" t="s">
        <v>419</v>
      </c>
      <c r="I181" s="28" t="s">
        <v>447</v>
      </c>
      <c r="J181" s="28" t="s">
        <v>447</v>
      </c>
      <c r="K181" s="73" t="s">
        <v>515</v>
      </c>
      <c r="L181" s="28" t="s">
        <v>448</v>
      </c>
      <c r="M181" s="28" t="s">
        <v>448</v>
      </c>
      <c r="N181" s="28" t="s">
        <v>448</v>
      </c>
    </row>
    <row r="182" spans="1:14" ht="15.75" thickBot="1" x14ac:dyDescent="0.3">
      <c r="A182" s="46" t="s">
        <v>187</v>
      </c>
      <c r="B182" s="46" t="s">
        <v>188</v>
      </c>
      <c r="C182" s="47"/>
      <c r="D182" s="47"/>
      <c r="E182" s="3">
        <v>1492.94</v>
      </c>
      <c r="F182" s="3">
        <v>4033.86</v>
      </c>
      <c r="G182" s="2"/>
      <c r="H182" s="2">
        <v>2300.41</v>
      </c>
      <c r="I182" s="2">
        <f t="shared" ref="I182:I190" si="66">SUM(E182:H182)</f>
        <v>7827.21</v>
      </c>
      <c r="J182" s="2">
        <v>12560.01</v>
      </c>
      <c r="K182" s="71">
        <f t="shared" ref="K182:K191" si="67">SUM(I182/J182)-1</f>
        <v>-0.37681498661227186</v>
      </c>
      <c r="L182" s="2">
        <v>241936.32</v>
      </c>
      <c r="M182" s="2">
        <v>286961.73</v>
      </c>
      <c r="N182" s="2">
        <v>302444.27</v>
      </c>
    </row>
    <row r="183" spans="1:14" ht="15.75" thickBot="1" x14ac:dyDescent="0.3">
      <c r="A183" s="46" t="s">
        <v>477</v>
      </c>
      <c r="B183" s="46" t="s">
        <v>377</v>
      </c>
      <c r="C183" s="47"/>
      <c r="D183" s="47"/>
      <c r="E183" s="3"/>
      <c r="F183" s="3"/>
      <c r="G183" s="2"/>
      <c r="H183" s="2"/>
      <c r="I183" s="2">
        <f t="shared" si="66"/>
        <v>0</v>
      </c>
      <c r="J183" s="2"/>
      <c r="K183" s="71"/>
      <c r="L183" s="2">
        <v>5010.07</v>
      </c>
      <c r="M183" s="2"/>
      <c r="N183" s="2"/>
    </row>
    <row r="184" spans="1:14" ht="15.75" thickBot="1" x14ac:dyDescent="0.3">
      <c r="A184" s="46" t="s">
        <v>349</v>
      </c>
      <c r="B184" s="46" t="s">
        <v>487</v>
      </c>
      <c r="C184" s="47"/>
      <c r="D184" s="47"/>
      <c r="E184" s="3"/>
      <c r="F184" s="3"/>
      <c r="G184" s="2"/>
      <c r="H184" s="2">
        <v>615</v>
      </c>
      <c r="I184" s="2">
        <f t="shared" si="66"/>
        <v>615</v>
      </c>
      <c r="J184" s="2"/>
      <c r="K184" s="71"/>
      <c r="L184" s="2">
        <v>91126.86</v>
      </c>
      <c r="M184" s="2">
        <v>61020.26</v>
      </c>
      <c r="N184" s="2">
        <v>65445.15</v>
      </c>
    </row>
    <row r="185" spans="1:14" ht="15.75" thickBot="1" x14ac:dyDescent="0.3">
      <c r="A185" s="46" t="s">
        <v>510</v>
      </c>
      <c r="B185" s="46" t="s">
        <v>511</v>
      </c>
      <c r="C185" s="47"/>
      <c r="D185" s="47"/>
      <c r="E185" s="3"/>
      <c r="F185" s="3"/>
      <c r="G185" s="2"/>
      <c r="H185" s="2"/>
      <c r="I185" s="2">
        <f t="shared" ref="I185" si="68">SUM(E185:H185)</f>
        <v>0</v>
      </c>
      <c r="J185" s="2"/>
      <c r="K185" s="71"/>
      <c r="L185" s="2">
        <v>285</v>
      </c>
      <c r="M185" s="2"/>
      <c r="N185" s="2"/>
    </row>
    <row r="186" spans="1:14" ht="15.75" thickBot="1" x14ac:dyDescent="0.3">
      <c r="A186" s="46" t="s">
        <v>490</v>
      </c>
      <c r="B186" s="46" t="s">
        <v>491</v>
      </c>
      <c r="C186" s="47"/>
      <c r="D186" s="47"/>
      <c r="E186" s="3"/>
      <c r="F186" s="3"/>
      <c r="G186" s="2"/>
      <c r="H186" s="2">
        <v>1120</v>
      </c>
      <c r="I186" s="2">
        <f t="shared" si="66"/>
        <v>1120</v>
      </c>
      <c r="J186" s="2"/>
      <c r="K186" s="71"/>
      <c r="L186" s="2">
        <v>13131.21</v>
      </c>
      <c r="M186" s="2"/>
      <c r="N186" s="2"/>
    </row>
    <row r="187" spans="1:14" ht="15.75" thickBot="1" x14ac:dyDescent="0.3">
      <c r="A187" s="46" t="s">
        <v>492</v>
      </c>
      <c r="B187" s="46" t="s">
        <v>509</v>
      </c>
      <c r="C187" s="47"/>
      <c r="D187" s="47"/>
      <c r="E187" s="3"/>
      <c r="F187" s="3">
        <v>1685.61</v>
      </c>
      <c r="G187" s="2"/>
      <c r="H187" s="2">
        <v>195</v>
      </c>
      <c r="I187" s="2">
        <f t="shared" ref="I187" si="69">SUM(E187:H187)</f>
        <v>1880.61</v>
      </c>
      <c r="J187" s="2"/>
      <c r="K187" s="71"/>
      <c r="L187" s="2">
        <v>6895.23</v>
      </c>
      <c r="M187" s="2"/>
      <c r="N187" s="2"/>
    </row>
    <row r="188" spans="1:14" ht="15.75" thickBot="1" x14ac:dyDescent="0.3">
      <c r="A188" s="46" t="s">
        <v>488</v>
      </c>
      <c r="B188" s="46" t="s">
        <v>489</v>
      </c>
      <c r="C188" s="47"/>
      <c r="D188" s="47"/>
      <c r="E188" s="3"/>
      <c r="F188" s="3"/>
      <c r="G188" s="2"/>
      <c r="H188" s="2"/>
      <c r="I188" s="2">
        <f t="shared" ref="I188" si="70">SUM(E188:H188)</f>
        <v>0</v>
      </c>
      <c r="J188" s="2"/>
      <c r="K188" s="71"/>
      <c r="L188" s="2">
        <v>13255.8</v>
      </c>
      <c r="M188" s="2"/>
      <c r="N188" s="2"/>
    </row>
    <row r="189" spans="1:14" ht="15.75" thickBot="1" x14ac:dyDescent="0.3">
      <c r="A189" s="46" t="s">
        <v>498</v>
      </c>
      <c r="B189" s="46" t="s">
        <v>499</v>
      </c>
      <c r="C189" s="47"/>
      <c r="D189" s="47"/>
      <c r="E189" s="3"/>
      <c r="F189" s="3"/>
      <c r="G189" s="2"/>
      <c r="H189" s="2">
        <v>430</v>
      </c>
      <c r="I189" s="2">
        <f t="shared" ref="I189" si="71">SUM(E189:H189)</f>
        <v>430</v>
      </c>
      <c r="J189" s="2"/>
      <c r="K189" s="71"/>
      <c r="L189" s="2">
        <v>260.98</v>
      </c>
      <c r="M189" s="2"/>
      <c r="N189" s="2"/>
    </row>
    <row r="190" spans="1:14" ht="15.75" thickBot="1" x14ac:dyDescent="0.3">
      <c r="A190" s="13" t="s">
        <v>505</v>
      </c>
      <c r="B190" s="46" t="s">
        <v>506</v>
      </c>
      <c r="C190" s="14"/>
      <c r="D190" s="14"/>
      <c r="E190" s="3"/>
      <c r="F190" s="3"/>
      <c r="G190" s="2"/>
      <c r="H190" s="2"/>
      <c r="I190" s="2">
        <f t="shared" si="66"/>
        <v>0</v>
      </c>
      <c r="J190" s="2"/>
      <c r="K190" s="71"/>
      <c r="L190" s="2">
        <v>5048.28</v>
      </c>
      <c r="M190" s="2"/>
      <c r="N190" s="2"/>
    </row>
    <row r="191" spans="1:14" ht="15.75" thickBot="1" x14ac:dyDescent="0.3">
      <c r="A191" s="9" t="s">
        <v>34</v>
      </c>
      <c r="B191" s="58"/>
      <c r="C191" s="10"/>
      <c r="D191" s="10"/>
      <c r="E191" s="4">
        <f>SUM(E182:E190)</f>
        <v>1492.94</v>
      </c>
      <c r="F191" s="4">
        <f t="shared" ref="F191:I191" si="72">SUM(F182:F190)</f>
        <v>5719.47</v>
      </c>
      <c r="G191" s="4">
        <f t="shared" si="72"/>
        <v>0</v>
      </c>
      <c r="H191" s="4">
        <f>SUM(H182:H190)</f>
        <v>4660.41</v>
      </c>
      <c r="I191" s="4">
        <f t="shared" si="72"/>
        <v>11872.82</v>
      </c>
      <c r="J191" s="4">
        <f>SUM(J182:J190)</f>
        <v>12560.01</v>
      </c>
      <c r="K191" s="78">
        <f t="shared" si="67"/>
        <v>-5.4712536056898076E-2</v>
      </c>
      <c r="L191" s="4">
        <f>SUM(L182:L190)</f>
        <v>376949.75</v>
      </c>
      <c r="M191" s="4">
        <f>SUM(M182:M190)</f>
        <v>347981.99</v>
      </c>
      <c r="N191" s="4">
        <f>SUM(N182:N190)</f>
        <v>367889.42000000004</v>
      </c>
    </row>
    <row r="192" spans="1:14" ht="15.75" thickBot="1" x14ac:dyDescent="0.3">
      <c r="A192" s="19" t="s">
        <v>35</v>
      </c>
      <c r="B192" s="18"/>
      <c r="C192" s="6"/>
      <c r="D192" s="6"/>
      <c r="E192" s="23"/>
      <c r="F192" s="23"/>
      <c r="G192" s="23"/>
      <c r="H192" s="23"/>
      <c r="I192" s="23"/>
      <c r="J192" s="23"/>
      <c r="K192" s="23"/>
      <c r="L192" s="23"/>
      <c r="M192" s="23"/>
    </row>
    <row r="193" spans="1:14" x14ac:dyDescent="0.25">
      <c r="A193" s="20"/>
      <c r="B193" s="57" t="s">
        <v>58</v>
      </c>
      <c r="C193" s="11"/>
      <c r="D193" s="11"/>
      <c r="E193" s="25" t="s">
        <v>2</v>
      </c>
      <c r="F193" s="26" t="s">
        <v>3</v>
      </c>
      <c r="G193" s="27" t="s">
        <v>4</v>
      </c>
      <c r="H193" s="54" t="s">
        <v>418</v>
      </c>
      <c r="I193" s="65" t="s">
        <v>513</v>
      </c>
      <c r="J193" s="25" t="s">
        <v>514</v>
      </c>
      <c r="K193" s="72" t="s">
        <v>452</v>
      </c>
      <c r="L193" s="25" t="s">
        <v>514</v>
      </c>
      <c r="M193" s="25" t="s">
        <v>469</v>
      </c>
      <c r="N193" s="25" t="s">
        <v>446</v>
      </c>
    </row>
    <row r="194" spans="1:14" ht="15.75" thickBot="1" x14ac:dyDescent="0.3">
      <c r="A194" s="21" t="s">
        <v>58</v>
      </c>
      <c r="B194" s="50" t="s">
        <v>59</v>
      </c>
      <c r="C194" s="12"/>
      <c r="D194" s="12"/>
      <c r="E194" s="28" t="s">
        <v>5</v>
      </c>
      <c r="F194" s="28" t="s">
        <v>5</v>
      </c>
      <c r="G194" s="28" t="s">
        <v>5</v>
      </c>
      <c r="H194" s="55" t="s">
        <v>419</v>
      </c>
      <c r="I194" s="28" t="s">
        <v>447</v>
      </c>
      <c r="J194" s="28" t="s">
        <v>447</v>
      </c>
      <c r="K194" s="73" t="s">
        <v>515</v>
      </c>
      <c r="L194" s="28" t="s">
        <v>448</v>
      </c>
      <c r="M194" s="28" t="s">
        <v>448</v>
      </c>
      <c r="N194" s="28" t="s">
        <v>448</v>
      </c>
    </row>
    <row r="195" spans="1:14" ht="15.75" thickBot="1" x14ac:dyDescent="0.3">
      <c r="A195" s="13" t="s">
        <v>189</v>
      </c>
      <c r="B195" s="46" t="s">
        <v>190</v>
      </c>
      <c r="C195" s="14"/>
      <c r="D195" s="14"/>
      <c r="E195" s="3"/>
      <c r="F195" s="3">
        <v>2714.03</v>
      </c>
      <c r="G195" s="2">
        <v>2800</v>
      </c>
      <c r="H195" s="2">
        <v>457.7</v>
      </c>
      <c r="I195" s="2">
        <f>SUM(E195:H195)</f>
        <v>5971.7300000000005</v>
      </c>
      <c r="J195" s="2">
        <v>6032.09</v>
      </c>
      <c r="K195" s="71">
        <f t="shared" ref="K195:K199" si="73">SUM(I195/J195)-1</f>
        <v>-1.0006481998776517E-2</v>
      </c>
      <c r="L195" s="2">
        <v>155016.62</v>
      </c>
      <c r="M195" s="2">
        <v>199927.23</v>
      </c>
      <c r="N195" s="2">
        <v>178374.47</v>
      </c>
    </row>
    <row r="196" spans="1:14" ht="15.75" thickBot="1" x14ac:dyDescent="0.3">
      <c r="A196" s="46" t="s">
        <v>191</v>
      </c>
      <c r="B196" s="46" t="s">
        <v>192</v>
      </c>
      <c r="C196" s="47"/>
      <c r="D196" s="47"/>
      <c r="E196" s="3"/>
      <c r="F196" s="3">
        <v>1569.5</v>
      </c>
      <c r="G196" s="2"/>
      <c r="H196" s="2">
        <v>359.53</v>
      </c>
      <c r="I196" s="2">
        <f t="shared" ref="I196:I198" si="74">SUM(E196:H196)</f>
        <v>1929.03</v>
      </c>
      <c r="J196" s="2">
        <v>5688.8</v>
      </c>
      <c r="K196" s="71">
        <f t="shared" si="73"/>
        <v>-0.66090739699057799</v>
      </c>
      <c r="L196" s="2">
        <v>81830.710000000006</v>
      </c>
      <c r="M196" s="2">
        <v>90665.95</v>
      </c>
      <c r="N196" s="2">
        <v>93816.61</v>
      </c>
    </row>
    <row r="197" spans="1:14" ht="15.75" thickBot="1" x14ac:dyDescent="0.3">
      <c r="A197" s="46" t="s">
        <v>193</v>
      </c>
      <c r="B197" s="46" t="s">
        <v>194</v>
      </c>
      <c r="C197" s="47"/>
      <c r="D197" s="47"/>
      <c r="E197" s="3">
        <v>2085.1</v>
      </c>
      <c r="F197" s="3">
        <v>1332.56</v>
      </c>
      <c r="G197" s="2"/>
      <c r="H197" s="2">
        <v>134035.65</v>
      </c>
      <c r="I197" s="2">
        <f t="shared" si="74"/>
        <v>137453.31</v>
      </c>
      <c r="J197" s="2">
        <v>9960.93</v>
      </c>
      <c r="K197" s="71">
        <f t="shared" si="73"/>
        <v>12.799244648843029</v>
      </c>
      <c r="L197" s="2">
        <v>633155.73</v>
      </c>
      <c r="M197" s="2">
        <v>544239.9</v>
      </c>
      <c r="N197" s="2">
        <v>627422.56999999995</v>
      </c>
    </row>
    <row r="198" spans="1:14" ht="15.75" thickBot="1" x14ac:dyDescent="0.3">
      <c r="A198" s="13" t="s">
        <v>195</v>
      </c>
      <c r="B198" s="46" t="s">
        <v>196</v>
      </c>
      <c r="C198" s="14"/>
      <c r="D198" s="14"/>
      <c r="E198" s="3"/>
      <c r="F198" s="3">
        <v>2229.3200000000002</v>
      </c>
      <c r="G198" s="2"/>
      <c r="H198" s="2">
        <v>11240.82</v>
      </c>
      <c r="I198" s="2">
        <f t="shared" si="74"/>
        <v>13470.14</v>
      </c>
      <c r="J198" s="2">
        <v>5069.79</v>
      </c>
      <c r="K198" s="71">
        <f t="shared" si="73"/>
        <v>1.6569423980085958</v>
      </c>
      <c r="L198" s="2">
        <v>196304.7</v>
      </c>
      <c r="M198" s="2">
        <v>151919.56</v>
      </c>
      <c r="N198" s="2">
        <v>147701.67000000001</v>
      </c>
    </row>
    <row r="199" spans="1:14" ht="15.75" thickBot="1" x14ac:dyDescent="0.3">
      <c r="A199" s="9" t="s">
        <v>36</v>
      </c>
      <c r="B199" s="58"/>
      <c r="C199" s="10"/>
      <c r="D199" s="10"/>
      <c r="E199" s="4">
        <f t="shared" ref="E199:J199" si="75">SUM(E195:E198)</f>
        <v>2085.1</v>
      </c>
      <c r="F199" s="4">
        <f t="shared" si="75"/>
        <v>7845.41</v>
      </c>
      <c r="G199" s="4">
        <f t="shared" si="75"/>
        <v>2800</v>
      </c>
      <c r="H199" s="4">
        <f t="shared" si="75"/>
        <v>146093.70000000001</v>
      </c>
      <c r="I199" s="4">
        <f t="shared" si="75"/>
        <v>158824.21000000002</v>
      </c>
      <c r="J199" s="4">
        <f t="shared" si="75"/>
        <v>26751.61</v>
      </c>
      <c r="K199" s="78">
        <f t="shared" si="73"/>
        <v>4.9369963153619549</v>
      </c>
      <c r="L199" s="4">
        <f t="shared" ref="L199:M199" si="76">SUM(L195:L198)</f>
        <v>1066307.76</v>
      </c>
      <c r="M199" s="4">
        <f t="shared" si="76"/>
        <v>986752.64000000013</v>
      </c>
      <c r="N199" s="4">
        <f t="shared" ref="N199" si="77">SUM(N195:N198)</f>
        <v>1047315.32</v>
      </c>
    </row>
    <row r="200" spans="1:14" ht="15.75" thickBot="1" x14ac:dyDescent="0.3">
      <c r="A200" s="19" t="s">
        <v>290</v>
      </c>
      <c r="B200" s="18"/>
      <c r="C200" s="6"/>
      <c r="D200" s="6"/>
      <c r="E200" s="23"/>
      <c r="F200" s="23"/>
      <c r="G200" s="23"/>
      <c r="H200" s="23"/>
      <c r="I200" s="23"/>
      <c r="J200" s="23"/>
      <c r="K200" s="23"/>
      <c r="L200" s="23"/>
      <c r="M200" s="23"/>
    </row>
    <row r="201" spans="1:14" x14ac:dyDescent="0.25">
      <c r="A201" s="20"/>
      <c r="B201" s="57" t="s">
        <v>58</v>
      </c>
      <c r="C201" s="11"/>
      <c r="D201" s="11"/>
      <c r="E201" s="25" t="s">
        <v>2</v>
      </c>
      <c r="F201" s="26" t="s">
        <v>3</v>
      </c>
      <c r="G201" s="27" t="s">
        <v>4</v>
      </c>
      <c r="H201" s="54" t="s">
        <v>418</v>
      </c>
      <c r="I201" s="65" t="s">
        <v>513</v>
      </c>
      <c r="J201" s="25" t="s">
        <v>514</v>
      </c>
      <c r="K201" s="72" t="s">
        <v>452</v>
      </c>
      <c r="L201" s="25" t="s">
        <v>514</v>
      </c>
      <c r="M201" s="25" t="s">
        <v>469</v>
      </c>
      <c r="N201" s="25" t="s">
        <v>446</v>
      </c>
    </row>
    <row r="202" spans="1:14" ht="15.75" thickBot="1" x14ac:dyDescent="0.3">
      <c r="A202" s="21" t="s">
        <v>58</v>
      </c>
      <c r="B202" s="50" t="s">
        <v>59</v>
      </c>
      <c r="C202" s="12"/>
      <c r="D202" s="12"/>
      <c r="E202" s="28" t="s">
        <v>5</v>
      </c>
      <c r="F202" s="28" t="s">
        <v>5</v>
      </c>
      <c r="G202" s="28" t="s">
        <v>5</v>
      </c>
      <c r="H202" s="55" t="s">
        <v>419</v>
      </c>
      <c r="I202" s="28" t="s">
        <v>447</v>
      </c>
      <c r="J202" s="28" t="s">
        <v>447</v>
      </c>
      <c r="K202" s="73" t="s">
        <v>515</v>
      </c>
      <c r="L202" s="28" t="s">
        <v>448</v>
      </c>
      <c r="M202" s="28" t="s">
        <v>448</v>
      </c>
      <c r="N202" s="28" t="s">
        <v>448</v>
      </c>
    </row>
    <row r="203" spans="1:14" ht="15.75" thickBot="1" x14ac:dyDescent="0.3">
      <c r="A203" s="46" t="s">
        <v>197</v>
      </c>
      <c r="B203" s="46" t="s">
        <v>486</v>
      </c>
      <c r="C203" s="47"/>
      <c r="D203" s="47"/>
      <c r="E203" s="5"/>
      <c r="F203" s="3"/>
      <c r="G203" s="2">
        <v>2111.92</v>
      </c>
      <c r="H203" s="2"/>
      <c r="I203" s="2">
        <f>SUM(E203:H203)</f>
        <v>2111.92</v>
      </c>
      <c r="J203" s="2">
        <v>6594.8</v>
      </c>
      <c r="K203" s="71">
        <f t="shared" ref="K203:K210" si="78">SUM(I203/J203)-1</f>
        <v>-0.6797598107599927</v>
      </c>
      <c r="L203" s="2">
        <v>43754.67</v>
      </c>
      <c r="M203" s="2">
        <v>119691.1</v>
      </c>
      <c r="N203" s="2">
        <v>56411.5</v>
      </c>
    </row>
    <row r="204" spans="1:14" ht="15.75" thickBot="1" x14ac:dyDescent="0.3">
      <c r="A204" s="46" t="s">
        <v>198</v>
      </c>
      <c r="B204" s="46" t="s">
        <v>199</v>
      </c>
      <c r="C204" s="47"/>
      <c r="D204" s="47"/>
      <c r="E204" s="5"/>
      <c r="F204" s="3"/>
      <c r="G204" s="2"/>
      <c r="H204" s="2"/>
      <c r="I204" s="2">
        <f t="shared" ref="I204:I215" si="79">SUM(E204:H204)</f>
        <v>0</v>
      </c>
      <c r="J204" s="2"/>
      <c r="K204" s="71"/>
      <c r="L204" s="2">
        <v>13748.01</v>
      </c>
      <c r="M204" s="2">
        <v>19732.560000000001</v>
      </c>
      <c r="N204" s="2">
        <v>15690.28</v>
      </c>
    </row>
    <row r="205" spans="1:14" ht="15.75" thickBot="1" x14ac:dyDescent="0.3">
      <c r="A205" s="46" t="s">
        <v>430</v>
      </c>
      <c r="B205" s="46" t="s">
        <v>431</v>
      </c>
      <c r="C205" s="47"/>
      <c r="D205" s="47"/>
      <c r="E205" s="5"/>
      <c r="F205" s="3"/>
      <c r="G205" s="2"/>
      <c r="H205" s="2"/>
      <c r="I205" s="2">
        <f t="shared" si="79"/>
        <v>0</v>
      </c>
      <c r="J205" s="2"/>
      <c r="K205" s="71"/>
      <c r="L205" s="2"/>
      <c r="M205" s="2"/>
      <c r="N205" s="2">
        <v>42.91</v>
      </c>
    </row>
    <row r="206" spans="1:14" ht="15.75" thickBot="1" x14ac:dyDescent="0.3">
      <c r="A206" s="13" t="s">
        <v>200</v>
      </c>
      <c r="B206" s="46" t="s">
        <v>201</v>
      </c>
      <c r="C206" s="14"/>
      <c r="D206" s="14"/>
      <c r="E206" s="5"/>
      <c r="F206" s="3"/>
      <c r="G206" s="2"/>
      <c r="H206" s="2"/>
      <c r="I206" s="2">
        <f t="shared" si="79"/>
        <v>0</v>
      </c>
      <c r="J206" s="2">
        <v>687.63</v>
      </c>
      <c r="K206" s="71">
        <f t="shared" si="78"/>
        <v>-1</v>
      </c>
      <c r="L206" s="2">
        <v>4676.2299999999996</v>
      </c>
      <c r="M206" s="2">
        <v>15114.49</v>
      </c>
      <c r="N206" s="2">
        <v>28335.59</v>
      </c>
    </row>
    <row r="207" spans="1:14" ht="15.75" thickBot="1" x14ac:dyDescent="0.3">
      <c r="A207" s="46" t="s">
        <v>202</v>
      </c>
      <c r="B207" s="46" t="s">
        <v>203</v>
      </c>
      <c r="C207" s="47"/>
      <c r="D207" s="47"/>
      <c r="E207" s="3"/>
      <c r="F207" s="3"/>
      <c r="G207" s="2"/>
      <c r="H207" s="2"/>
      <c r="I207" s="2">
        <f t="shared" si="79"/>
        <v>0</v>
      </c>
      <c r="J207" s="2"/>
      <c r="K207" s="71"/>
      <c r="L207" s="2">
        <v>605.9</v>
      </c>
      <c r="M207" s="2">
        <v>4202</v>
      </c>
      <c r="N207" s="2">
        <v>4643.6000000000004</v>
      </c>
    </row>
    <row r="208" spans="1:14" ht="15.75" thickBot="1" x14ac:dyDescent="0.3">
      <c r="A208" s="46" t="s">
        <v>204</v>
      </c>
      <c r="B208" s="46" t="s">
        <v>274</v>
      </c>
      <c r="C208" s="47"/>
      <c r="D208" s="47"/>
      <c r="E208" s="3">
        <v>341.64</v>
      </c>
      <c r="F208" s="3"/>
      <c r="G208" s="2"/>
      <c r="H208" s="2"/>
      <c r="I208" s="2">
        <f t="shared" si="79"/>
        <v>341.64</v>
      </c>
      <c r="J208" s="2"/>
      <c r="K208" s="71"/>
      <c r="L208" s="2">
        <v>5058.66</v>
      </c>
      <c r="M208" s="2">
        <v>4525.83</v>
      </c>
      <c r="N208" s="2">
        <v>21806.29</v>
      </c>
    </row>
    <row r="209" spans="1:14" ht="15.75" thickBot="1" x14ac:dyDescent="0.3">
      <c r="A209" s="46" t="s">
        <v>396</v>
      </c>
      <c r="B209" s="46" t="s">
        <v>397</v>
      </c>
      <c r="C209" s="47"/>
      <c r="D209" s="47"/>
      <c r="E209" s="3"/>
      <c r="F209" s="3"/>
      <c r="G209" s="2"/>
      <c r="H209" s="2"/>
      <c r="I209" s="2">
        <f t="shared" ref="I209:I214" si="80">SUM(E209:H209)</f>
        <v>0</v>
      </c>
      <c r="J209" s="2"/>
      <c r="K209" s="71"/>
      <c r="L209" s="2">
        <v>710.68</v>
      </c>
      <c r="M209" s="2">
        <v>1664.91</v>
      </c>
      <c r="N209" s="2">
        <v>1323.61</v>
      </c>
    </row>
    <row r="210" spans="1:14" ht="15.75" thickBot="1" x14ac:dyDescent="0.3">
      <c r="A210" s="46" t="s">
        <v>422</v>
      </c>
      <c r="B210" s="46" t="s">
        <v>423</v>
      </c>
      <c r="C210" s="47"/>
      <c r="D210" s="47"/>
      <c r="E210" s="3">
        <v>664.2</v>
      </c>
      <c r="F210" s="3"/>
      <c r="G210" s="2"/>
      <c r="H210" s="2">
        <v>2215</v>
      </c>
      <c r="I210" s="2">
        <f t="shared" ref="I210:I211" si="81">SUM(E210:H210)</f>
        <v>2879.2</v>
      </c>
      <c r="J210" s="2">
        <v>314.29000000000002</v>
      </c>
      <c r="K210" s="71">
        <f t="shared" si="78"/>
        <v>8.1609659868274509</v>
      </c>
      <c r="L210" s="2">
        <v>11914.66</v>
      </c>
      <c r="M210" s="2">
        <v>5479.24</v>
      </c>
      <c r="N210" s="2"/>
    </row>
    <row r="211" spans="1:14" ht="15.75" thickBot="1" x14ac:dyDescent="0.3">
      <c r="A211" s="46" t="s">
        <v>467</v>
      </c>
      <c r="B211" s="46" t="s">
        <v>468</v>
      </c>
      <c r="C211" s="47"/>
      <c r="D211" s="47"/>
      <c r="E211" s="3"/>
      <c r="F211" s="3"/>
      <c r="G211" s="2"/>
      <c r="H211" s="2"/>
      <c r="I211" s="2">
        <f t="shared" si="81"/>
        <v>0</v>
      </c>
      <c r="J211" s="2"/>
      <c r="K211" s="71"/>
      <c r="L211" s="2"/>
      <c r="M211" s="2">
        <v>195</v>
      </c>
      <c r="N211" s="2"/>
    </row>
    <row r="212" spans="1:14" ht="15.75" thickBot="1" x14ac:dyDescent="0.3">
      <c r="A212" s="46" t="s">
        <v>457</v>
      </c>
      <c r="B212" s="46" t="s">
        <v>458</v>
      </c>
      <c r="C212" s="47"/>
      <c r="D212" s="47"/>
      <c r="E212" s="3"/>
      <c r="F212" s="3"/>
      <c r="G212" s="2"/>
      <c r="H212" s="2"/>
      <c r="I212" s="2">
        <f t="shared" ref="I212" si="82">SUM(E212:H212)</f>
        <v>0</v>
      </c>
      <c r="J212" s="2"/>
      <c r="K212" s="71"/>
      <c r="L212" s="2">
        <v>69.56</v>
      </c>
      <c r="M212" s="2">
        <v>337.06</v>
      </c>
      <c r="N212" s="2"/>
    </row>
    <row r="213" spans="1:14" ht="15.75" thickBot="1" x14ac:dyDescent="0.3">
      <c r="A213" s="46" t="s">
        <v>478</v>
      </c>
      <c r="B213" s="46" t="s">
        <v>480</v>
      </c>
      <c r="C213" s="47"/>
      <c r="D213" s="47"/>
      <c r="E213" s="3">
        <v>1007.04</v>
      </c>
      <c r="F213" s="3"/>
      <c r="G213" s="2"/>
      <c r="H213" s="2"/>
      <c r="I213" s="2">
        <f t="shared" ref="I213" si="83">SUM(E213:H213)</f>
        <v>1007.04</v>
      </c>
      <c r="J213" s="2"/>
      <c r="K213" s="71"/>
      <c r="L213" s="2">
        <v>10846.81</v>
      </c>
      <c r="M213" s="2"/>
      <c r="N213" s="2"/>
    </row>
    <row r="214" spans="1:14" ht="15.75" thickBot="1" x14ac:dyDescent="0.3">
      <c r="A214" s="46" t="s">
        <v>482</v>
      </c>
      <c r="B214" s="46" t="s">
        <v>483</v>
      </c>
      <c r="C214" s="47"/>
      <c r="D214" s="47"/>
      <c r="E214" s="3">
        <v>879.38</v>
      </c>
      <c r="F214" s="3"/>
      <c r="G214" s="2"/>
      <c r="H214" s="2"/>
      <c r="I214" s="2">
        <f t="shared" si="80"/>
        <v>879.38</v>
      </c>
      <c r="J214" s="2"/>
      <c r="K214" s="71"/>
      <c r="L214" s="2">
        <v>19871.78</v>
      </c>
      <c r="M214" s="2"/>
      <c r="N214" s="2"/>
    </row>
    <row r="215" spans="1:14" ht="15.75" thickBot="1" x14ac:dyDescent="0.3">
      <c r="A215" s="13" t="s">
        <v>479</v>
      </c>
      <c r="B215" s="46" t="s">
        <v>481</v>
      </c>
      <c r="C215" s="14"/>
      <c r="D215" s="14"/>
      <c r="E215" s="3">
        <v>1403.31</v>
      </c>
      <c r="F215" s="3"/>
      <c r="G215" s="2"/>
      <c r="H215" s="2">
        <v>250</v>
      </c>
      <c r="I215" s="2">
        <f t="shared" si="79"/>
        <v>1653.31</v>
      </c>
      <c r="J215" s="2"/>
      <c r="K215" s="71"/>
      <c r="L215" s="2">
        <v>53689.79</v>
      </c>
      <c r="M215" s="2"/>
      <c r="N215" s="2"/>
    </row>
    <row r="216" spans="1:14" ht="15.75" thickBot="1" x14ac:dyDescent="0.3">
      <c r="A216" s="9" t="s">
        <v>289</v>
      </c>
      <c r="B216" s="58"/>
      <c r="C216" s="10"/>
      <c r="D216" s="10"/>
      <c r="E216" s="4">
        <f>SUM(E203:E215)</f>
        <v>4295.57</v>
      </c>
      <c r="F216" s="4">
        <f t="shared" ref="F216:I216" si="84">SUM(F203:F215)</f>
        <v>0</v>
      </c>
      <c r="G216" s="4">
        <f t="shared" si="84"/>
        <v>2111.92</v>
      </c>
      <c r="H216" s="4">
        <f>SUM(H203:H215)</f>
        <v>2465</v>
      </c>
      <c r="I216" s="4">
        <f t="shared" si="84"/>
        <v>8872.49</v>
      </c>
      <c r="J216" s="4">
        <f>SUM(J203:J215)</f>
        <v>7596.72</v>
      </c>
      <c r="K216" s="78">
        <f t="shared" ref="K216" si="85">SUM(I216/J216)-1</f>
        <v>0.16793695173706547</v>
      </c>
      <c r="L216" s="4">
        <f>SUM(L203:L215)</f>
        <v>164946.75</v>
      </c>
      <c r="M216" s="4">
        <f>SUM(M203:M215)</f>
        <v>170942.18999999997</v>
      </c>
      <c r="N216" s="4">
        <f>SUM(N203:N215)</f>
        <v>128253.78000000001</v>
      </c>
    </row>
    <row r="217" spans="1:14" ht="15.75" thickBot="1" x14ac:dyDescent="0.3">
      <c r="A217" s="19" t="s">
        <v>37</v>
      </c>
      <c r="B217" s="18"/>
      <c r="C217" s="6"/>
      <c r="D217" s="6"/>
      <c r="E217" s="23"/>
      <c r="F217" s="23"/>
      <c r="G217" s="23"/>
      <c r="H217" s="23"/>
      <c r="I217" s="23"/>
      <c r="J217" s="23"/>
      <c r="K217" s="23"/>
      <c r="L217" s="23"/>
      <c r="M217" s="23"/>
    </row>
    <row r="218" spans="1:14" x14ac:dyDescent="0.25">
      <c r="A218" s="20"/>
      <c r="B218" s="57" t="s">
        <v>58</v>
      </c>
      <c r="C218" s="11"/>
      <c r="D218" s="11"/>
      <c r="E218" s="25" t="s">
        <v>2</v>
      </c>
      <c r="F218" s="26" t="s">
        <v>3</v>
      </c>
      <c r="G218" s="27" t="s">
        <v>4</v>
      </c>
      <c r="H218" s="54" t="s">
        <v>418</v>
      </c>
      <c r="I218" s="65" t="s">
        <v>513</v>
      </c>
      <c r="J218" s="25" t="s">
        <v>514</v>
      </c>
      <c r="K218" s="72" t="s">
        <v>452</v>
      </c>
      <c r="L218" s="25" t="s">
        <v>514</v>
      </c>
      <c r="M218" s="25" t="s">
        <v>469</v>
      </c>
      <c r="N218" s="25" t="s">
        <v>446</v>
      </c>
    </row>
    <row r="219" spans="1:14" ht="15.75" thickBot="1" x14ac:dyDescent="0.3">
      <c r="A219" s="21" t="s">
        <v>58</v>
      </c>
      <c r="B219" s="50" t="s">
        <v>59</v>
      </c>
      <c r="C219" s="12"/>
      <c r="D219" s="12"/>
      <c r="E219" s="28" t="s">
        <v>5</v>
      </c>
      <c r="F219" s="28" t="s">
        <v>5</v>
      </c>
      <c r="G219" s="28" t="s">
        <v>5</v>
      </c>
      <c r="H219" s="55" t="s">
        <v>419</v>
      </c>
      <c r="I219" s="28" t="s">
        <v>447</v>
      </c>
      <c r="J219" s="28" t="s">
        <v>447</v>
      </c>
      <c r="K219" s="73" t="s">
        <v>515</v>
      </c>
      <c r="L219" s="28" t="s">
        <v>448</v>
      </c>
      <c r="M219" s="28" t="s">
        <v>448</v>
      </c>
      <c r="N219" s="28" t="s">
        <v>448</v>
      </c>
    </row>
    <row r="220" spans="1:14" ht="15.75" thickBot="1" x14ac:dyDescent="0.3">
      <c r="A220" s="13" t="s">
        <v>205</v>
      </c>
      <c r="B220" s="46" t="s">
        <v>504</v>
      </c>
      <c r="C220" s="14"/>
      <c r="D220" s="14"/>
      <c r="E220" s="3"/>
      <c r="F220" s="3"/>
      <c r="G220" s="2"/>
      <c r="H220" s="2">
        <v>2679.95</v>
      </c>
      <c r="I220" s="2">
        <f t="shared" ref="I220:I232" si="86">SUM(E220:H220)</f>
        <v>2679.95</v>
      </c>
      <c r="J220" s="2"/>
      <c r="K220" s="71"/>
      <c r="L220" s="2">
        <v>50744.46</v>
      </c>
      <c r="M220" s="2">
        <v>56382.33</v>
      </c>
      <c r="N220" s="2">
        <v>27703.84</v>
      </c>
    </row>
    <row r="221" spans="1:14" ht="15.75" thickBot="1" x14ac:dyDescent="0.3">
      <c r="A221" s="46" t="s">
        <v>330</v>
      </c>
      <c r="B221" s="46" t="s">
        <v>331</v>
      </c>
      <c r="C221" s="47"/>
      <c r="D221" s="47"/>
      <c r="E221" s="3">
        <v>454.97</v>
      </c>
      <c r="F221" s="3"/>
      <c r="G221" s="2"/>
      <c r="H221" s="2">
        <v>982</v>
      </c>
      <c r="I221" s="2">
        <f t="shared" si="86"/>
        <v>1436.97</v>
      </c>
      <c r="J221" s="2"/>
      <c r="K221" s="71"/>
      <c r="L221" s="2">
        <v>8731.98</v>
      </c>
      <c r="M221" s="2">
        <v>8244.84</v>
      </c>
      <c r="N221" s="2">
        <v>16068.24</v>
      </c>
    </row>
    <row r="222" spans="1:14" ht="15.75" thickBot="1" x14ac:dyDescent="0.3">
      <c r="A222" s="46" t="s">
        <v>411</v>
      </c>
      <c r="B222" s="46" t="s">
        <v>412</v>
      </c>
      <c r="C222" s="47"/>
      <c r="D222" s="47"/>
      <c r="E222" s="3"/>
      <c r="F222" s="3">
        <v>200</v>
      </c>
      <c r="G222" s="2"/>
      <c r="H222" s="2">
        <v>5485.94</v>
      </c>
      <c r="I222" s="2">
        <f t="shared" si="86"/>
        <v>5685.94</v>
      </c>
      <c r="J222" s="2">
        <v>8820.24</v>
      </c>
      <c r="K222" s="71">
        <f t="shared" ref="K222:K233" si="87">SUM(I222/J222)-1</f>
        <v>-0.35535314231812287</v>
      </c>
      <c r="L222" s="2">
        <v>365187.7</v>
      </c>
      <c r="M222" s="2">
        <v>375618.48</v>
      </c>
      <c r="N222" s="2">
        <v>325615.19</v>
      </c>
    </row>
    <row r="223" spans="1:14" ht="15.75" thickBot="1" x14ac:dyDescent="0.3">
      <c r="A223" s="46" t="s">
        <v>350</v>
      </c>
      <c r="B223" s="46" t="s">
        <v>351</v>
      </c>
      <c r="C223" s="47"/>
      <c r="D223" s="47"/>
      <c r="E223" s="3"/>
      <c r="F223" s="3"/>
      <c r="G223" s="2"/>
      <c r="H223" s="2">
        <v>5100.1899999999996</v>
      </c>
      <c r="I223" s="2">
        <f t="shared" si="86"/>
        <v>5100.1899999999996</v>
      </c>
      <c r="J223" s="2">
        <v>295</v>
      </c>
      <c r="K223" s="71">
        <f t="shared" si="87"/>
        <v>16.28877966101695</v>
      </c>
      <c r="L223" s="2">
        <v>132072.92000000001</v>
      </c>
      <c r="M223" s="2">
        <v>127390.79</v>
      </c>
      <c r="N223" s="2">
        <v>112297.88</v>
      </c>
    </row>
    <row r="224" spans="1:14" ht="15.75" thickBot="1" x14ac:dyDescent="0.3">
      <c r="A224" s="46" t="s">
        <v>292</v>
      </c>
      <c r="B224" s="46" t="s">
        <v>293</v>
      </c>
      <c r="C224" s="47"/>
      <c r="D224" s="47"/>
      <c r="E224" s="3">
        <v>594.26</v>
      </c>
      <c r="F224" s="3"/>
      <c r="G224" s="2"/>
      <c r="H224" s="2">
        <v>311.10000000000002</v>
      </c>
      <c r="I224" s="2">
        <f t="shared" si="86"/>
        <v>905.36</v>
      </c>
      <c r="J224" s="2">
        <v>903.97</v>
      </c>
      <c r="K224" s="71">
        <f t="shared" si="87"/>
        <v>1.5376616480635708E-3</v>
      </c>
      <c r="L224" s="2">
        <v>143151.6</v>
      </c>
      <c r="M224" s="2">
        <v>97979.72</v>
      </c>
      <c r="N224" s="2">
        <v>110834.4</v>
      </c>
    </row>
    <row r="225" spans="1:14" ht="15.75" thickBot="1" x14ac:dyDescent="0.3">
      <c r="A225" s="46" t="s">
        <v>291</v>
      </c>
      <c r="B225" s="46" t="s">
        <v>294</v>
      </c>
      <c r="C225" s="47"/>
      <c r="D225" s="47"/>
      <c r="E225" s="3"/>
      <c r="F225" s="3"/>
      <c r="G225" s="2"/>
      <c r="H225" s="2"/>
      <c r="I225" s="2">
        <f t="shared" si="86"/>
        <v>0</v>
      </c>
      <c r="J225" s="2"/>
      <c r="K225" s="71"/>
      <c r="L225" s="2">
        <v>11807.64</v>
      </c>
      <c r="M225" s="2">
        <v>8560.65</v>
      </c>
      <c r="N225" s="2">
        <v>9279.09</v>
      </c>
    </row>
    <row r="226" spans="1:14" ht="15.75" thickBot="1" x14ac:dyDescent="0.3">
      <c r="A226" s="46" t="s">
        <v>206</v>
      </c>
      <c r="B226" s="46" t="s">
        <v>207</v>
      </c>
      <c r="C226" s="47"/>
      <c r="D226" s="47"/>
      <c r="E226" s="3"/>
      <c r="F226" s="3"/>
      <c r="G226" s="2"/>
      <c r="H226" s="2"/>
      <c r="I226" s="2">
        <f t="shared" si="86"/>
        <v>0</v>
      </c>
      <c r="J226" s="2"/>
      <c r="K226" s="71"/>
      <c r="L226" s="2">
        <v>26123.9</v>
      </c>
      <c r="M226" s="2">
        <v>21308.38</v>
      </c>
      <c r="N226" s="2">
        <v>12695.51</v>
      </c>
    </row>
    <row r="227" spans="1:14" ht="15.75" thickBot="1" x14ac:dyDescent="0.3">
      <c r="A227" s="46" t="s">
        <v>208</v>
      </c>
      <c r="B227" s="46" t="s">
        <v>209</v>
      </c>
      <c r="C227" s="47"/>
      <c r="D227" s="47"/>
      <c r="E227" s="3"/>
      <c r="F227" s="3"/>
      <c r="G227" s="2"/>
      <c r="H227" s="2"/>
      <c r="I227" s="2">
        <f t="shared" si="86"/>
        <v>0</v>
      </c>
      <c r="J227" s="2"/>
      <c r="K227" s="71"/>
      <c r="L227" s="2">
        <v>4580.76</v>
      </c>
      <c r="M227" s="2">
        <v>5868.26</v>
      </c>
      <c r="N227" s="2">
        <v>7231.99</v>
      </c>
    </row>
    <row r="228" spans="1:14" ht="15.75" thickBot="1" x14ac:dyDescent="0.3">
      <c r="A228" s="46" t="s">
        <v>210</v>
      </c>
      <c r="B228" s="46" t="s">
        <v>211</v>
      </c>
      <c r="C228" s="47"/>
      <c r="D228" s="47"/>
      <c r="E228" s="3"/>
      <c r="F228" s="3"/>
      <c r="G228" s="2"/>
      <c r="H228" s="2">
        <v>75</v>
      </c>
      <c r="I228" s="2">
        <f t="shared" si="86"/>
        <v>75</v>
      </c>
      <c r="J228" s="2"/>
      <c r="K228" s="71"/>
      <c r="L228" s="2">
        <v>35807.26</v>
      </c>
      <c r="M228" s="2">
        <v>28726.27</v>
      </c>
      <c r="N228" s="2">
        <v>35519.870000000003</v>
      </c>
    </row>
    <row r="229" spans="1:14" ht="15.75" thickBot="1" x14ac:dyDescent="0.3">
      <c r="A229" s="46" t="s">
        <v>212</v>
      </c>
      <c r="B229" s="46" t="s">
        <v>213</v>
      </c>
      <c r="C229" s="47"/>
      <c r="D229" s="47"/>
      <c r="E229" s="3">
        <v>294.44</v>
      </c>
      <c r="F229" s="3"/>
      <c r="G229" s="2"/>
      <c r="H229" s="2">
        <v>296.87</v>
      </c>
      <c r="I229" s="2">
        <f t="shared" si="86"/>
        <v>591.30999999999995</v>
      </c>
      <c r="J229" s="2">
        <v>2685.94</v>
      </c>
      <c r="K229" s="71">
        <f t="shared" si="87"/>
        <v>-0.77984988495647711</v>
      </c>
      <c r="L229" s="2">
        <v>21357.99</v>
      </c>
      <c r="M229" s="2">
        <v>18697.47</v>
      </c>
      <c r="N229" s="2">
        <v>15425.6</v>
      </c>
    </row>
    <row r="230" spans="1:14" ht="15.75" thickBot="1" x14ac:dyDescent="0.3">
      <c r="A230" s="46" t="s">
        <v>295</v>
      </c>
      <c r="B230" s="46" t="s">
        <v>296</v>
      </c>
      <c r="C230" s="47"/>
      <c r="D230" s="47"/>
      <c r="E230" s="3"/>
      <c r="F230" s="3"/>
      <c r="G230" s="2"/>
      <c r="H230" s="2">
        <v>1034</v>
      </c>
      <c r="I230" s="2">
        <f t="shared" si="86"/>
        <v>1034</v>
      </c>
      <c r="J230" s="2">
        <v>7150.4</v>
      </c>
      <c r="K230" s="71">
        <f t="shared" si="87"/>
        <v>-0.85539270530319977</v>
      </c>
      <c r="L230" s="2">
        <v>99295.52</v>
      </c>
      <c r="M230" s="2">
        <v>90137.37</v>
      </c>
      <c r="N230" s="2">
        <v>125815.43</v>
      </c>
    </row>
    <row r="231" spans="1:14" ht="15.75" thickBot="1" x14ac:dyDescent="0.3">
      <c r="A231" s="46" t="s">
        <v>376</v>
      </c>
      <c r="B231" s="46" t="s">
        <v>377</v>
      </c>
      <c r="C231" s="47"/>
      <c r="D231" s="47"/>
      <c r="E231" s="3"/>
      <c r="F231" s="3"/>
      <c r="G231" s="2"/>
      <c r="H231" s="2">
        <v>4604.5</v>
      </c>
      <c r="I231" s="2">
        <f t="shared" si="86"/>
        <v>4604.5</v>
      </c>
      <c r="J231" s="2">
        <v>2527.7600000000002</v>
      </c>
      <c r="K231" s="71">
        <f t="shared" si="87"/>
        <v>0.82157325062505926</v>
      </c>
      <c r="L231" s="2">
        <v>6181.96</v>
      </c>
      <c r="M231" s="2">
        <v>6188.36</v>
      </c>
      <c r="N231" s="2">
        <v>17656.080000000002</v>
      </c>
    </row>
    <row r="232" spans="1:14" ht="15.75" thickBot="1" x14ac:dyDescent="0.3">
      <c r="A232" s="13" t="s">
        <v>297</v>
      </c>
      <c r="B232" s="46" t="s">
        <v>298</v>
      </c>
      <c r="C232" s="14"/>
      <c r="D232" s="14"/>
      <c r="E232" s="3">
        <v>2600</v>
      </c>
      <c r="F232" s="3"/>
      <c r="G232" s="2"/>
      <c r="H232" s="2">
        <v>9410.61</v>
      </c>
      <c r="I232" s="2">
        <f t="shared" si="86"/>
        <v>12010.61</v>
      </c>
      <c r="J232" s="2"/>
      <c r="K232" s="71"/>
      <c r="L232" s="2">
        <v>75362.75</v>
      </c>
      <c r="M232" s="2">
        <v>65129.94</v>
      </c>
      <c r="N232" s="2">
        <v>190715.51999999999</v>
      </c>
    </row>
    <row r="233" spans="1:14" ht="15.75" thickBot="1" x14ac:dyDescent="0.3">
      <c r="A233" s="9" t="s">
        <v>38</v>
      </c>
      <c r="B233" s="58"/>
      <c r="C233" s="10"/>
      <c r="D233" s="10"/>
      <c r="E233" s="4">
        <f t="shared" ref="E233:J233" si="88">SUM(E220:E232)</f>
        <v>3943.67</v>
      </c>
      <c r="F233" s="4">
        <f t="shared" si="88"/>
        <v>200</v>
      </c>
      <c r="G233" s="4">
        <f t="shared" si="88"/>
        <v>0</v>
      </c>
      <c r="H233" s="4">
        <f t="shared" si="88"/>
        <v>29980.16</v>
      </c>
      <c r="I233" s="4">
        <f t="shared" si="88"/>
        <v>34123.83</v>
      </c>
      <c r="J233" s="4">
        <f t="shared" si="88"/>
        <v>22383.309999999998</v>
      </c>
      <c r="K233" s="78">
        <f t="shared" si="87"/>
        <v>0.52452117224842998</v>
      </c>
      <c r="L233" s="4">
        <f t="shared" ref="L233:M233" si="89">SUM(L220:L232)</f>
        <v>980406.44000000006</v>
      </c>
      <c r="M233" s="4">
        <f t="shared" si="89"/>
        <v>910232.85999999987</v>
      </c>
      <c r="N233" s="4">
        <f t="shared" ref="N233" si="90">SUM(N220:N232)</f>
        <v>1006858.64</v>
      </c>
    </row>
    <row r="234" spans="1:14" ht="15.75" thickBot="1" x14ac:dyDescent="0.3">
      <c r="A234" s="19" t="s">
        <v>471</v>
      </c>
      <c r="B234" s="18"/>
      <c r="C234" s="6"/>
      <c r="D234" s="6"/>
      <c r="E234" s="23"/>
      <c r="F234" s="23"/>
      <c r="G234" s="23"/>
      <c r="H234" s="23"/>
      <c r="I234" s="23"/>
      <c r="J234" s="23"/>
      <c r="K234" s="23"/>
      <c r="L234" s="23"/>
      <c r="M234" s="23"/>
    </row>
    <row r="235" spans="1:14" x14ac:dyDescent="0.25">
      <c r="A235" s="20"/>
      <c r="B235" s="57" t="s">
        <v>58</v>
      </c>
      <c r="C235" s="11"/>
      <c r="D235" s="11"/>
      <c r="E235" s="25" t="s">
        <v>2</v>
      </c>
      <c r="F235" s="26" t="s">
        <v>3</v>
      </c>
      <c r="G235" s="27" t="s">
        <v>4</v>
      </c>
      <c r="H235" s="54" t="s">
        <v>418</v>
      </c>
      <c r="I235" s="65" t="s">
        <v>513</v>
      </c>
      <c r="J235" s="25" t="s">
        <v>514</v>
      </c>
      <c r="K235" s="72" t="s">
        <v>452</v>
      </c>
      <c r="L235" s="25" t="s">
        <v>514</v>
      </c>
      <c r="M235" s="25" t="s">
        <v>469</v>
      </c>
      <c r="N235" s="25" t="s">
        <v>446</v>
      </c>
    </row>
    <row r="236" spans="1:14" ht="15.75" thickBot="1" x14ac:dyDescent="0.3">
      <c r="A236" s="21" t="s">
        <v>58</v>
      </c>
      <c r="B236" s="50" t="s">
        <v>59</v>
      </c>
      <c r="C236" s="12"/>
      <c r="D236" s="12"/>
      <c r="E236" s="28" t="s">
        <v>5</v>
      </c>
      <c r="F236" s="28" t="s">
        <v>5</v>
      </c>
      <c r="G236" s="28" t="s">
        <v>5</v>
      </c>
      <c r="H236" s="55" t="s">
        <v>419</v>
      </c>
      <c r="I236" s="28" t="s">
        <v>447</v>
      </c>
      <c r="J236" s="28" t="s">
        <v>447</v>
      </c>
      <c r="K236" s="73" t="s">
        <v>515</v>
      </c>
      <c r="L236" s="28" t="s">
        <v>448</v>
      </c>
      <c r="M236" s="28" t="s">
        <v>448</v>
      </c>
      <c r="N236" s="28" t="s">
        <v>448</v>
      </c>
    </row>
    <row r="237" spans="1:14" ht="15.75" thickBot="1" x14ac:dyDescent="0.3">
      <c r="A237" s="46" t="s">
        <v>214</v>
      </c>
      <c r="B237" s="46" t="s">
        <v>472</v>
      </c>
      <c r="C237" s="47"/>
      <c r="D237" s="47"/>
      <c r="E237" s="3">
        <v>840.1</v>
      </c>
      <c r="F237" s="3"/>
      <c r="G237" s="2"/>
      <c r="H237" s="2"/>
      <c r="I237" s="2">
        <f t="shared" ref="I237:I241" si="91">SUM(E237:H237)</f>
        <v>840.1</v>
      </c>
      <c r="J237" s="2">
        <v>3514.67</v>
      </c>
      <c r="K237" s="71">
        <f t="shared" ref="K237:K242" si="92">SUM(I237/J237)-1</f>
        <v>-0.76097329194490526</v>
      </c>
      <c r="L237" s="2">
        <v>50841.21</v>
      </c>
      <c r="M237" s="2">
        <v>30256.63</v>
      </c>
      <c r="N237" s="2">
        <v>60132.2</v>
      </c>
    </row>
    <row r="238" spans="1:14" ht="15.75" thickBot="1" x14ac:dyDescent="0.3">
      <c r="A238" s="46" t="s">
        <v>378</v>
      </c>
      <c r="B238" s="46" t="s">
        <v>473</v>
      </c>
      <c r="C238" s="47"/>
      <c r="D238" s="47"/>
      <c r="E238" s="3"/>
      <c r="F238" s="3"/>
      <c r="G238" s="2"/>
      <c r="H238" s="2"/>
      <c r="I238" s="2">
        <f t="shared" si="91"/>
        <v>0</v>
      </c>
      <c r="J238" s="2"/>
      <c r="K238" s="71"/>
      <c r="L238" s="2">
        <v>14575.85</v>
      </c>
      <c r="M238" s="2">
        <v>6884.53</v>
      </c>
      <c r="N238" s="2">
        <v>20941.87</v>
      </c>
    </row>
    <row r="239" spans="1:14" ht="15.75" thickBot="1" x14ac:dyDescent="0.3">
      <c r="A239" s="46" t="s">
        <v>318</v>
      </c>
      <c r="B239" s="46" t="s">
        <v>474</v>
      </c>
      <c r="C239" s="47"/>
      <c r="D239" s="47"/>
      <c r="E239" s="3"/>
      <c r="F239" s="3"/>
      <c r="G239" s="2"/>
      <c r="H239" s="2"/>
      <c r="I239" s="2">
        <f t="shared" si="91"/>
        <v>0</v>
      </c>
      <c r="J239" s="2"/>
      <c r="K239" s="71"/>
      <c r="L239" s="2">
        <v>5700.68</v>
      </c>
      <c r="M239" s="2">
        <v>4782.13</v>
      </c>
      <c r="N239" s="2">
        <v>6654.02</v>
      </c>
    </row>
    <row r="240" spans="1:14" ht="15.75" thickBot="1" x14ac:dyDescent="0.3">
      <c r="A240" s="46" t="s">
        <v>318</v>
      </c>
      <c r="B240" s="46" t="s">
        <v>475</v>
      </c>
      <c r="C240" s="47"/>
      <c r="D240" s="47"/>
      <c r="E240" s="3"/>
      <c r="F240" s="3"/>
      <c r="G240" s="2"/>
      <c r="H240" s="2"/>
      <c r="I240" s="2">
        <f t="shared" ref="I240" si="93">SUM(E240:H240)</f>
        <v>0</v>
      </c>
      <c r="J240" s="2"/>
      <c r="K240" s="71"/>
      <c r="L240" s="2">
        <v>3041.31</v>
      </c>
      <c r="M240" s="2">
        <v>1353.18</v>
      </c>
      <c r="N240" s="2">
        <v>0</v>
      </c>
    </row>
    <row r="241" spans="1:14" ht="15.75" thickBot="1" x14ac:dyDescent="0.3">
      <c r="A241" s="13" t="s">
        <v>215</v>
      </c>
      <c r="B241" s="46" t="s">
        <v>476</v>
      </c>
      <c r="C241" s="14"/>
      <c r="D241" s="14"/>
      <c r="E241" s="3">
        <v>677.51</v>
      </c>
      <c r="F241" s="3"/>
      <c r="G241" s="2"/>
      <c r="H241" s="2"/>
      <c r="I241" s="2">
        <f t="shared" si="91"/>
        <v>677.51</v>
      </c>
      <c r="J241" s="2"/>
      <c r="K241" s="71"/>
      <c r="L241" s="2">
        <v>16361.4</v>
      </c>
      <c r="M241" s="2">
        <v>17352.71</v>
      </c>
      <c r="N241" s="2">
        <v>23342.35</v>
      </c>
    </row>
    <row r="242" spans="1:14" ht="15.75" thickBot="1" x14ac:dyDescent="0.3">
      <c r="A242" s="9" t="s">
        <v>39</v>
      </c>
      <c r="B242" s="58"/>
      <c r="C242" s="10"/>
      <c r="D242" s="10"/>
      <c r="E242" s="4">
        <f>SUM(E237:E241)</f>
        <v>1517.6100000000001</v>
      </c>
      <c r="F242" s="4">
        <f t="shared" ref="F242:I242" si="94">SUM(F237:F241)</f>
        <v>0</v>
      </c>
      <c r="G242" s="4">
        <f t="shared" si="94"/>
        <v>0</v>
      </c>
      <c r="H242" s="4">
        <f>SUM(H237:H241)</f>
        <v>0</v>
      </c>
      <c r="I242" s="4">
        <f t="shared" si="94"/>
        <v>1517.6100000000001</v>
      </c>
      <c r="J242" s="4">
        <f>SUM(J237:J241)</f>
        <v>3514.67</v>
      </c>
      <c r="K242" s="78">
        <f t="shared" si="92"/>
        <v>-0.56820697248959351</v>
      </c>
      <c r="L242" s="4">
        <f>SUM(L237:L241)</f>
        <v>90520.449999999983</v>
      </c>
      <c r="M242" s="4">
        <f>SUM(M237:M241)</f>
        <v>60629.18</v>
      </c>
      <c r="N242" s="4">
        <f>SUM(N237:N241)</f>
        <v>111070.44</v>
      </c>
    </row>
    <row r="243" spans="1:14" ht="15.75" thickBot="1" x14ac:dyDescent="0.3">
      <c r="A243" s="48" t="s">
        <v>275</v>
      </c>
      <c r="B243" s="18"/>
      <c r="C243" s="40"/>
      <c r="D243" s="40"/>
      <c r="E243" s="23"/>
      <c r="F243" s="23"/>
      <c r="G243" s="23"/>
      <c r="H243" s="23"/>
      <c r="I243" s="23"/>
      <c r="J243" s="23"/>
      <c r="K243" s="23"/>
      <c r="L243" s="23"/>
      <c r="M243" s="23"/>
    </row>
    <row r="244" spans="1:14" x14ac:dyDescent="0.25">
      <c r="A244" s="49"/>
      <c r="B244" s="57" t="s">
        <v>58</v>
      </c>
      <c r="C244" s="44"/>
      <c r="D244" s="44"/>
      <c r="E244" s="25" t="s">
        <v>2</v>
      </c>
      <c r="F244" s="26" t="s">
        <v>3</v>
      </c>
      <c r="G244" s="27" t="s">
        <v>4</v>
      </c>
      <c r="H244" s="54" t="s">
        <v>418</v>
      </c>
      <c r="I244" s="65" t="s">
        <v>513</v>
      </c>
      <c r="J244" s="25" t="s">
        <v>514</v>
      </c>
      <c r="K244" s="72" t="s">
        <v>452</v>
      </c>
      <c r="L244" s="25" t="s">
        <v>514</v>
      </c>
      <c r="M244" s="25" t="s">
        <v>469</v>
      </c>
      <c r="N244" s="25" t="s">
        <v>446</v>
      </c>
    </row>
    <row r="245" spans="1:14" ht="15.75" thickBot="1" x14ac:dyDescent="0.3">
      <c r="A245" s="50" t="s">
        <v>58</v>
      </c>
      <c r="B245" s="50" t="s">
        <v>59</v>
      </c>
      <c r="C245" s="45"/>
      <c r="D245" s="45"/>
      <c r="E245" s="28" t="s">
        <v>5</v>
      </c>
      <c r="F245" s="28" t="s">
        <v>5</v>
      </c>
      <c r="G245" s="28" t="s">
        <v>5</v>
      </c>
      <c r="H245" s="55" t="s">
        <v>419</v>
      </c>
      <c r="I245" s="28" t="s">
        <v>447</v>
      </c>
      <c r="J245" s="28" t="s">
        <v>447</v>
      </c>
      <c r="K245" s="73" t="s">
        <v>515</v>
      </c>
      <c r="L245" s="28" t="s">
        <v>448</v>
      </c>
      <c r="M245" s="28" t="s">
        <v>448</v>
      </c>
      <c r="N245" s="28" t="s">
        <v>448</v>
      </c>
    </row>
    <row r="246" spans="1:14" ht="15.75" thickBot="1" x14ac:dyDescent="0.3">
      <c r="A246" s="46" t="s">
        <v>216</v>
      </c>
      <c r="B246" s="46" t="s">
        <v>217</v>
      </c>
      <c r="C246" s="47"/>
      <c r="D246" s="47"/>
      <c r="E246" s="3">
        <v>10.9</v>
      </c>
      <c r="F246" s="3"/>
      <c r="G246" s="2">
        <v>193.4</v>
      </c>
      <c r="H246" s="2">
        <v>123.23</v>
      </c>
      <c r="I246" s="2">
        <f>SUM(E246:H246)</f>
        <v>327.53000000000003</v>
      </c>
      <c r="J246" s="2">
        <v>483.62</v>
      </c>
      <c r="K246" s="71">
        <f>SUM(I246/J246)-1</f>
        <v>-0.32275340143087539</v>
      </c>
      <c r="L246" s="2">
        <v>39501.89</v>
      </c>
      <c r="M246" s="2">
        <v>46819.61</v>
      </c>
      <c r="N246" s="2">
        <v>35466.720000000001</v>
      </c>
    </row>
    <row r="247" spans="1:14" ht="15.75" thickBot="1" x14ac:dyDescent="0.3">
      <c r="A247" s="42" t="s">
        <v>276</v>
      </c>
      <c r="B247" s="58"/>
      <c r="C247" s="43"/>
      <c r="D247" s="43"/>
      <c r="E247" s="4">
        <f>SUM(E246:E246)</f>
        <v>10.9</v>
      </c>
      <c r="F247" s="4">
        <f>SUM(F246:F246)</f>
        <v>0</v>
      </c>
      <c r="G247" s="4">
        <f>SUM(G246:G246)</f>
        <v>193.4</v>
      </c>
      <c r="H247" s="4">
        <f>SUM(H246)</f>
        <v>123.23</v>
      </c>
      <c r="I247" s="4">
        <f>SUM(I246:I246)</f>
        <v>327.53000000000003</v>
      </c>
      <c r="J247" s="4">
        <f>SUM(J246)</f>
        <v>483.62</v>
      </c>
      <c r="K247" s="78">
        <f t="shared" ref="K247" si="95">SUM(I247/J247)-1</f>
        <v>-0.32275340143087539</v>
      </c>
      <c r="L247" s="4">
        <f>SUM(L246)</f>
        <v>39501.89</v>
      </c>
      <c r="M247" s="4">
        <f>SUM(M246)</f>
        <v>46819.61</v>
      </c>
      <c r="N247" s="4">
        <f>SUM(N246)</f>
        <v>35466.720000000001</v>
      </c>
    </row>
    <row r="248" spans="1:14" ht="15.75" thickBot="1" x14ac:dyDescent="0.3">
      <c r="A248" s="48" t="s">
        <v>524</v>
      </c>
      <c r="B248" s="18"/>
      <c r="C248" s="40"/>
      <c r="D248" s="40"/>
      <c r="E248" s="23"/>
      <c r="F248" s="23"/>
      <c r="G248" s="23"/>
      <c r="H248" s="23"/>
      <c r="I248" s="23"/>
      <c r="J248" s="23"/>
      <c r="K248" s="23"/>
      <c r="L248" s="23"/>
      <c r="M248" s="23"/>
    </row>
    <row r="249" spans="1:14" x14ac:dyDescent="0.25">
      <c r="A249" s="49"/>
      <c r="B249" s="57" t="s">
        <v>58</v>
      </c>
      <c r="C249" s="44"/>
      <c r="D249" s="44"/>
      <c r="E249" s="25" t="s">
        <v>2</v>
      </c>
      <c r="F249" s="26" t="s">
        <v>3</v>
      </c>
      <c r="G249" s="27" t="s">
        <v>4</v>
      </c>
      <c r="H249" s="54" t="s">
        <v>418</v>
      </c>
      <c r="I249" s="65" t="s">
        <v>513</v>
      </c>
      <c r="J249" s="25" t="s">
        <v>514</v>
      </c>
      <c r="K249" s="72" t="s">
        <v>452</v>
      </c>
      <c r="L249" s="25" t="s">
        <v>514</v>
      </c>
      <c r="M249" s="25" t="s">
        <v>469</v>
      </c>
      <c r="N249" s="25" t="s">
        <v>446</v>
      </c>
    </row>
    <row r="250" spans="1:14" ht="15.75" thickBot="1" x14ac:dyDescent="0.3">
      <c r="A250" s="50" t="s">
        <v>58</v>
      </c>
      <c r="B250" s="50" t="s">
        <v>59</v>
      </c>
      <c r="C250" s="45"/>
      <c r="D250" s="45"/>
      <c r="E250" s="28" t="s">
        <v>5</v>
      </c>
      <c r="F250" s="28" t="s">
        <v>5</v>
      </c>
      <c r="G250" s="28" t="s">
        <v>5</v>
      </c>
      <c r="H250" s="55" t="s">
        <v>419</v>
      </c>
      <c r="I250" s="28" t="s">
        <v>447</v>
      </c>
      <c r="J250" s="28" t="s">
        <v>447</v>
      </c>
      <c r="K250" s="73" t="s">
        <v>515</v>
      </c>
      <c r="L250" s="28" t="s">
        <v>448</v>
      </c>
      <c r="M250" s="28" t="s">
        <v>448</v>
      </c>
      <c r="N250" s="28" t="s">
        <v>448</v>
      </c>
    </row>
    <row r="251" spans="1:14" ht="15.75" thickBot="1" x14ac:dyDescent="0.3">
      <c r="A251" s="46" t="s">
        <v>525</v>
      </c>
      <c r="B251" s="46" t="s">
        <v>303</v>
      </c>
      <c r="C251" s="47"/>
      <c r="D251" s="47"/>
      <c r="E251" s="3">
        <v>0</v>
      </c>
      <c r="F251" s="3"/>
      <c r="G251" s="2">
        <v>0</v>
      </c>
      <c r="H251" s="2">
        <v>20</v>
      </c>
      <c r="I251" s="2">
        <f>SUM(E251:H251)</f>
        <v>20</v>
      </c>
      <c r="J251" s="2">
        <v>0</v>
      </c>
      <c r="K251" s="71"/>
      <c r="L251" s="2"/>
      <c r="M251" s="2"/>
      <c r="N251" s="2"/>
    </row>
    <row r="252" spans="1:14" ht="15.75" thickBot="1" x14ac:dyDescent="0.3">
      <c r="A252" s="42" t="s">
        <v>526</v>
      </c>
      <c r="B252" s="58"/>
      <c r="C252" s="43"/>
      <c r="D252" s="43"/>
      <c r="E252" s="4">
        <f>SUM(E251:E251)</f>
        <v>0</v>
      </c>
      <c r="F252" s="4">
        <f>SUM(F251:F251)</f>
        <v>0</v>
      </c>
      <c r="G252" s="4">
        <f>SUM(G251:G251)</f>
        <v>0</v>
      </c>
      <c r="H252" s="4">
        <f>SUM(H251)</f>
        <v>20</v>
      </c>
      <c r="I252" s="4">
        <f>SUM(I251:I251)</f>
        <v>20</v>
      </c>
      <c r="J252" s="4">
        <f>SUM(J251)</f>
        <v>0</v>
      </c>
      <c r="K252" s="78"/>
      <c r="L252" s="4">
        <f>SUM(L251)</f>
        <v>0</v>
      </c>
      <c r="M252" s="4">
        <f>SUM(M251)</f>
        <v>0</v>
      </c>
      <c r="N252" s="4">
        <f>SUM(N251)</f>
        <v>0</v>
      </c>
    </row>
    <row r="253" spans="1:14" ht="15.75" thickBot="1" x14ac:dyDescent="0.3">
      <c r="A253" s="48" t="s">
        <v>439</v>
      </c>
      <c r="B253" s="18"/>
      <c r="C253" s="40"/>
      <c r="D253" s="40"/>
      <c r="E253" s="23"/>
      <c r="F253" s="23"/>
      <c r="G253" s="23"/>
      <c r="H253" s="23"/>
      <c r="I253" s="23"/>
      <c r="J253" s="23"/>
      <c r="K253" s="23"/>
      <c r="L253" s="23"/>
      <c r="M253" s="23"/>
    </row>
    <row r="254" spans="1:14" x14ac:dyDescent="0.25">
      <c r="A254" s="49"/>
      <c r="B254" s="57" t="s">
        <v>58</v>
      </c>
      <c r="C254" s="44"/>
      <c r="D254" s="44"/>
      <c r="E254" s="25" t="s">
        <v>2</v>
      </c>
      <c r="F254" s="26" t="s">
        <v>3</v>
      </c>
      <c r="G254" s="27" t="s">
        <v>4</v>
      </c>
      <c r="H254" s="54" t="s">
        <v>418</v>
      </c>
      <c r="I254" s="65" t="s">
        <v>513</v>
      </c>
      <c r="J254" s="25" t="s">
        <v>514</v>
      </c>
      <c r="K254" s="72" t="s">
        <v>452</v>
      </c>
      <c r="L254" s="25" t="s">
        <v>514</v>
      </c>
      <c r="M254" s="25" t="s">
        <v>469</v>
      </c>
      <c r="N254" s="25" t="s">
        <v>446</v>
      </c>
    </row>
    <row r="255" spans="1:14" ht="15.75" thickBot="1" x14ac:dyDescent="0.3">
      <c r="A255" s="50" t="s">
        <v>58</v>
      </c>
      <c r="B255" s="50" t="s">
        <v>59</v>
      </c>
      <c r="C255" s="45"/>
      <c r="D255" s="45"/>
      <c r="E255" s="28" t="s">
        <v>5</v>
      </c>
      <c r="F255" s="28" t="s">
        <v>5</v>
      </c>
      <c r="G255" s="28" t="s">
        <v>5</v>
      </c>
      <c r="H255" s="55" t="s">
        <v>419</v>
      </c>
      <c r="I255" s="28" t="s">
        <v>447</v>
      </c>
      <c r="J255" s="28" t="s">
        <v>447</v>
      </c>
      <c r="K255" s="73" t="s">
        <v>515</v>
      </c>
      <c r="L255" s="28" t="s">
        <v>448</v>
      </c>
      <c r="M255" s="28" t="s">
        <v>448</v>
      </c>
      <c r="N255" s="28" t="s">
        <v>448</v>
      </c>
    </row>
    <row r="256" spans="1:14" ht="15.75" thickBot="1" x14ac:dyDescent="0.3">
      <c r="A256" s="46" t="s">
        <v>440</v>
      </c>
      <c r="B256" s="46" t="s">
        <v>441</v>
      </c>
      <c r="C256" s="47"/>
      <c r="D256" s="47"/>
      <c r="E256" s="3"/>
      <c r="F256" s="3"/>
      <c r="G256" s="2"/>
      <c r="H256" s="2">
        <v>1575</v>
      </c>
      <c r="I256" s="2">
        <f>SUM(E256:H256)</f>
        <v>1575</v>
      </c>
      <c r="J256" s="2"/>
      <c r="K256" s="71"/>
      <c r="L256" s="2">
        <v>21776.93</v>
      </c>
      <c r="M256" s="2">
        <v>26000.27</v>
      </c>
      <c r="N256" s="2">
        <v>0</v>
      </c>
    </row>
    <row r="257" spans="1:14" ht="15.75" thickBot="1" x14ac:dyDescent="0.3">
      <c r="A257" s="42" t="s">
        <v>442</v>
      </c>
      <c r="B257" s="58"/>
      <c r="C257" s="43"/>
      <c r="D257" s="43"/>
      <c r="E257" s="4">
        <f>SUM(E256:E256)</f>
        <v>0</v>
      </c>
      <c r="F257" s="4">
        <f>SUM(F256:F256)</f>
        <v>0</v>
      </c>
      <c r="G257" s="4">
        <f>SUM(G256:G256)</f>
        <v>0</v>
      </c>
      <c r="H257" s="4">
        <f>SUM(H256)</f>
        <v>1575</v>
      </c>
      <c r="I257" s="4">
        <f>SUM(I256:I256)</f>
        <v>1575</v>
      </c>
      <c r="J257" s="4">
        <f>SUM(J256)</f>
        <v>0</v>
      </c>
      <c r="K257" s="78"/>
      <c r="L257" s="4">
        <f>SUM(L256)</f>
        <v>21776.93</v>
      </c>
      <c r="M257" s="4">
        <f>SUM(M256)</f>
        <v>26000.27</v>
      </c>
      <c r="N257" s="4">
        <f>SUM(N256)</f>
        <v>0</v>
      </c>
    </row>
    <row r="258" spans="1:14" ht="15.75" thickBot="1" x14ac:dyDescent="0.3">
      <c r="A258" s="48" t="s">
        <v>352</v>
      </c>
      <c r="B258" s="18"/>
      <c r="C258" s="40"/>
      <c r="D258" s="40"/>
      <c r="E258" s="23"/>
      <c r="F258" s="23"/>
      <c r="G258" s="23"/>
      <c r="H258" s="23"/>
      <c r="I258" s="23"/>
      <c r="J258" s="23"/>
      <c r="K258" s="23"/>
      <c r="L258" s="23"/>
      <c r="M258" s="23"/>
    </row>
    <row r="259" spans="1:14" x14ac:dyDescent="0.25">
      <c r="A259" s="49"/>
      <c r="B259" s="57" t="s">
        <v>58</v>
      </c>
      <c r="C259" s="44"/>
      <c r="D259" s="44"/>
      <c r="E259" s="25" t="s">
        <v>2</v>
      </c>
      <c r="F259" s="26" t="s">
        <v>3</v>
      </c>
      <c r="G259" s="27" t="s">
        <v>4</v>
      </c>
      <c r="H259" s="54" t="s">
        <v>418</v>
      </c>
      <c r="I259" s="65" t="s">
        <v>513</v>
      </c>
      <c r="J259" s="25" t="s">
        <v>514</v>
      </c>
      <c r="K259" s="72" t="s">
        <v>452</v>
      </c>
      <c r="L259" s="25" t="s">
        <v>514</v>
      </c>
      <c r="M259" s="25" t="s">
        <v>469</v>
      </c>
      <c r="N259" s="25" t="s">
        <v>446</v>
      </c>
    </row>
    <row r="260" spans="1:14" ht="15.75" thickBot="1" x14ac:dyDescent="0.3">
      <c r="A260" s="50" t="s">
        <v>58</v>
      </c>
      <c r="B260" s="50" t="s">
        <v>59</v>
      </c>
      <c r="C260" s="45"/>
      <c r="D260" s="45"/>
      <c r="E260" s="28" t="s">
        <v>5</v>
      </c>
      <c r="F260" s="28" t="s">
        <v>5</v>
      </c>
      <c r="G260" s="28" t="s">
        <v>5</v>
      </c>
      <c r="H260" s="55" t="s">
        <v>419</v>
      </c>
      <c r="I260" s="28" t="s">
        <v>447</v>
      </c>
      <c r="J260" s="28" t="s">
        <v>447</v>
      </c>
      <c r="K260" s="73" t="s">
        <v>515</v>
      </c>
      <c r="L260" s="28" t="s">
        <v>448</v>
      </c>
      <c r="M260" s="28" t="s">
        <v>448</v>
      </c>
      <c r="N260" s="28" t="s">
        <v>448</v>
      </c>
    </row>
    <row r="261" spans="1:14" ht="15.75" thickBot="1" x14ac:dyDescent="0.3">
      <c r="A261" s="46" t="s">
        <v>332</v>
      </c>
      <c r="B261" s="46" t="s">
        <v>333</v>
      </c>
      <c r="C261" s="47"/>
      <c r="D261" s="47"/>
      <c r="E261" s="3"/>
      <c r="F261" s="3"/>
      <c r="G261" s="2"/>
      <c r="H261" s="2"/>
      <c r="I261" s="2">
        <f>SUM(E261:H261)</f>
        <v>0</v>
      </c>
      <c r="J261" s="2"/>
      <c r="K261" s="71"/>
      <c r="L261" s="2">
        <v>8994.5</v>
      </c>
      <c r="M261" s="2">
        <v>14076.84</v>
      </c>
      <c r="N261" s="2">
        <v>9832.08</v>
      </c>
    </row>
    <row r="262" spans="1:14" ht="15.75" thickBot="1" x14ac:dyDescent="0.3">
      <c r="A262" s="42" t="s">
        <v>443</v>
      </c>
      <c r="B262" s="58"/>
      <c r="C262" s="43"/>
      <c r="D262" s="43"/>
      <c r="E262" s="4">
        <f>SUM(E261:E261)</f>
        <v>0</v>
      </c>
      <c r="F262" s="4">
        <f>SUM(F261:F261)</f>
        <v>0</v>
      </c>
      <c r="G262" s="4">
        <f>SUM(G261:G261)</f>
        <v>0</v>
      </c>
      <c r="H262" s="4">
        <f>SUM(H261)</f>
        <v>0</v>
      </c>
      <c r="I262" s="4">
        <f>SUM(I261:I261)</f>
        <v>0</v>
      </c>
      <c r="J262" s="4">
        <f>SUM(J261)</f>
        <v>0</v>
      </c>
      <c r="K262" s="78"/>
      <c r="L262" s="4">
        <f>SUM(L261)</f>
        <v>8994.5</v>
      </c>
      <c r="M262" s="4">
        <f>SUM(M261)</f>
        <v>14076.84</v>
      </c>
      <c r="N262" s="4">
        <f>SUM(N261)</f>
        <v>9832.08</v>
      </c>
    </row>
    <row r="263" spans="1:14" ht="15.75" thickBot="1" x14ac:dyDescent="0.3">
      <c r="A263" s="48" t="s">
        <v>398</v>
      </c>
      <c r="B263" s="18"/>
      <c r="C263" s="40"/>
      <c r="D263" s="40"/>
      <c r="E263" s="23"/>
      <c r="F263" s="23"/>
      <c r="G263" s="23"/>
      <c r="H263" s="23"/>
      <c r="I263" s="23"/>
      <c r="J263" s="23"/>
      <c r="K263" s="23"/>
      <c r="L263" s="23"/>
      <c r="M263" s="23"/>
    </row>
    <row r="264" spans="1:14" x14ac:dyDescent="0.25">
      <c r="A264" s="49"/>
      <c r="B264" s="57" t="s">
        <v>58</v>
      </c>
      <c r="C264" s="44"/>
      <c r="D264" s="44"/>
      <c r="E264" s="25" t="s">
        <v>2</v>
      </c>
      <c r="F264" s="26" t="s">
        <v>3</v>
      </c>
      <c r="G264" s="27" t="s">
        <v>4</v>
      </c>
      <c r="H264" s="54" t="s">
        <v>418</v>
      </c>
      <c r="I264" s="65" t="s">
        <v>513</v>
      </c>
      <c r="J264" s="25" t="s">
        <v>514</v>
      </c>
      <c r="K264" s="72" t="s">
        <v>452</v>
      </c>
      <c r="L264" s="25" t="s">
        <v>514</v>
      </c>
      <c r="M264" s="25" t="s">
        <v>469</v>
      </c>
      <c r="N264" s="25" t="s">
        <v>446</v>
      </c>
    </row>
    <row r="265" spans="1:14" ht="15.75" thickBot="1" x14ac:dyDescent="0.3">
      <c r="A265" s="50" t="s">
        <v>58</v>
      </c>
      <c r="B265" s="50" t="s">
        <v>59</v>
      </c>
      <c r="C265" s="45"/>
      <c r="D265" s="45"/>
      <c r="E265" s="28" t="s">
        <v>5</v>
      </c>
      <c r="F265" s="28" t="s">
        <v>5</v>
      </c>
      <c r="G265" s="28" t="s">
        <v>5</v>
      </c>
      <c r="H265" s="55" t="s">
        <v>419</v>
      </c>
      <c r="I265" s="28" t="s">
        <v>447</v>
      </c>
      <c r="J265" s="28" t="s">
        <v>447</v>
      </c>
      <c r="K265" s="73" t="s">
        <v>515</v>
      </c>
      <c r="L265" s="28" t="s">
        <v>448</v>
      </c>
      <c r="M265" s="28" t="s">
        <v>448</v>
      </c>
      <c r="N265" s="28" t="s">
        <v>448</v>
      </c>
    </row>
    <row r="266" spans="1:14" ht="15.75" thickBot="1" x14ac:dyDescent="0.3">
      <c r="A266" s="46" t="s">
        <v>399</v>
      </c>
      <c r="B266" s="46" t="s">
        <v>400</v>
      </c>
      <c r="C266" s="47"/>
      <c r="D266" s="47"/>
      <c r="E266" s="3"/>
      <c r="F266" s="3"/>
      <c r="G266" s="2"/>
      <c r="H266" s="2"/>
      <c r="I266" s="2">
        <f>SUM(E266:H266)</f>
        <v>0</v>
      </c>
      <c r="J266" s="2"/>
      <c r="K266" s="71"/>
      <c r="L266" s="2">
        <v>4576.51</v>
      </c>
      <c r="M266" s="2">
        <v>3675.76</v>
      </c>
      <c r="N266" s="2">
        <v>2941.92</v>
      </c>
    </row>
    <row r="267" spans="1:14" ht="15.75" thickBot="1" x14ac:dyDescent="0.3">
      <c r="A267" s="42" t="s">
        <v>401</v>
      </c>
      <c r="B267" s="58"/>
      <c r="C267" s="43"/>
      <c r="D267" s="43"/>
      <c r="E267" s="4">
        <f>SUM(E266:E266)</f>
        <v>0</v>
      </c>
      <c r="F267" s="4">
        <f>SUM(F266:F266)</f>
        <v>0</v>
      </c>
      <c r="G267" s="4">
        <f>SUM(G266:G266)</f>
        <v>0</v>
      </c>
      <c r="H267" s="4">
        <f>SUM(H266)</f>
        <v>0</v>
      </c>
      <c r="I267" s="4">
        <f>SUM(I266:I266)</f>
        <v>0</v>
      </c>
      <c r="J267" s="4">
        <f>SUM(J266)</f>
        <v>0</v>
      </c>
      <c r="K267" s="78"/>
      <c r="L267" s="4">
        <f>SUM(L266)</f>
        <v>4576.51</v>
      </c>
      <c r="M267" s="4">
        <f>SUM(M266)</f>
        <v>3675.76</v>
      </c>
      <c r="N267" s="4">
        <f>SUM(N266)</f>
        <v>2941.92</v>
      </c>
    </row>
    <row r="268" spans="1:14" ht="15.75" thickBot="1" x14ac:dyDescent="0.3">
      <c r="A268" s="48" t="s">
        <v>353</v>
      </c>
      <c r="B268" s="18"/>
      <c r="C268" s="40"/>
      <c r="D268" s="40"/>
      <c r="E268" s="23"/>
      <c r="F268" s="23"/>
      <c r="G268" s="23"/>
      <c r="H268" s="23"/>
      <c r="I268" s="23"/>
      <c r="J268" s="23"/>
      <c r="K268" s="23"/>
      <c r="L268" s="23"/>
      <c r="M268" s="23"/>
    </row>
    <row r="269" spans="1:14" x14ac:dyDescent="0.25">
      <c r="A269" s="49"/>
      <c r="B269" s="57" t="s">
        <v>58</v>
      </c>
      <c r="C269" s="44"/>
      <c r="D269" s="44"/>
      <c r="E269" s="25" t="s">
        <v>2</v>
      </c>
      <c r="F269" s="26" t="s">
        <v>3</v>
      </c>
      <c r="G269" s="27" t="s">
        <v>4</v>
      </c>
      <c r="H269" s="54" t="s">
        <v>418</v>
      </c>
      <c r="I269" s="65" t="s">
        <v>513</v>
      </c>
      <c r="J269" s="25" t="s">
        <v>514</v>
      </c>
      <c r="K269" s="74" t="s">
        <v>452</v>
      </c>
      <c r="L269" s="25" t="s">
        <v>514</v>
      </c>
      <c r="M269" s="25" t="s">
        <v>469</v>
      </c>
      <c r="N269" s="25" t="s">
        <v>446</v>
      </c>
    </row>
    <row r="270" spans="1:14" ht="15.75" thickBot="1" x14ac:dyDescent="0.3">
      <c r="A270" s="50" t="s">
        <v>58</v>
      </c>
      <c r="B270" s="50" t="s">
        <v>59</v>
      </c>
      <c r="C270" s="45"/>
      <c r="D270" s="45"/>
      <c r="E270" s="28" t="s">
        <v>5</v>
      </c>
      <c r="F270" s="28" t="s">
        <v>5</v>
      </c>
      <c r="G270" s="28" t="s">
        <v>5</v>
      </c>
      <c r="H270" s="55" t="s">
        <v>419</v>
      </c>
      <c r="I270" s="28" t="s">
        <v>447</v>
      </c>
      <c r="J270" s="28" t="s">
        <v>447</v>
      </c>
      <c r="K270" s="73" t="s">
        <v>515</v>
      </c>
      <c r="L270" s="28" t="s">
        <v>448</v>
      </c>
      <c r="M270" s="28" t="s">
        <v>448</v>
      </c>
      <c r="N270" s="28" t="s">
        <v>448</v>
      </c>
    </row>
    <row r="271" spans="1:14" ht="15.75" thickBot="1" x14ac:dyDescent="0.3">
      <c r="A271" s="46" t="s">
        <v>299</v>
      </c>
      <c r="B271" s="46" t="s">
        <v>300</v>
      </c>
      <c r="C271" s="47"/>
      <c r="D271" s="47"/>
      <c r="E271" s="3"/>
      <c r="F271" s="3">
        <v>6.76</v>
      </c>
      <c r="G271" s="2"/>
      <c r="H271" s="2">
        <v>129</v>
      </c>
      <c r="I271" s="2">
        <f>SUM(E271:H271)</f>
        <v>135.76</v>
      </c>
      <c r="J271" s="2"/>
      <c r="K271" s="75"/>
      <c r="L271" s="2">
        <v>34738.19</v>
      </c>
      <c r="M271" s="2">
        <v>39022.51</v>
      </c>
      <c r="N271" s="2">
        <v>39362.14</v>
      </c>
    </row>
    <row r="272" spans="1:14" ht="15.75" thickBot="1" x14ac:dyDescent="0.3">
      <c r="A272" s="46" t="s">
        <v>502</v>
      </c>
      <c r="B272" s="46" t="s">
        <v>503</v>
      </c>
      <c r="C272" s="47"/>
      <c r="D272" s="47"/>
      <c r="E272" s="3"/>
      <c r="F272" s="3"/>
      <c r="G272" s="2"/>
      <c r="H272" s="2"/>
      <c r="I272" s="2">
        <f>SUM(E272:H272)</f>
        <v>0</v>
      </c>
      <c r="J272" s="2"/>
      <c r="K272" s="75"/>
      <c r="L272" s="2">
        <v>1002.39</v>
      </c>
      <c r="M272" s="2">
        <v>0</v>
      </c>
      <c r="N272" s="2">
        <v>0</v>
      </c>
    </row>
    <row r="273" spans="1:14" ht="15.75" thickBot="1" x14ac:dyDescent="0.3">
      <c r="A273" s="42" t="s">
        <v>301</v>
      </c>
      <c r="B273" s="58"/>
      <c r="C273" s="43"/>
      <c r="D273" s="43"/>
      <c r="E273" s="4">
        <f>SUM(E271:E272)</f>
        <v>0</v>
      </c>
      <c r="F273" s="4">
        <f t="shared" ref="F273:H273" si="96">SUM(F271:F272)</f>
        <v>6.76</v>
      </c>
      <c r="G273" s="4">
        <f t="shared" si="96"/>
        <v>0</v>
      </c>
      <c r="H273" s="4">
        <f t="shared" si="96"/>
        <v>129</v>
      </c>
      <c r="I273" s="4">
        <f>SUM(I271:I272)</f>
        <v>135.76</v>
      </c>
      <c r="J273" s="4">
        <f>SUM(J271:J272)</f>
        <v>0</v>
      </c>
      <c r="K273" s="78"/>
      <c r="L273" s="4">
        <f>SUM(L271:L272)</f>
        <v>35740.58</v>
      </c>
      <c r="M273" s="4">
        <f>SUM(M271:M272)</f>
        <v>39022.51</v>
      </c>
      <c r="N273" s="4">
        <f>SUM(N271:N272)</f>
        <v>39362.14</v>
      </c>
    </row>
    <row r="274" spans="1:14" ht="15.75" thickBot="1" x14ac:dyDescent="0.3">
      <c r="A274" s="19" t="s">
        <v>40</v>
      </c>
      <c r="B274" s="18"/>
      <c r="C274" s="6"/>
      <c r="D274" s="6"/>
      <c r="E274" s="23"/>
      <c r="F274" s="23"/>
      <c r="G274" s="23"/>
      <c r="H274" s="23"/>
      <c r="I274" s="23"/>
      <c r="J274" s="23"/>
      <c r="K274" s="23"/>
      <c r="L274" s="23"/>
      <c r="M274" s="23"/>
    </row>
    <row r="275" spans="1:14" x14ac:dyDescent="0.25">
      <c r="A275" s="20"/>
      <c r="B275" s="57" t="s">
        <v>58</v>
      </c>
      <c r="C275" s="11"/>
      <c r="D275" s="11"/>
      <c r="E275" s="25" t="s">
        <v>2</v>
      </c>
      <c r="F275" s="26" t="s">
        <v>3</v>
      </c>
      <c r="G275" s="27" t="s">
        <v>4</v>
      </c>
      <c r="H275" s="54" t="s">
        <v>418</v>
      </c>
      <c r="I275" s="65" t="s">
        <v>513</v>
      </c>
      <c r="J275" s="25" t="s">
        <v>514</v>
      </c>
      <c r="K275" s="72" t="s">
        <v>452</v>
      </c>
      <c r="L275" s="25" t="s">
        <v>514</v>
      </c>
      <c r="M275" s="25" t="s">
        <v>469</v>
      </c>
      <c r="N275" s="25" t="s">
        <v>446</v>
      </c>
    </row>
    <row r="276" spans="1:14" ht="15.75" thickBot="1" x14ac:dyDescent="0.3">
      <c r="A276" s="21" t="s">
        <v>58</v>
      </c>
      <c r="B276" s="50" t="s">
        <v>59</v>
      </c>
      <c r="C276" s="12"/>
      <c r="D276" s="12"/>
      <c r="E276" s="28" t="s">
        <v>5</v>
      </c>
      <c r="F276" s="28" t="s">
        <v>5</v>
      </c>
      <c r="G276" s="28" t="s">
        <v>5</v>
      </c>
      <c r="H276" s="55" t="s">
        <v>419</v>
      </c>
      <c r="I276" s="28" t="s">
        <v>447</v>
      </c>
      <c r="J276" s="28" t="s">
        <v>447</v>
      </c>
      <c r="K276" s="73" t="s">
        <v>515</v>
      </c>
      <c r="L276" s="28" t="s">
        <v>448</v>
      </c>
      <c r="M276" s="28" t="s">
        <v>448</v>
      </c>
      <c r="N276" s="28" t="s">
        <v>448</v>
      </c>
    </row>
    <row r="277" spans="1:14" ht="15.75" thickBot="1" x14ac:dyDescent="0.3">
      <c r="A277" s="46" t="s">
        <v>218</v>
      </c>
      <c r="B277" s="46" t="s">
        <v>219</v>
      </c>
      <c r="C277" s="47"/>
      <c r="D277" s="47"/>
      <c r="E277" s="3"/>
      <c r="F277" s="3"/>
      <c r="G277" s="2"/>
      <c r="H277" s="2"/>
      <c r="I277" s="2">
        <f t="shared" ref="I277:I283" si="97">SUM(E277:H277)</f>
        <v>0</v>
      </c>
      <c r="J277" s="53"/>
      <c r="K277" s="71"/>
      <c r="L277" s="53">
        <v>10520.69</v>
      </c>
      <c r="M277" s="53">
        <v>13140.3</v>
      </c>
      <c r="N277" s="53">
        <v>9671.68</v>
      </c>
    </row>
    <row r="278" spans="1:14" ht="15.75" thickBot="1" x14ac:dyDescent="0.3">
      <c r="A278" s="46" t="s">
        <v>406</v>
      </c>
      <c r="B278" s="46" t="s">
        <v>410</v>
      </c>
      <c r="C278" s="47"/>
      <c r="D278" s="47"/>
      <c r="E278" s="3"/>
      <c r="F278" s="3"/>
      <c r="G278" s="2"/>
      <c r="H278" s="2"/>
      <c r="I278" s="2">
        <f t="shared" si="97"/>
        <v>0</v>
      </c>
      <c r="J278" s="2"/>
      <c r="K278" s="71"/>
      <c r="L278" s="2">
        <v>10827.97</v>
      </c>
      <c r="M278" s="2">
        <v>11925.46</v>
      </c>
      <c r="N278" s="2">
        <v>11401.33</v>
      </c>
    </row>
    <row r="279" spans="1:14" ht="15.75" thickBot="1" x14ac:dyDescent="0.3">
      <c r="A279" s="46" t="s">
        <v>220</v>
      </c>
      <c r="B279" s="46" t="s">
        <v>221</v>
      </c>
      <c r="C279" s="47"/>
      <c r="D279" s="47"/>
      <c r="E279" s="3"/>
      <c r="F279" s="3"/>
      <c r="G279" s="2"/>
      <c r="H279" s="2">
        <v>920</v>
      </c>
      <c r="I279" s="2">
        <f t="shared" si="97"/>
        <v>920</v>
      </c>
      <c r="J279" s="2">
        <v>225</v>
      </c>
      <c r="K279" s="71">
        <f t="shared" ref="K279:K284" si="98">SUM(I279/J279)-1</f>
        <v>3.0888888888888886</v>
      </c>
      <c r="L279" s="2">
        <v>45987.7</v>
      </c>
      <c r="M279" s="2">
        <v>75618.38</v>
      </c>
      <c r="N279" s="2">
        <v>59561.82</v>
      </c>
    </row>
    <row r="280" spans="1:14" ht="15.75" thickBot="1" x14ac:dyDescent="0.3">
      <c r="A280" s="46" t="s">
        <v>222</v>
      </c>
      <c r="B280" s="46" t="s">
        <v>223</v>
      </c>
      <c r="C280" s="47"/>
      <c r="D280" s="47"/>
      <c r="E280" s="3"/>
      <c r="F280" s="3"/>
      <c r="G280" s="2"/>
      <c r="H280" s="2"/>
      <c r="I280" s="2">
        <f t="shared" si="97"/>
        <v>0</v>
      </c>
      <c r="J280" s="2"/>
      <c r="K280" s="71"/>
      <c r="L280" s="2"/>
      <c r="M280" s="2"/>
      <c r="N280" s="2">
        <v>2939.29</v>
      </c>
    </row>
    <row r="281" spans="1:14" ht="15.75" thickBot="1" x14ac:dyDescent="0.3">
      <c r="A281" s="46" t="s">
        <v>302</v>
      </c>
      <c r="B281" s="46" t="s">
        <v>303</v>
      </c>
      <c r="C281" s="47"/>
      <c r="D281" s="47"/>
      <c r="E281" s="3"/>
      <c r="F281" s="3"/>
      <c r="G281" s="2"/>
      <c r="H281" s="2"/>
      <c r="I281" s="2">
        <f t="shared" si="97"/>
        <v>0</v>
      </c>
      <c r="J281" s="2">
        <v>295</v>
      </c>
      <c r="K281" s="71">
        <f t="shared" si="98"/>
        <v>-1</v>
      </c>
      <c r="L281" s="2">
        <v>19306.98</v>
      </c>
      <c r="M281" s="2">
        <v>15775.01</v>
      </c>
      <c r="N281" s="2">
        <v>31312.39</v>
      </c>
    </row>
    <row r="282" spans="1:14" ht="15.75" thickBot="1" x14ac:dyDescent="0.3">
      <c r="A282" s="46" t="s">
        <v>425</v>
      </c>
      <c r="B282" s="46" t="s">
        <v>424</v>
      </c>
      <c r="C282" s="47"/>
      <c r="D282" s="47"/>
      <c r="E282" s="3"/>
      <c r="F282" s="3"/>
      <c r="G282" s="2"/>
      <c r="H282" s="2"/>
      <c r="I282" s="2">
        <f t="shared" si="97"/>
        <v>0</v>
      </c>
      <c r="J282" s="2"/>
      <c r="K282" s="71"/>
      <c r="L282" s="2"/>
      <c r="M282" s="2"/>
      <c r="N282" s="2">
        <v>-1095</v>
      </c>
    </row>
    <row r="283" spans="1:14" ht="15.75" thickBot="1" x14ac:dyDescent="0.3">
      <c r="A283" s="13" t="s">
        <v>385</v>
      </c>
      <c r="B283" s="46" t="s">
        <v>386</v>
      </c>
      <c r="C283" s="14"/>
      <c r="D283" s="14"/>
      <c r="E283" s="3"/>
      <c r="F283" s="3"/>
      <c r="G283" s="2"/>
      <c r="H283" s="2"/>
      <c r="I283" s="2">
        <f t="shared" si="97"/>
        <v>0</v>
      </c>
      <c r="J283" s="2"/>
      <c r="K283" s="71"/>
      <c r="L283" s="2"/>
      <c r="M283" s="2"/>
      <c r="N283" s="2">
        <v>7481.78</v>
      </c>
    </row>
    <row r="284" spans="1:14" ht="15.75" thickBot="1" x14ac:dyDescent="0.3">
      <c r="A284" s="9" t="s">
        <v>41</v>
      </c>
      <c r="B284" s="58"/>
      <c r="C284" s="10"/>
      <c r="D284" s="10"/>
      <c r="E284" s="4">
        <f>SUM(E277:E283)</f>
        <v>0</v>
      </c>
      <c r="F284" s="4">
        <f t="shared" ref="F284:I284" si="99">SUM(F277:F283)</f>
        <v>0</v>
      </c>
      <c r="G284" s="4">
        <f t="shared" si="99"/>
        <v>0</v>
      </c>
      <c r="H284" s="4">
        <f>SUM(H277:H283)</f>
        <v>920</v>
      </c>
      <c r="I284" s="4">
        <f t="shared" si="99"/>
        <v>920</v>
      </c>
      <c r="J284" s="4">
        <f>SUM(J277:J283)</f>
        <v>520</v>
      </c>
      <c r="K284" s="78">
        <f t="shared" si="98"/>
        <v>0.76923076923076916</v>
      </c>
      <c r="L284" s="4">
        <f>SUM(L277:L283)</f>
        <v>86643.34</v>
      </c>
      <c r="M284" s="4">
        <f>SUM(M277:M283)</f>
        <v>116459.15</v>
      </c>
      <c r="N284" s="4">
        <f>SUM(N277:N283)</f>
        <v>121273.29</v>
      </c>
    </row>
    <row r="285" spans="1:14" ht="15.75" thickBot="1" x14ac:dyDescent="0.3">
      <c r="A285" s="48" t="s">
        <v>42</v>
      </c>
      <c r="B285" s="18"/>
      <c r="C285" s="40"/>
      <c r="D285" s="40"/>
      <c r="E285" s="23"/>
      <c r="F285" s="23"/>
      <c r="G285" s="23"/>
      <c r="H285" s="23"/>
      <c r="I285" s="23"/>
      <c r="J285" s="23"/>
      <c r="K285" s="23"/>
      <c r="L285" s="23"/>
      <c r="M285" s="23"/>
    </row>
    <row r="286" spans="1:14" x14ac:dyDescent="0.25">
      <c r="A286" s="49"/>
      <c r="B286" s="57" t="s">
        <v>58</v>
      </c>
      <c r="C286" s="44"/>
      <c r="D286" s="44"/>
      <c r="E286" s="25" t="s">
        <v>2</v>
      </c>
      <c r="F286" s="26" t="s">
        <v>3</v>
      </c>
      <c r="G286" s="27" t="s">
        <v>4</v>
      </c>
      <c r="H286" s="54" t="s">
        <v>418</v>
      </c>
      <c r="I286" s="65" t="s">
        <v>513</v>
      </c>
      <c r="J286" s="25" t="s">
        <v>514</v>
      </c>
      <c r="K286" s="72" t="s">
        <v>452</v>
      </c>
      <c r="L286" s="25" t="s">
        <v>514</v>
      </c>
      <c r="M286" s="25" t="s">
        <v>469</v>
      </c>
      <c r="N286" s="25" t="s">
        <v>446</v>
      </c>
    </row>
    <row r="287" spans="1:14" ht="15.75" thickBot="1" x14ac:dyDescent="0.3">
      <c r="A287" s="50" t="s">
        <v>58</v>
      </c>
      <c r="B287" s="50" t="s">
        <v>59</v>
      </c>
      <c r="C287" s="45"/>
      <c r="D287" s="45"/>
      <c r="E287" s="28" t="s">
        <v>5</v>
      </c>
      <c r="F287" s="28" t="s">
        <v>5</v>
      </c>
      <c r="G287" s="28" t="s">
        <v>5</v>
      </c>
      <c r="H287" s="55" t="s">
        <v>419</v>
      </c>
      <c r="I287" s="28" t="s">
        <v>447</v>
      </c>
      <c r="J287" s="28" t="s">
        <v>447</v>
      </c>
      <c r="K287" s="73" t="s">
        <v>515</v>
      </c>
      <c r="L287" s="28" t="s">
        <v>448</v>
      </c>
      <c r="M287" s="28" t="s">
        <v>448</v>
      </c>
      <c r="N287" s="28" t="s">
        <v>448</v>
      </c>
    </row>
    <row r="288" spans="1:14" ht="15.75" thickBot="1" x14ac:dyDescent="0.3">
      <c r="A288" s="46" t="s">
        <v>304</v>
      </c>
      <c r="B288" s="46" t="s">
        <v>305</v>
      </c>
      <c r="C288" s="47"/>
      <c r="D288" s="47"/>
      <c r="E288" s="3"/>
      <c r="F288" s="3"/>
      <c r="G288" s="2"/>
      <c r="H288" s="2">
        <v>1540</v>
      </c>
      <c r="I288" s="2">
        <f t="shared" ref="I288:I294" si="100">SUM(E288:H288)</f>
        <v>1540</v>
      </c>
      <c r="J288" s="2">
        <v>8015.73</v>
      </c>
      <c r="K288" s="71">
        <f t="shared" ref="K288:K295" si="101">SUM(I288/J288)-1</f>
        <v>-0.80787776035370451</v>
      </c>
      <c r="L288" s="2">
        <v>90225.14</v>
      </c>
      <c r="M288" s="2">
        <v>78570.929999999993</v>
      </c>
      <c r="N288" s="2">
        <v>92471.53</v>
      </c>
    </row>
    <row r="289" spans="1:14" ht="15.75" thickBot="1" x14ac:dyDescent="0.3">
      <c r="A289" s="46" t="s">
        <v>334</v>
      </c>
      <c r="B289" s="46" t="s">
        <v>335</v>
      </c>
      <c r="C289" s="47"/>
      <c r="D289" s="47"/>
      <c r="E289" s="3"/>
      <c r="F289" s="3"/>
      <c r="G289" s="2"/>
      <c r="H289" s="2"/>
      <c r="I289" s="2">
        <f t="shared" si="100"/>
        <v>0</v>
      </c>
      <c r="J289" s="2"/>
      <c r="K289" s="71"/>
      <c r="L289" s="2">
        <v>8153.29</v>
      </c>
      <c r="M289" s="2">
        <v>7228.57</v>
      </c>
      <c r="N289" s="2">
        <v>17542.400000000001</v>
      </c>
    </row>
    <row r="290" spans="1:14" ht="15.75" thickBot="1" x14ac:dyDescent="0.3">
      <c r="A290" s="46" t="s">
        <v>224</v>
      </c>
      <c r="B290" s="46" t="s">
        <v>225</v>
      </c>
      <c r="C290" s="47"/>
      <c r="D290" s="47"/>
      <c r="E290" s="3">
        <v>1161.94</v>
      </c>
      <c r="F290" s="3"/>
      <c r="G290" s="2"/>
      <c r="H290" s="2">
        <v>1538</v>
      </c>
      <c r="I290" s="2">
        <f t="shared" si="100"/>
        <v>2699.94</v>
      </c>
      <c r="J290" s="2">
        <v>11764.89</v>
      </c>
      <c r="K290" s="71">
        <f t="shared" si="101"/>
        <v>-0.77050869153897739</v>
      </c>
      <c r="L290" s="2">
        <v>208026.96</v>
      </c>
      <c r="M290" s="2">
        <v>204593.69</v>
      </c>
      <c r="N290" s="2">
        <v>274880.63</v>
      </c>
    </row>
    <row r="291" spans="1:14" ht="15.75" thickBot="1" x14ac:dyDescent="0.3">
      <c r="A291" s="46" t="s">
        <v>338</v>
      </c>
      <c r="B291" s="46" t="s">
        <v>339</v>
      </c>
      <c r="C291" s="47"/>
      <c r="D291" s="47"/>
      <c r="E291" s="3"/>
      <c r="F291" s="3"/>
      <c r="G291" s="2"/>
      <c r="H291" s="2">
        <v>825.6</v>
      </c>
      <c r="I291" s="2">
        <f t="shared" si="100"/>
        <v>825.6</v>
      </c>
      <c r="J291" s="2">
        <v>2629.21</v>
      </c>
      <c r="K291" s="71">
        <f t="shared" si="101"/>
        <v>-0.68598932759269893</v>
      </c>
      <c r="L291" s="2">
        <v>52750.39</v>
      </c>
      <c r="M291" s="2">
        <v>63982.11</v>
      </c>
      <c r="N291" s="2">
        <v>76307.520000000004</v>
      </c>
    </row>
    <row r="292" spans="1:14" ht="15.75" thickBot="1" x14ac:dyDescent="0.3">
      <c r="A292" s="46" t="s">
        <v>226</v>
      </c>
      <c r="B292" s="46" t="s">
        <v>227</v>
      </c>
      <c r="C292" s="47"/>
      <c r="D292" s="47"/>
      <c r="E292" s="3"/>
      <c r="F292" s="3"/>
      <c r="G292" s="2"/>
      <c r="H292" s="2">
        <v>6356.33</v>
      </c>
      <c r="I292" s="2">
        <f t="shared" si="100"/>
        <v>6356.33</v>
      </c>
      <c r="J292" s="2">
        <v>3644.6</v>
      </c>
      <c r="K292" s="71">
        <f t="shared" si="101"/>
        <v>0.74404049827141527</v>
      </c>
      <c r="L292" s="2">
        <v>84858.28</v>
      </c>
      <c r="M292" s="2">
        <v>90391.9</v>
      </c>
      <c r="N292" s="2">
        <v>105648.42</v>
      </c>
    </row>
    <row r="293" spans="1:14" ht="15.75" thickBot="1" x14ac:dyDescent="0.3">
      <c r="A293" s="46" t="s">
        <v>228</v>
      </c>
      <c r="B293" s="46" t="s">
        <v>229</v>
      </c>
      <c r="C293" s="47"/>
      <c r="D293" s="47"/>
      <c r="E293" s="5"/>
      <c r="F293" s="3"/>
      <c r="G293" s="2"/>
      <c r="H293" s="2"/>
      <c r="I293" s="2">
        <f t="shared" si="100"/>
        <v>0</v>
      </c>
      <c r="J293" s="2"/>
      <c r="K293" s="71"/>
      <c r="L293" s="2">
        <v>8221.14</v>
      </c>
      <c r="M293" s="2">
        <v>9366.59</v>
      </c>
      <c r="N293" s="2">
        <v>16838.71</v>
      </c>
    </row>
    <row r="294" spans="1:14" ht="15.75" thickBot="1" x14ac:dyDescent="0.3">
      <c r="A294" s="46" t="s">
        <v>230</v>
      </c>
      <c r="B294" s="46" t="s">
        <v>231</v>
      </c>
      <c r="C294" s="47"/>
      <c r="D294" s="47"/>
      <c r="E294" s="3">
        <v>234.5</v>
      </c>
      <c r="F294" s="3"/>
      <c r="G294" s="2"/>
      <c r="H294" s="2">
        <v>3584</v>
      </c>
      <c r="I294" s="2">
        <f t="shared" si="100"/>
        <v>3818.5</v>
      </c>
      <c r="J294" s="2"/>
      <c r="K294" s="71"/>
      <c r="L294" s="2">
        <v>30418.89</v>
      </c>
      <c r="M294" s="2">
        <v>21162.84</v>
      </c>
      <c r="N294" s="2">
        <v>22239.200000000001</v>
      </c>
    </row>
    <row r="295" spans="1:14" ht="15.75" thickBot="1" x14ac:dyDescent="0.3">
      <c r="A295" s="42" t="s">
        <v>43</v>
      </c>
      <c r="B295" s="58"/>
      <c r="C295" s="43"/>
      <c r="D295" s="43"/>
      <c r="E295" s="4">
        <f>SUM(E288:E294)</f>
        <v>1396.44</v>
      </c>
      <c r="F295" s="4">
        <f t="shared" ref="F295:I295" si="102">SUM(F288:F294)</f>
        <v>0</v>
      </c>
      <c r="G295" s="4">
        <f t="shared" si="102"/>
        <v>0</v>
      </c>
      <c r="H295" s="4">
        <f>SUM(H288:H294)</f>
        <v>13843.93</v>
      </c>
      <c r="I295" s="4">
        <f t="shared" si="102"/>
        <v>15240.37</v>
      </c>
      <c r="J295" s="4">
        <f>SUM(J288:J294)</f>
        <v>26054.429999999997</v>
      </c>
      <c r="K295" s="78">
        <f t="shared" si="101"/>
        <v>-0.41505647983855332</v>
      </c>
      <c r="L295" s="4">
        <f>SUM(L288:L294)</f>
        <v>482654.09000000008</v>
      </c>
      <c r="M295" s="4">
        <f>SUM(M288:M294)</f>
        <v>475296.63</v>
      </c>
      <c r="N295" s="4">
        <f>SUM(N288:N294)</f>
        <v>605928.40999999992</v>
      </c>
    </row>
    <row r="296" spans="1:14" ht="15.75" thickBot="1" x14ac:dyDescent="0.3">
      <c r="A296" s="19" t="s">
        <v>354</v>
      </c>
      <c r="B296" s="18"/>
      <c r="C296" s="6"/>
      <c r="D296" s="6"/>
      <c r="E296" s="23"/>
      <c r="F296" s="23"/>
      <c r="G296" s="23"/>
      <c r="H296" s="23"/>
      <c r="I296" s="23"/>
      <c r="J296" s="23"/>
      <c r="K296" s="23"/>
      <c r="L296" s="23"/>
      <c r="M296" s="23"/>
    </row>
    <row r="297" spans="1:14" x14ac:dyDescent="0.25">
      <c r="A297" s="20"/>
      <c r="B297" s="57" t="s">
        <v>58</v>
      </c>
      <c r="C297" s="11"/>
      <c r="D297" s="11"/>
      <c r="E297" s="25" t="s">
        <v>2</v>
      </c>
      <c r="F297" s="26" t="s">
        <v>3</v>
      </c>
      <c r="G297" s="27" t="s">
        <v>4</v>
      </c>
      <c r="H297" s="54" t="s">
        <v>418</v>
      </c>
      <c r="I297" s="65" t="s">
        <v>513</v>
      </c>
      <c r="J297" s="25" t="s">
        <v>514</v>
      </c>
      <c r="K297" s="72" t="s">
        <v>452</v>
      </c>
      <c r="L297" s="25" t="s">
        <v>514</v>
      </c>
      <c r="M297" s="25" t="s">
        <v>469</v>
      </c>
      <c r="N297" s="25" t="s">
        <v>446</v>
      </c>
    </row>
    <row r="298" spans="1:14" ht="15.75" thickBot="1" x14ac:dyDescent="0.3">
      <c r="A298" s="21" t="s">
        <v>58</v>
      </c>
      <c r="B298" s="50" t="s">
        <v>59</v>
      </c>
      <c r="C298" s="12"/>
      <c r="D298" s="12"/>
      <c r="E298" s="28" t="s">
        <v>5</v>
      </c>
      <c r="F298" s="28" t="s">
        <v>5</v>
      </c>
      <c r="G298" s="28" t="s">
        <v>5</v>
      </c>
      <c r="H298" s="55" t="s">
        <v>419</v>
      </c>
      <c r="I298" s="28" t="s">
        <v>447</v>
      </c>
      <c r="J298" s="28" t="s">
        <v>447</v>
      </c>
      <c r="K298" s="73" t="s">
        <v>515</v>
      </c>
      <c r="L298" s="28" t="s">
        <v>448</v>
      </c>
      <c r="M298" s="28" t="s">
        <v>448</v>
      </c>
      <c r="N298" s="28" t="s">
        <v>448</v>
      </c>
    </row>
    <row r="299" spans="1:14" ht="15.75" thickBot="1" x14ac:dyDescent="0.3">
      <c r="A299" s="46" t="s">
        <v>306</v>
      </c>
      <c r="B299" s="46" t="s">
        <v>309</v>
      </c>
      <c r="C299" s="47"/>
      <c r="D299" s="47"/>
      <c r="E299" s="5"/>
      <c r="F299" s="3"/>
      <c r="G299" s="2"/>
      <c r="H299" s="2">
        <v>-100</v>
      </c>
      <c r="I299" s="2">
        <f t="shared" ref="I299:I306" si="103">SUM(E299:H299)</f>
        <v>-100</v>
      </c>
      <c r="J299" s="2"/>
      <c r="K299" s="71"/>
      <c r="L299" s="2">
        <v>5883.77</v>
      </c>
      <c r="M299" s="2">
        <v>26935.48</v>
      </c>
      <c r="N299" s="2">
        <v>29392.38</v>
      </c>
    </row>
    <row r="300" spans="1:14" ht="15.75" thickBot="1" x14ac:dyDescent="0.3">
      <c r="A300" s="46" t="s">
        <v>307</v>
      </c>
      <c r="B300" s="46" t="s">
        <v>310</v>
      </c>
      <c r="C300" s="47"/>
      <c r="D300" s="47"/>
      <c r="E300" s="3"/>
      <c r="F300" s="3"/>
      <c r="G300" s="2"/>
      <c r="H300" s="2"/>
      <c r="I300" s="2">
        <f t="shared" si="103"/>
        <v>0</v>
      </c>
      <c r="J300" s="2"/>
      <c r="K300" s="71"/>
      <c r="L300" s="2">
        <v>8934.15</v>
      </c>
      <c r="M300" s="2">
        <v>5546.72</v>
      </c>
      <c r="N300" s="2">
        <v>6774.03</v>
      </c>
    </row>
    <row r="301" spans="1:14" ht="15.75" thickBot="1" x14ac:dyDescent="0.3">
      <c r="A301" s="46" t="s">
        <v>308</v>
      </c>
      <c r="B301" s="46" t="s">
        <v>311</v>
      </c>
      <c r="C301" s="47"/>
      <c r="D301" s="47"/>
      <c r="E301" s="3"/>
      <c r="F301" s="3">
        <v>761.8</v>
      </c>
      <c r="G301" s="2"/>
      <c r="H301" s="2">
        <v>433</v>
      </c>
      <c r="I301" s="2">
        <f t="shared" si="103"/>
        <v>1194.8</v>
      </c>
      <c r="J301" s="2">
        <v>29.43</v>
      </c>
      <c r="K301" s="71">
        <f t="shared" ref="K301:K307" si="104">SUM(I301/J301)-1</f>
        <v>39.598029221882435</v>
      </c>
      <c r="L301" s="2">
        <v>17872.169999999998</v>
      </c>
      <c r="M301" s="2">
        <v>31458.36</v>
      </c>
      <c r="N301" s="2">
        <v>18070.02</v>
      </c>
    </row>
    <row r="302" spans="1:14" ht="15.75" thickBot="1" x14ac:dyDescent="0.3">
      <c r="A302" s="46" t="s">
        <v>232</v>
      </c>
      <c r="B302" s="46" t="s">
        <v>233</v>
      </c>
      <c r="C302" s="47"/>
      <c r="D302" s="47"/>
      <c r="E302" s="3"/>
      <c r="F302" s="3"/>
      <c r="G302" s="2"/>
      <c r="H302" s="2">
        <v>1720</v>
      </c>
      <c r="I302" s="2">
        <f t="shared" si="103"/>
        <v>1720</v>
      </c>
      <c r="J302" s="2"/>
      <c r="K302" s="71"/>
      <c r="L302" s="2">
        <v>8657.51</v>
      </c>
      <c r="M302" s="2">
        <v>12116.54</v>
      </c>
      <c r="N302" s="2">
        <v>16549.87</v>
      </c>
    </row>
    <row r="303" spans="1:14" ht="15.75" thickBot="1" x14ac:dyDescent="0.3">
      <c r="A303" s="46" t="s">
        <v>234</v>
      </c>
      <c r="B303" s="46" t="s">
        <v>235</v>
      </c>
      <c r="C303" s="47"/>
      <c r="D303" s="47"/>
      <c r="E303" s="3"/>
      <c r="F303" s="3"/>
      <c r="G303" s="2"/>
      <c r="H303" s="2">
        <v>370</v>
      </c>
      <c r="I303" s="2">
        <f t="shared" si="103"/>
        <v>370</v>
      </c>
      <c r="J303" s="2">
        <v>95</v>
      </c>
      <c r="K303" s="71">
        <f t="shared" si="104"/>
        <v>2.8947368421052633</v>
      </c>
      <c r="L303" s="2">
        <v>19738</v>
      </c>
      <c r="M303" s="2">
        <v>17636.900000000001</v>
      </c>
      <c r="N303" s="2">
        <v>39174.04</v>
      </c>
    </row>
    <row r="304" spans="1:14" ht="15.75" thickBot="1" x14ac:dyDescent="0.3">
      <c r="A304" s="46" t="s">
        <v>319</v>
      </c>
      <c r="B304" s="46" t="s">
        <v>320</v>
      </c>
      <c r="C304" s="47"/>
      <c r="D304" s="47"/>
      <c r="E304" s="3"/>
      <c r="F304" s="5"/>
      <c r="G304" s="2"/>
      <c r="H304" s="2"/>
      <c r="I304" s="2">
        <f t="shared" si="103"/>
        <v>0</v>
      </c>
      <c r="J304" s="2"/>
      <c r="K304" s="71"/>
      <c r="L304" s="2">
        <v>890.62</v>
      </c>
      <c r="M304" s="2">
        <v>1045.81</v>
      </c>
      <c r="N304" s="2">
        <v>1856.75</v>
      </c>
    </row>
    <row r="305" spans="1:19" ht="15.75" thickBot="1" x14ac:dyDescent="0.3">
      <c r="A305" s="46" t="s">
        <v>368</v>
      </c>
      <c r="B305" s="46" t="s">
        <v>369</v>
      </c>
      <c r="C305" s="47"/>
      <c r="D305" s="47"/>
      <c r="E305" s="3">
        <v>282</v>
      </c>
      <c r="F305" s="5"/>
      <c r="G305" s="2"/>
      <c r="H305" s="2"/>
      <c r="I305" s="2">
        <f t="shared" si="103"/>
        <v>282</v>
      </c>
      <c r="J305" s="2">
        <v>924</v>
      </c>
      <c r="K305" s="71">
        <f t="shared" si="104"/>
        <v>-0.69480519480519476</v>
      </c>
      <c r="L305" s="2">
        <v>12779.9</v>
      </c>
      <c r="M305" s="2">
        <v>13700.17</v>
      </c>
      <c r="N305" s="2">
        <v>12960.57</v>
      </c>
    </row>
    <row r="306" spans="1:19" ht="15.75" thickBot="1" x14ac:dyDescent="0.3">
      <c r="A306" s="46" t="s">
        <v>236</v>
      </c>
      <c r="B306" s="46" t="s">
        <v>237</v>
      </c>
      <c r="C306" s="47"/>
      <c r="D306" s="47"/>
      <c r="E306" s="5"/>
      <c r="F306" s="3">
        <v>4545.01</v>
      </c>
      <c r="G306" s="2"/>
      <c r="H306" s="2">
        <v>1322.4</v>
      </c>
      <c r="I306" s="2">
        <f t="shared" si="103"/>
        <v>5867.41</v>
      </c>
      <c r="J306" s="2">
        <v>2122.89</v>
      </c>
      <c r="K306" s="71">
        <f t="shared" si="104"/>
        <v>1.7638784864029695</v>
      </c>
      <c r="L306" s="2">
        <v>26720.81</v>
      </c>
      <c r="M306" s="2">
        <v>30231.63</v>
      </c>
      <c r="N306" s="2">
        <v>21163.08</v>
      </c>
    </row>
    <row r="307" spans="1:19" ht="15.75" thickBot="1" x14ac:dyDescent="0.3">
      <c r="A307" s="9" t="s">
        <v>355</v>
      </c>
      <c r="B307" s="58"/>
      <c r="C307" s="10"/>
      <c r="D307" s="10"/>
      <c r="E307" s="4">
        <f t="shared" ref="E307:J307" si="105">SUM(E299:E306)</f>
        <v>282</v>
      </c>
      <c r="F307" s="4">
        <f t="shared" si="105"/>
        <v>5306.81</v>
      </c>
      <c r="G307" s="4">
        <f t="shared" si="105"/>
        <v>0</v>
      </c>
      <c r="H307" s="4">
        <f t="shared" si="105"/>
        <v>3745.4</v>
      </c>
      <c r="I307" s="4">
        <f t="shared" si="105"/>
        <v>9334.2099999999991</v>
      </c>
      <c r="J307" s="77">
        <f t="shared" si="105"/>
        <v>3171.3199999999997</v>
      </c>
      <c r="K307" s="78">
        <f t="shared" si="104"/>
        <v>1.9433201316801836</v>
      </c>
      <c r="L307" s="4">
        <f t="shared" ref="L307:M307" si="106">SUM(L299:L306)</f>
        <v>101476.93</v>
      </c>
      <c r="M307" s="4">
        <f t="shared" si="106"/>
        <v>138671.60999999999</v>
      </c>
      <c r="N307" s="4">
        <f t="shared" ref="N307" si="107">SUM(N299:N306)</f>
        <v>145940.74</v>
      </c>
    </row>
    <row r="308" spans="1:19" ht="15.75" thickBot="1" x14ac:dyDescent="0.3">
      <c r="A308" s="22" t="s">
        <v>44</v>
      </c>
      <c r="B308" s="59"/>
      <c r="C308" s="7"/>
      <c r="D308" s="7"/>
      <c r="E308" s="30"/>
      <c r="F308" s="30"/>
      <c r="G308" s="31"/>
      <c r="H308" s="31"/>
      <c r="I308" s="30"/>
      <c r="J308" s="30"/>
      <c r="K308" s="30"/>
      <c r="L308" s="31"/>
      <c r="M308" s="31"/>
    </row>
    <row r="309" spans="1:19" x14ac:dyDescent="0.25">
      <c r="A309" s="20"/>
      <c r="B309" s="57" t="s">
        <v>58</v>
      </c>
      <c r="C309" s="11"/>
      <c r="D309" s="11"/>
      <c r="E309" s="25" t="s">
        <v>2</v>
      </c>
      <c r="F309" s="26" t="s">
        <v>3</v>
      </c>
      <c r="G309" s="27" t="s">
        <v>4</v>
      </c>
      <c r="H309" s="54" t="s">
        <v>418</v>
      </c>
      <c r="I309" s="65" t="s">
        <v>513</v>
      </c>
      <c r="J309" s="25" t="s">
        <v>514</v>
      </c>
      <c r="K309" s="72" t="s">
        <v>452</v>
      </c>
      <c r="L309" s="25" t="s">
        <v>514</v>
      </c>
      <c r="M309" s="25" t="s">
        <v>469</v>
      </c>
      <c r="N309" s="25" t="s">
        <v>446</v>
      </c>
    </row>
    <row r="310" spans="1:19" ht="15.75" thickBot="1" x14ac:dyDescent="0.3">
      <c r="A310" s="21" t="s">
        <v>58</v>
      </c>
      <c r="B310" s="50" t="s">
        <v>59</v>
      </c>
      <c r="C310" s="12"/>
      <c r="D310" s="12"/>
      <c r="E310" s="28" t="s">
        <v>5</v>
      </c>
      <c r="F310" s="28" t="s">
        <v>5</v>
      </c>
      <c r="G310" s="28" t="s">
        <v>5</v>
      </c>
      <c r="H310" s="55" t="s">
        <v>419</v>
      </c>
      <c r="I310" s="28" t="s">
        <v>447</v>
      </c>
      <c r="J310" s="28" t="s">
        <v>447</v>
      </c>
      <c r="K310" s="73" t="s">
        <v>515</v>
      </c>
      <c r="L310" s="28" t="s">
        <v>448</v>
      </c>
      <c r="M310" s="28" t="s">
        <v>448</v>
      </c>
      <c r="N310" s="28" t="s">
        <v>448</v>
      </c>
    </row>
    <row r="311" spans="1:19" ht="15.75" thickBot="1" x14ac:dyDescent="0.3">
      <c r="A311" s="46" t="s">
        <v>238</v>
      </c>
      <c r="B311" s="46" t="s">
        <v>239</v>
      </c>
      <c r="C311" s="47"/>
      <c r="D311" s="47"/>
      <c r="E311" s="5">
        <v>44.82</v>
      </c>
      <c r="F311" s="3">
        <v>361.17</v>
      </c>
      <c r="G311" s="2"/>
      <c r="H311" s="2">
        <v>5300</v>
      </c>
      <c r="I311" s="2">
        <f>SUM(E311:H311)</f>
        <v>5705.99</v>
      </c>
      <c r="J311" s="2">
        <v>1107.78</v>
      </c>
      <c r="K311" s="71">
        <f>SUM(I311/J311)-1</f>
        <v>4.150833197927386</v>
      </c>
      <c r="L311" s="2">
        <v>154299.97</v>
      </c>
      <c r="M311" s="2">
        <v>119863.9</v>
      </c>
      <c r="N311" s="2">
        <v>197470.68</v>
      </c>
    </row>
    <row r="312" spans="1:19" s="82" customFormat="1" ht="15.75" thickBot="1" x14ac:dyDescent="0.3">
      <c r="A312" s="79" t="s">
        <v>459</v>
      </c>
      <c r="B312" s="79" t="s">
        <v>460</v>
      </c>
      <c r="C312" s="80"/>
      <c r="D312" s="80"/>
      <c r="E312" s="69"/>
      <c r="F312" s="69"/>
      <c r="G312" s="81"/>
      <c r="H312" s="81">
        <v>735</v>
      </c>
      <c r="I312" s="81">
        <f>SUM(E312:H312)</f>
        <v>735</v>
      </c>
      <c r="J312" s="81">
        <v>3353.45</v>
      </c>
      <c r="K312" s="71">
        <f>SUM(I312/J312)-1</f>
        <v>-0.78082273479550912</v>
      </c>
      <c r="L312" s="81">
        <v>36594.720000000001</v>
      </c>
      <c r="M312" s="81">
        <v>12002.72</v>
      </c>
      <c r="N312" s="81">
        <v>0</v>
      </c>
      <c r="S312" s="83"/>
    </row>
    <row r="313" spans="1:19" ht="15.75" thickBot="1" x14ac:dyDescent="0.3">
      <c r="A313" s="9" t="s">
        <v>45</v>
      </c>
      <c r="B313" s="58"/>
      <c r="C313" s="10"/>
      <c r="D313" s="10"/>
      <c r="E313" s="4">
        <f>SUM(E311:E312)</f>
        <v>44.82</v>
      </c>
      <c r="F313" s="4">
        <f t="shared" ref="F313:I313" si="108">SUM(F311:F312)</f>
        <v>361.17</v>
      </c>
      <c r="G313" s="4">
        <f t="shared" si="108"/>
        <v>0</v>
      </c>
      <c r="H313" s="4">
        <f t="shared" si="108"/>
        <v>6035</v>
      </c>
      <c r="I313" s="4">
        <f t="shared" si="108"/>
        <v>6440.99</v>
      </c>
      <c r="J313" s="4">
        <f>SUM(J311:J312)</f>
        <v>4461.2299999999996</v>
      </c>
      <c r="K313" s="78">
        <f t="shared" ref="K313" si="109">SUM(I313/J313)-1</f>
        <v>0.44376999168390796</v>
      </c>
      <c r="L313" s="4">
        <f>SUM(L311:L312)</f>
        <v>190894.69</v>
      </c>
      <c r="M313" s="4">
        <f>SUM(M311:M312)</f>
        <v>131866.62</v>
      </c>
      <c r="N313" s="4">
        <f>SUM(N311:N312)</f>
        <v>197470.68</v>
      </c>
    </row>
    <row r="314" spans="1:19" ht="15.75" thickBot="1" x14ac:dyDescent="0.3">
      <c r="A314" s="19" t="s">
        <v>46</v>
      </c>
      <c r="B314" s="18"/>
      <c r="C314" s="6"/>
      <c r="D314" s="6"/>
      <c r="E314" s="23"/>
      <c r="F314" s="23"/>
      <c r="G314" s="23"/>
      <c r="H314" s="23"/>
      <c r="I314" s="23"/>
      <c r="J314" s="23"/>
      <c r="K314" s="23"/>
      <c r="L314" s="23"/>
      <c r="M314" s="23"/>
    </row>
    <row r="315" spans="1:19" x14ac:dyDescent="0.25">
      <c r="A315" s="20"/>
      <c r="B315" s="57" t="s">
        <v>58</v>
      </c>
      <c r="C315" s="11"/>
      <c r="D315" s="11"/>
      <c r="E315" s="25" t="s">
        <v>2</v>
      </c>
      <c r="F315" s="26" t="s">
        <v>3</v>
      </c>
      <c r="G315" s="27" t="s">
        <v>4</v>
      </c>
      <c r="H315" s="54" t="s">
        <v>418</v>
      </c>
      <c r="I315" s="65" t="s">
        <v>513</v>
      </c>
      <c r="J315" s="25" t="s">
        <v>514</v>
      </c>
      <c r="K315" s="72" t="s">
        <v>452</v>
      </c>
      <c r="L315" s="25" t="s">
        <v>514</v>
      </c>
      <c r="M315" s="25" t="s">
        <v>469</v>
      </c>
      <c r="N315" s="25" t="s">
        <v>446</v>
      </c>
    </row>
    <row r="316" spans="1:19" ht="15.75" thickBot="1" x14ac:dyDescent="0.3">
      <c r="A316" s="21" t="s">
        <v>58</v>
      </c>
      <c r="B316" s="50" t="s">
        <v>59</v>
      </c>
      <c r="C316" s="12"/>
      <c r="D316" s="12"/>
      <c r="E316" s="28" t="s">
        <v>5</v>
      </c>
      <c r="F316" s="28" t="s">
        <v>5</v>
      </c>
      <c r="G316" s="28" t="s">
        <v>5</v>
      </c>
      <c r="H316" s="55" t="s">
        <v>419</v>
      </c>
      <c r="I316" s="28" t="s">
        <v>447</v>
      </c>
      <c r="J316" s="28" t="s">
        <v>447</v>
      </c>
      <c r="K316" s="73" t="s">
        <v>515</v>
      </c>
      <c r="L316" s="28" t="s">
        <v>448</v>
      </c>
      <c r="M316" s="28" t="s">
        <v>448</v>
      </c>
      <c r="N316" s="28" t="s">
        <v>448</v>
      </c>
    </row>
    <row r="317" spans="1:19" ht="15.75" thickBot="1" x14ac:dyDescent="0.3">
      <c r="A317" s="13" t="s">
        <v>240</v>
      </c>
      <c r="B317" s="46" t="s">
        <v>241</v>
      </c>
      <c r="C317" s="14"/>
      <c r="D317" s="14"/>
      <c r="E317" s="3"/>
      <c r="F317" s="3">
        <v>2613.21</v>
      </c>
      <c r="G317" s="2"/>
      <c r="H317" s="2">
        <v>1914</v>
      </c>
      <c r="I317" s="2">
        <f>SUM(E317:H317)</f>
        <v>4527.21</v>
      </c>
      <c r="J317" s="2">
        <v>3922.94</v>
      </c>
      <c r="K317" s="71">
        <f>SUM(I317/J317)-1</f>
        <v>0.15403498396610704</v>
      </c>
      <c r="L317" s="2">
        <v>39288.699999999997</v>
      </c>
      <c r="M317" s="2">
        <v>43826.35</v>
      </c>
      <c r="N317" s="2">
        <v>43217.26</v>
      </c>
    </row>
    <row r="318" spans="1:19" ht="15.75" thickBot="1" x14ac:dyDescent="0.3">
      <c r="A318" s="9" t="s">
        <v>47</v>
      </c>
      <c r="B318" s="58"/>
      <c r="C318" s="10"/>
      <c r="D318" s="10"/>
      <c r="E318" s="4">
        <f>SUM(E317)</f>
        <v>0</v>
      </c>
      <c r="F318" s="4">
        <f t="shared" ref="F318:I318" si="110">SUM(F317)</f>
        <v>2613.21</v>
      </c>
      <c r="G318" s="4">
        <f t="shared" si="110"/>
        <v>0</v>
      </c>
      <c r="H318" s="4">
        <f>SUM(H317)</f>
        <v>1914</v>
      </c>
      <c r="I318" s="4">
        <f t="shared" si="110"/>
        <v>4527.21</v>
      </c>
      <c r="J318" s="4">
        <f>SUM(J317)</f>
        <v>3922.94</v>
      </c>
      <c r="K318" s="78">
        <f>SUM(I318/J318)-1</f>
        <v>0.15403498396610704</v>
      </c>
      <c r="L318" s="4">
        <f>SUM(L317)</f>
        <v>39288.699999999997</v>
      </c>
      <c r="M318" s="4">
        <f>SUM(M317)</f>
        <v>43826.35</v>
      </c>
      <c r="N318" s="4">
        <f>SUM(N317)</f>
        <v>43217.26</v>
      </c>
    </row>
    <row r="319" spans="1:19" ht="15.75" thickBot="1" x14ac:dyDescent="0.3">
      <c r="A319" s="19" t="s">
        <v>48</v>
      </c>
      <c r="B319" s="18"/>
      <c r="C319" s="6"/>
      <c r="D319" s="6"/>
      <c r="E319" s="23"/>
      <c r="F319" s="23"/>
      <c r="G319" s="23"/>
      <c r="H319" s="23"/>
      <c r="I319" s="23"/>
      <c r="J319" s="23"/>
      <c r="K319" s="23"/>
      <c r="L319" s="23"/>
      <c r="M319" s="23"/>
    </row>
    <row r="320" spans="1:19" x14ac:dyDescent="0.25">
      <c r="A320" s="20"/>
      <c r="B320" s="57" t="s">
        <v>58</v>
      </c>
      <c r="C320" s="11"/>
      <c r="D320" s="11"/>
      <c r="E320" s="25" t="s">
        <v>2</v>
      </c>
      <c r="F320" s="26" t="s">
        <v>3</v>
      </c>
      <c r="G320" s="27" t="s">
        <v>4</v>
      </c>
      <c r="H320" s="54" t="s">
        <v>418</v>
      </c>
      <c r="I320" s="65" t="s">
        <v>513</v>
      </c>
      <c r="J320" s="25" t="s">
        <v>514</v>
      </c>
      <c r="K320" s="72" t="s">
        <v>452</v>
      </c>
      <c r="L320" s="25" t="s">
        <v>514</v>
      </c>
      <c r="M320" s="25" t="s">
        <v>469</v>
      </c>
      <c r="N320" s="25" t="s">
        <v>446</v>
      </c>
    </row>
    <row r="321" spans="1:14" ht="15.75" thickBot="1" x14ac:dyDescent="0.3">
      <c r="A321" s="21" t="s">
        <v>58</v>
      </c>
      <c r="B321" s="50" t="s">
        <v>59</v>
      </c>
      <c r="C321" s="12"/>
      <c r="D321" s="12"/>
      <c r="E321" s="28" t="s">
        <v>5</v>
      </c>
      <c r="F321" s="28" t="s">
        <v>5</v>
      </c>
      <c r="G321" s="28" t="s">
        <v>5</v>
      </c>
      <c r="H321" s="55" t="s">
        <v>419</v>
      </c>
      <c r="I321" s="28" t="s">
        <v>447</v>
      </c>
      <c r="J321" s="28" t="s">
        <v>447</v>
      </c>
      <c r="K321" s="73" t="s">
        <v>515</v>
      </c>
      <c r="L321" s="28" t="s">
        <v>448</v>
      </c>
      <c r="M321" s="28" t="s">
        <v>448</v>
      </c>
      <c r="N321" s="28" t="s">
        <v>448</v>
      </c>
    </row>
    <row r="322" spans="1:14" ht="15.75" thickBot="1" x14ac:dyDescent="0.3">
      <c r="A322" s="46" t="s">
        <v>242</v>
      </c>
      <c r="B322" s="46" t="s">
        <v>243</v>
      </c>
      <c r="C322" s="47"/>
      <c r="D322" s="47"/>
      <c r="E322" s="3">
        <v>1964.2</v>
      </c>
      <c r="F322" s="3">
        <v>11523.43</v>
      </c>
      <c r="G322" s="2"/>
      <c r="H322" s="2">
        <v>150</v>
      </c>
      <c r="I322" s="2">
        <f t="shared" ref="I322:I323" si="111">SUM(E322:H322)</f>
        <v>13637.630000000001</v>
      </c>
      <c r="J322" s="2">
        <v>15032.47</v>
      </c>
      <c r="K322" s="71">
        <f t="shared" ref="K322:K324" si="112">SUM(I322/J322)-1</f>
        <v>-9.2788477209666653E-2</v>
      </c>
      <c r="L322" s="2">
        <v>112987.07</v>
      </c>
      <c r="M322" s="2">
        <v>163905.97</v>
      </c>
      <c r="N322" s="2">
        <v>174083.36</v>
      </c>
    </row>
    <row r="323" spans="1:14" ht="15.75" thickBot="1" x14ac:dyDescent="0.3">
      <c r="A323" s="13" t="s">
        <v>277</v>
      </c>
      <c r="B323" s="46" t="s">
        <v>278</v>
      </c>
      <c r="C323" s="14"/>
      <c r="D323" s="14"/>
      <c r="E323" s="3"/>
      <c r="F323" s="3"/>
      <c r="G323" s="2"/>
      <c r="H323" s="2"/>
      <c r="I323" s="2">
        <f t="shared" si="111"/>
        <v>0</v>
      </c>
      <c r="J323" s="2">
        <v>125</v>
      </c>
      <c r="K323" s="71">
        <f t="shared" si="112"/>
        <v>-1</v>
      </c>
      <c r="L323" s="2">
        <v>6685.93</v>
      </c>
      <c r="M323" s="2">
        <v>17584.84</v>
      </c>
      <c r="N323" s="2">
        <v>11687.99</v>
      </c>
    </row>
    <row r="324" spans="1:14" ht="15.75" thickBot="1" x14ac:dyDescent="0.3">
      <c r="A324" s="9" t="s">
        <v>49</v>
      </c>
      <c r="B324" s="58"/>
      <c r="C324" s="10"/>
      <c r="D324" s="10"/>
      <c r="E324" s="4">
        <f>SUM(E322:E323)</f>
        <v>1964.2</v>
      </c>
      <c r="F324" s="4">
        <f t="shared" ref="F324:I324" si="113">SUM(F322:F323)</f>
        <v>11523.43</v>
      </c>
      <c r="G324" s="4">
        <f t="shared" si="113"/>
        <v>0</v>
      </c>
      <c r="H324" s="4">
        <f>SUM(H322:H323)</f>
        <v>150</v>
      </c>
      <c r="I324" s="4">
        <f t="shared" si="113"/>
        <v>13637.630000000001</v>
      </c>
      <c r="J324" s="4">
        <f>SUM(J322:J323)</f>
        <v>15157.47</v>
      </c>
      <c r="K324" s="78">
        <f t="shared" si="112"/>
        <v>-0.10027003187207351</v>
      </c>
      <c r="L324" s="4">
        <f>SUM(L322:L323)</f>
        <v>119673</v>
      </c>
      <c r="M324" s="4">
        <f>SUM(M322:M323)</f>
        <v>181490.81</v>
      </c>
      <c r="N324" s="4">
        <f>SUM(N322:N323)</f>
        <v>185771.34999999998</v>
      </c>
    </row>
    <row r="325" spans="1:14" ht="15.75" thickBot="1" x14ac:dyDescent="0.3">
      <c r="A325" s="19" t="s">
        <v>50</v>
      </c>
      <c r="B325" s="18"/>
      <c r="C325" s="6"/>
      <c r="D325" s="6"/>
      <c r="E325" s="23"/>
      <c r="F325" s="23"/>
      <c r="G325" s="23"/>
      <c r="H325" s="23"/>
      <c r="I325" s="23"/>
      <c r="J325" s="23"/>
      <c r="K325" s="23"/>
      <c r="L325" s="23"/>
      <c r="M325" s="23"/>
    </row>
    <row r="326" spans="1:14" x14ac:dyDescent="0.25">
      <c r="A326" s="20"/>
      <c r="B326" s="57" t="s">
        <v>58</v>
      </c>
      <c r="C326" s="11"/>
      <c r="D326" s="11"/>
      <c r="E326" s="25" t="s">
        <v>2</v>
      </c>
      <c r="F326" s="26" t="s">
        <v>3</v>
      </c>
      <c r="G326" s="27" t="s">
        <v>4</v>
      </c>
      <c r="H326" s="54" t="s">
        <v>418</v>
      </c>
      <c r="I326" s="65" t="s">
        <v>513</v>
      </c>
      <c r="J326" s="25" t="s">
        <v>514</v>
      </c>
      <c r="K326" s="72" t="s">
        <v>452</v>
      </c>
      <c r="L326" s="25" t="s">
        <v>514</v>
      </c>
      <c r="M326" s="25" t="s">
        <v>469</v>
      </c>
      <c r="N326" s="25" t="s">
        <v>446</v>
      </c>
    </row>
    <row r="327" spans="1:14" ht="15.75" thickBot="1" x14ac:dyDescent="0.3">
      <c r="A327" s="21" t="s">
        <v>58</v>
      </c>
      <c r="B327" s="50" t="s">
        <v>59</v>
      </c>
      <c r="C327" s="12"/>
      <c r="D327" s="12"/>
      <c r="E327" s="28" t="s">
        <v>5</v>
      </c>
      <c r="F327" s="28" t="s">
        <v>5</v>
      </c>
      <c r="G327" s="28" t="s">
        <v>5</v>
      </c>
      <c r="H327" s="55" t="s">
        <v>419</v>
      </c>
      <c r="I327" s="28" t="s">
        <v>447</v>
      </c>
      <c r="J327" s="28" t="s">
        <v>447</v>
      </c>
      <c r="K327" s="73" t="s">
        <v>515</v>
      </c>
      <c r="L327" s="28" t="s">
        <v>448</v>
      </c>
      <c r="M327" s="28" t="s">
        <v>448</v>
      </c>
      <c r="N327" s="28" t="s">
        <v>448</v>
      </c>
    </row>
    <row r="328" spans="1:14" ht="15.75" thickBot="1" x14ac:dyDescent="0.3">
      <c r="A328" s="46" t="s">
        <v>244</v>
      </c>
      <c r="B328" s="46" t="s">
        <v>245</v>
      </c>
      <c r="C328" s="47"/>
      <c r="D328" s="47"/>
      <c r="E328" s="3"/>
      <c r="F328" s="3"/>
      <c r="G328" s="2"/>
      <c r="H328" s="2"/>
      <c r="I328" s="2">
        <f t="shared" ref="I328:I330" si="114">SUM(E328:H328)</f>
        <v>0</v>
      </c>
      <c r="J328" s="2">
        <v>695</v>
      </c>
      <c r="K328" s="71">
        <f t="shared" ref="K328:K331" si="115">SUM(I328/J328)-1</f>
        <v>-1</v>
      </c>
      <c r="L328" s="2">
        <v>15937.36</v>
      </c>
      <c r="M328" s="2">
        <v>22529.5</v>
      </c>
      <c r="N328" s="2">
        <v>29292.720000000001</v>
      </c>
    </row>
    <row r="329" spans="1:14" ht="15.75" thickBot="1" x14ac:dyDescent="0.3">
      <c r="A329" s="46" t="s">
        <v>387</v>
      </c>
      <c r="B329" s="46" t="s">
        <v>388</v>
      </c>
      <c r="C329" s="47"/>
      <c r="D329" s="47"/>
      <c r="E329" s="3"/>
      <c r="F329" s="3"/>
      <c r="G329" s="2"/>
      <c r="H329" s="2"/>
      <c r="I329" s="2">
        <f t="shared" si="114"/>
        <v>0</v>
      </c>
      <c r="J329" s="2"/>
      <c r="K329" s="71"/>
      <c r="L329" s="2">
        <v>9593.77</v>
      </c>
      <c r="M329" s="2">
        <v>13764.51</v>
      </c>
      <c r="N329" s="2">
        <v>16237.31</v>
      </c>
    </row>
    <row r="330" spans="1:14" ht="15.75" thickBot="1" x14ac:dyDescent="0.3">
      <c r="A330" s="13" t="s">
        <v>246</v>
      </c>
      <c r="B330" s="46" t="s">
        <v>247</v>
      </c>
      <c r="C330" s="14"/>
      <c r="D330" s="14"/>
      <c r="E330" s="3"/>
      <c r="F330" s="3"/>
      <c r="G330" s="2"/>
      <c r="H330" s="2">
        <v>1396.5</v>
      </c>
      <c r="I330" s="2">
        <f t="shared" si="114"/>
        <v>1396.5</v>
      </c>
      <c r="J330" s="2"/>
      <c r="K330" s="71"/>
      <c r="L330" s="2">
        <v>29339.99</v>
      </c>
      <c r="M330" s="2">
        <v>37379.81</v>
      </c>
      <c r="N330" s="2">
        <v>39054.97</v>
      </c>
    </row>
    <row r="331" spans="1:14" ht="15.75" thickBot="1" x14ac:dyDescent="0.3">
      <c r="A331" s="9" t="s">
        <v>51</v>
      </c>
      <c r="B331" s="58"/>
      <c r="C331" s="10"/>
      <c r="D331" s="10"/>
      <c r="E331" s="4">
        <f>SUM(E328:E330)</f>
        <v>0</v>
      </c>
      <c r="F331" s="4">
        <f t="shared" ref="F331:I331" si="116">SUM(F328:F330)</f>
        <v>0</v>
      </c>
      <c r="G331" s="4">
        <f t="shared" si="116"/>
        <v>0</v>
      </c>
      <c r="H331" s="4">
        <f>SUM(H328:H330)</f>
        <v>1396.5</v>
      </c>
      <c r="I331" s="4">
        <f t="shared" si="116"/>
        <v>1396.5</v>
      </c>
      <c r="J331" s="4">
        <f>SUM(J328:J330)</f>
        <v>695</v>
      </c>
      <c r="K331" s="78">
        <f t="shared" si="115"/>
        <v>1.0093525179856115</v>
      </c>
      <c r="L331" s="4">
        <f>SUM(L328:L330)</f>
        <v>54871.12</v>
      </c>
      <c r="M331" s="4">
        <f>SUM(M328:M330)</f>
        <v>73673.820000000007</v>
      </c>
      <c r="N331" s="4">
        <f>SUM(N328:N330)</f>
        <v>84585</v>
      </c>
    </row>
    <row r="332" spans="1:14" ht="15.75" thickBot="1" x14ac:dyDescent="0.3">
      <c r="A332" s="48" t="s">
        <v>356</v>
      </c>
      <c r="B332" s="18"/>
      <c r="C332" s="40"/>
      <c r="D332" s="40"/>
      <c r="E332" s="23"/>
      <c r="F332" s="23"/>
      <c r="G332" s="23"/>
      <c r="H332" s="23"/>
      <c r="I332" s="23"/>
      <c r="J332" s="23"/>
      <c r="K332" s="23"/>
      <c r="L332" s="23"/>
      <c r="M332" s="23"/>
    </row>
    <row r="333" spans="1:14" x14ac:dyDescent="0.25">
      <c r="A333" s="49"/>
      <c r="B333" s="57" t="s">
        <v>58</v>
      </c>
      <c r="C333" s="44"/>
      <c r="D333" s="44"/>
      <c r="E333" s="25" t="s">
        <v>2</v>
      </c>
      <c r="F333" s="26" t="s">
        <v>3</v>
      </c>
      <c r="G333" s="27" t="s">
        <v>4</v>
      </c>
      <c r="H333" s="54" t="s">
        <v>418</v>
      </c>
      <c r="I333" s="65" t="s">
        <v>513</v>
      </c>
      <c r="J333" s="25" t="s">
        <v>514</v>
      </c>
      <c r="K333" s="72" t="s">
        <v>452</v>
      </c>
      <c r="L333" s="25" t="s">
        <v>514</v>
      </c>
      <c r="M333" s="25" t="s">
        <v>469</v>
      </c>
      <c r="N333" s="25" t="s">
        <v>446</v>
      </c>
    </row>
    <row r="334" spans="1:14" ht="15.75" thickBot="1" x14ac:dyDescent="0.3">
      <c r="A334" s="50" t="s">
        <v>58</v>
      </c>
      <c r="B334" s="50" t="s">
        <v>59</v>
      </c>
      <c r="C334" s="45"/>
      <c r="D334" s="45"/>
      <c r="E334" s="28" t="s">
        <v>5</v>
      </c>
      <c r="F334" s="28" t="s">
        <v>5</v>
      </c>
      <c r="G334" s="28" t="s">
        <v>5</v>
      </c>
      <c r="H334" s="55" t="s">
        <v>419</v>
      </c>
      <c r="I334" s="28" t="s">
        <v>447</v>
      </c>
      <c r="J334" s="28" t="s">
        <v>447</v>
      </c>
      <c r="K334" s="73" t="s">
        <v>515</v>
      </c>
      <c r="L334" s="28" t="s">
        <v>448</v>
      </c>
      <c r="M334" s="28" t="s">
        <v>448</v>
      </c>
      <c r="N334" s="28" t="s">
        <v>448</v>
      </c>
    </row>
    <row r="335" spans="1:14" ht="15.75" thickBot="1" x14ac:dyDescent="0.3">
      <c r="A335" s="46" t="s">
        <v>336</v>
      </c>
      <c r="B335" s="46" t="s">
        <v>337</v>
      </c>
      <c r="C335" s="47"/>
      <c r="D335" s="47"/>
      <c r="E335" s="3">
        <v>150</v>
      </c>
      <c r="F335" s="3"/>
      <c r="G335" s="2"/>
      <c r="H335" s="2"/>
      <c r="I335" s="2">
        <f t="shared" ref="I335:I340" si="117">SUM(E335:H335)</f>
        <v>150</v>
      </c>
      <c r="J335" s="2"/>
      <c r="K335" s="71"/>
      <c r="L335" s="2">
        <v>4457.18</v>
      </c>
      <c r="M335" s="2">
        <v>9054.09</v>
      </c>
      <c r="N335" s="2">
        <v>38393.39</v>
      </c>
    </row>
    <row r="336" spans="1:14" ht="15.75" thickBot="1" x14ac:dyDescent="0.3">
      <c r="A336" s="46" t="s">
        <v>248</v>
      </c>
      <c r="B336" s="46" t="s">
        <v>249</v>
      </c>
      <c r="C336" s="47"/>
      <c r="D336" s="47"/>
      <c r="E336" s="3"/>
      <c r="F336" s="3">
        <v>743.01</v>
      </c>
      <c r="G336" s="2"/>
      <c r="H336" s="2">
        <v>1943.69</v>
      </c>
      <c r="I336" s="2">
        <f t="shared" si="117"/>
        <v>2686.7</v>
      </c>
      <c r="J336" s="2">
        <v>11789.84</v>
      </c>
      <c r="K336" s="71">
        <f t="shared" ref="K336:K341" si="118">SUM(I336/J336)-1</f>
        <v>-0.77211734849667168</v>
      </c>
      <c r="L336" s="2">
        <v>95188.46</v>
      </c>
      <c r="M336" s="2">
        <v>150776.17000000001</v>
      </c>
      <c r="N336" s="2">
        <v>81006.25</v>
      </c>
    </row>
    <row r="337" spans="1:14" ht="15.75" thickBot="1" x14ac:dyDescent="0.3">
      <c r="A337" s="46" t="s">
        <v>432</v>
      </c>
      <c r="B337" s="46" t="s">
        <v>433</v>
      </c>
      <c r="C337" s="47"/>
      <c r="D337" s="47"/>
      <c r="E337" s="3"/>
      <c r="F337" s="3"/>
      <c r="G337" s="2"/>
      <c r="H337" s="2"/>
      <c r="I337" s="2">
        <f t="shared" si="117"/>
        <v>0</v>
      </c>
      <c r="J337" s="2"/>
      <c r="K337" s="71"/>
      <c r="L337" s="2">
        <v>0</v>
      </c>
      <c r="M337" s="2">
        <v>162</v>
      </c>
      <c r="N337" s="2">
        <v>1741.01</v>
      </c>
    </row>
    <row r="338" spans="1:14" ht="15.75" thickBot="1" x14ac:dyDescent="0.3">
      <c r="A338" s="46" t="s">
        <v>379</v>
      </c>
      <c r="B338" s="46" t="s">
        <v>380</v>
      </c>
      <c r="C338" s="47"/>
      <c r="D338" s="47"/>
      <c r="E338" s="3"/>
      <c r="F338" s="3"/>
      <c r="G338" s="2"/>
      <c r="H338" s="2"/>
      <c r="I338" s="2">
        <f t="shared" si="117"/>
        <v>0</v>
      </c>
      <c r="J338" s="2"/>
      <c r="K338" s="71"/>
      <c r="L338" s="2">
        <v>3122.04</v>
      </c>
      <c r="M338" s="2">
        <v>3211.69</v>
      </c>
      <c r="N338" s="2">
        <v>4839.43</v>
      </c>
    </row>
    <row r="339" spans="1:14" ht="15.75" thickBot="1" x14ac:dyDescent="0.3">
      <c r="A339" s="46" t="s">
        <v>393</v>
      </c>
      <c r="B339" s="46" t="s">
        <v>394</v>
      </c>
      <c r="C339" s="47"/>
      <c r="D339" s="47"/>
      <c r="E339" s="3"/>
      <c r="F339" s="3">
        <v>1507.97</v>
      </c>
      <c r="G339" s="2"/>
      <c r="H339" s="2">
        <v>1394.27</v>
      </c>
      <c r="I339" s="2">
        <f t="shared" si="117"/>
        <v>2902.24</v>
      </c>
      <c r="J339" s="2"/>
      <c r="K339" s="71"/>
      <c r="L339" s="2">
        <v>20780.23</v>
      </c>
      <c r="M339" s="2">
        <v>60486.239999999998</v>
      </c>
      <c r="N339" s="2">
        <v>41701.24</v>
      </c>
    </row>
    <row r="340" spans="1:14" ht="15.75" thickBot="1" x14ac:dyDescent="0.3">
      <c r="A340" s="46" t="s">
        <v>444</v>
      </c>
      <c r="B340" s="46" t="s">
        <v>445</v>
      </c>
      <c r="C340" s="47"/>
      <c r="D340" s="47"/>
      <c r="E340" s="3"/>
      <c r="F340" s="3">
        <v>1130.94</v>
      </c>
      <c r="G340" s="2"/>
      <c r="H340" s="2"/>
      <c r="I340" s="2">
        <f t="shared" si="117"/>
        <v>1130.94</v>
      </c>
      <c r="J340" s="2">
        <v>2314.7800000000002</v>
      </c>
      <c r="K340" s="71">
        <f t="shared" si="118"/>
        <v>-0.51142657185564078</v>
      </c>
      <c r="L340" s="2">
        <v>19925.349999999999</v>
      </c>
      <c r="M340" s="2">
        <v>13482.61</v>
      </c>
      <c r="N340" s="2">
        <v>0</v>
      </c>
    </row>
    <row r="341" spans="1:14" ht="15.75" thickBot="1" x14ac:dyDescent="0.3">
      <c r="A341" s="42" t="s">
        <v>357</v>
      </c>
      <c r="B341" s="58"/>
      <c r="C341" s="43"/>
      <c r="D341" s="43"/>
      <c r="E341" s="4">
        <f>SUM(E335:E340)</f>
        <v>150</v>
      </c>
      <c r="F341" s="4">
        <f t="shared" ref="F341:I341" si="119">SUM(F335:F340)</f>
        <v>3381.92</v>
      </c>
      <c r="G341" s="4">
        <f t="shared" si="119"/>
        <v>0</v>
      </c>
      <c r="H341" s="4">
        <f>SUM(H335:H340)</f>
        <v>3337.96</v>
      </c>
      <c r="I341" s="4">
        <f t="shared" si="119"/>
        <v>6869.8799999999992</v>
      </c>
      <c r="J341" s="4">
        <f>SUM(J335:J340)</f>
        <v>14104.62</v>
      </c>
      <c r="K341" s="78">
        <f t="shared" si="118"/>
        <v>-0.51293405990377627</v>
      </c>
      <c r="L341" s="4">
        <f>SUM(L335:L340)</f>
        <v>143473.26</v>
      </c>
      <c r="M341" s="4">
        <f>SUM(M335:M340)</f>
        <v>237172.8</v>
      </c>
      <c r="N341" s="4">
        <f>SUM(N335:N340)</f>
        <v>167681.31999999998</v>
      </c>
    </row>
    <row r="342" spans="1:14" ht="15.75" thickBot="1" x14ac:dyDescent="0.3">
      <c r="A342" s="48" t="s">
        <v>52</v>
      </c>
      <c r="B342" s="18"/>
      <c r="C342" s="40"/>
      <c r="D342" s="40"/>
      <c r="E342" s="23"/>
      <c r="F342" s="23"/>
      <c r="G342" s="23"/>
      <c r="H342" s="23"/>
      <c r="I342" s="23"/>
      <c r="J342" s="23"/>
      <c r="K342" s="23"/>
      <c r="L342" s="23"/>
      <c r="M342" s="23"/>
    </row>
    <row r="343" spans="1:14" x14ac:dyDescent="0.25">
      <c r="A343" s="49"/>
      <c r="B343" s="57" t="s">
        <v>58</v>
      </c>
      <c r="C343" s="44"/>
      <c r="D343" s="44"/>
      <c r="E343" s="25" t="s">
        <v>2</v>
      </c>
      <c r="F343" s="26" t="s">
        <v>3</v>
      </c>
      <c r="G343" s="27" t="s">
        <v>4</v>
      </c>
      <c r="H343" s="54" t="s">
        <v>418</v>
      </c>
      <c r="I343" s="65" t="s">
        <v>513</v>
      </c>
      <c r="J343" s="25" t="s">
        <v>514</v>
      </c>
      <c r="K343" s="72" t="s">
        <v>452</v>
      </c>
      <c r="L343" s="25" t="s">
        <v>514</v>
      </c>
      <c r="M343" s="25" t="s">
        <v>469</v>
      </c>
      <c r="N343" s="25" t="s">
        <v>446</v>
      </c>
    </row>
    <row r="344" spans="1:14" ht="15.75" thickBot="1" x14ac:dyDescent="0.3">
      <c r="A344" s="50" t="s">
        <v>58</v>
      </c>
      <c r="B344" s="50" t="s">
        <v>59</v>
      </c>
      <c r="C344" s="45"/>
      <c r="D344" s="45"/>
      <c r="E344" s="28" t="s">
        <v>5</v>
      </c>
      <c r="F344" s="28" t="s">
        <v>5</v>
      </c>
      <c r="G344" s="28" t="s">
        <v>5</v>
      </c>
      <c r="H344" s="55" t="s">
        <v>419</v>
      </c>
      <c r="I344" s="28" t="s">
        <v>447</v>
      </c>
      <c r="J344" s="28" t="s">
        <v>447</v>
      </c>
      <c r="K344" s="73" t="s">
        <v>515</v>
      </c>
      <c r="L344" s="28" t="s">
        <v>448</v>
      </c>
      <c r="M344" s="28" t="s">
        <v>448</v>
      </c>
      <c r="N344" s="28" t="s">
        <v>448</v>
      </c>
    </row>
    <row r="345" spans="1:14" ht="15.75" thickBot="1" x14ac:dyDescent="0.3">
      <c r="A345" s="46" t="s">
        <v>250</v>
      </c>
      <c r="B345" s="46" t="s">
        <v>251</v>
      </c>
      <c r="C345" s="47"/>
      <c r="D345" s="47"/>
      <c r="E345" s="3">
        <v>494.95</v>
      </c>
      <c r="F345" s="3">
        <v>10397.82</v>
      </c>
      <c r="G345" s="2"/>
      <c r="H345" s="2">
        <v>320</v>
      </c>
      <c r="I345" s="2">
        <f>SUM(E345:H345)</f>
        <v>11212.77</v>
      </c>
      <c r="J345" s="2">
        <v>4320.13</v>
      </c>
      <c r="K345" s="71">
        <f>SUM(I345/J345)-1</f>
        <v>1.5954705066745678</v>
      </c>
      <c r="L345" s="2">
        <v>82789.08</v>
      </c>
      <c r="M345" s="2">
        <v>69197.53</v>
      </c>
      <c r="N345" s="2">
        <v>79287.8</v>
      </c>
    </row>
    <row r="346" spans="1:14" ht="15.75" thickBot="1" x14ac:dyDescent="0.3">
      <c r="A346" s="42" t="s">
        <v>53</v>
      </c>
      <c r="B346" s="58"/>
      <c r="C346" s="43"/>
      <c r="D346" s="43"/>
      <c r="E346" s="4">
        <f>SUM(E345:E345)</f>
        <v>494.95</v>
      </c>
      <c r="F346" s="4">
        <f>SUM(F345:F345)</f>
        <v>10397.82</v>
      </c>
      <c r="G346" s="4">
        <f>SUM(G345:G345)</f>
        <v>0</v>
      </c>
      <c r="H346" s="4">
        <f>SUM(H345)</f>
        <v>320</v>
      </c>
      <c r="I346" s="4">
        <f>SUM(I345:I345)</f>
        <v>11212.77</v>
      </c>
      <c r="J346" s="4">
        <f>SUM(J345)</f>
        <v>4320.13</v>
      </c>
      <c r="K346" s="78">
        <f>SUM(I346/J346)-1</f>
        <v>1.5954705066745678</v>
      </c>
      <c r="L346" s="4">
        <f>SUM(L345)</f>
        <v>82789.08</v>
      </c>
      <c r="M346" s="4">
        <f>SUM(M345)</f>
        <v>69197.53</v>
      </c>
      <c r="N346" s="4">
        <f>SUM(N345)</f>
        <v>79287.8</v>
      </c>
    </row>
    <row r="347" spans="1:14" ht="15.75" thickBot="1" x14ac:dyDescent="0.3">
      <c r="A347" s="19" t="s">
        <v>54</v>
      </c>
      <c r="B347" s="18"/>
      <c r="C347" s="6"/>
      <c r="D347" s="6"/>
      <c r="E347" s="23"/>
      <c r="F347" s="23"/>
      <c r="G347" s="23"/>
      <c r="H347" s="23"/>
      <c r="I347" s="23"/>
      <c r="J347" s="23"/>
      <c r="K347" s="23"/>
      <c r="L347" s="23"/>
      <c r="M347" s="23"/>
    </row>
    <row r="348" spans="1:14" x14ac:dyDescent="0.25">
      <c r="A348" s="20"/>
      <c r="B348" s="57" t="s">
        <v>58</v>
      </c>
      <c r="C348" s="11"/>
      <c r="D348" s="11"/>
      <c r="E348" s="25" t="s">
        <v>2</v>
      </c>
      <c r="F348" s="26" t="s">
        <v>3</v>
      </c>
      <c r="G348" s="27" t="s">
        <v>4</v>
      </c>
      <c r="H348" s="54" t="s">
        <v>418</v>
      </c>
      <c r="I348" s="65" t="s">
        <v>513</v>
      </c>
      <c r="J348" s="25" t="s">
        <v>514</v>
      </c>
      <c r="K348" s="72" t="s">
        <v>452</v>
      </c>
      <c r="L348" s="25" t="s">
        <v>514</v>
      </c>
      <c r="M348" s="25" t="s">
        <v>469</v>
      </c>
      <c r="N348" s="25" t="s">
        <v>446</v>
      </c>
    </row>
    <row r="349" spans="1:14" ht="15.75" thickBot="1" x14ac:dyDescent="0.3">
      <c r="A349" s="21" t="s">
        <v>58</v>
      </c>
      <c r="B349" s="50" t="s">
        <v>59</v>
      </c>
      <c r="C349" s="12"/>
      <c r="D349" s="12"/>
      <c r="E349" s="28" t="s">
        <v>5</v>
      </c>
      <c r="F349" s="28" t="s">
        <v>5</v>
      </c>
      <c r="G349" s="28" t="s">
        <v>5</v>
      </c>
      <c r="H349" s="55" t="s">
        <v>419</v>
      </c>
      <c r="I349" s="28" t="s">
        <v>447</v>
      </c>
      <c r="J349" s="28" t="s">
        <v>447</v>
      </c>
      <c r="K349" s="73" t="s">
        <v>515</v>
      </c>
      <c r="L349" s="28" t="s">
        <v>448</v>
      </c>
      <c r="M349" s="28" t="s">
        <v>448</v>
      </c>
      <c r="N349" s="28" t="s">
        <v>448</v>
      </c>
    </row>
    <row r="350" spans="1:14" ht="15.75" thickBot="1" x14ac:dyDescent="0.3">
      <c r="A350" s="13" t="s">
        <v>382</v>
      </c>
      <c r="B350" s="46" t="s">
        <v>381</v>
      </c>
      <c r="C350" s="14"/>
      <c r="D350" s="14"/>
      <c r="E350" s="3">
        <v>847.68</v>
      </c>
      <c r="F350" s="3">
        <v>42</v>
      </c>
      <c r="G350" s="2"/>
      <c r="H350" s="2">
        <v>12011.62</v>
      </c>
      <c r="I350" s="2">
        <f t="shared" ref="I350:I353" si="120">SUM(E350:H350)</f>
        <v>12901.300000000001</v>
      </c>
      <c r="J350" s="2">
        <v>102.83</v>
      </c>
      <c r="K350" s="71">
        <f t="shared" ref="K350:K354" si="121">SUM(I350/J350)-1</f>
        <v>124.4624136925022</v>
      </c>
      <c r="L350" s="2">
        <v>120469.16</v>
      </c>
      <c r="M350" s="2">
        <v>39699.050000000003</v>
      </c>
      <c r="N350" s="2">
        <v>6501.99</v>
      </c>
    </row>
    <row r="351" spans="1:14" ht="15.75" thickBot="1" x14ac:dyDescent="0.3">
      <c r="A351" s="46" t="s">
        <v>252</v>
      </c>
      <c r="B351" s="46" t="s">
        <v>253</v>
      </c>
      <c r="C351" s="47"/>
      <c r="D351" s="47"/>
      <c r="E351" s="3">
        <v>7337.39</v>
      </c>
      <c r="F351" s="3">
        <v>2580.2800000000002</v>
      </c>
      <c r="G351" s="2"/>
      <c r="H351" s="2">
        <v>28</v>
      </c>
      <c r="I351" s="2">
        <f t="shared" si="120"/>
        <v>9945.67</v>
      </c>
      <c r="J351" s="2">
        <v>10463.07</v>
      </c>
      <c r="K351" s="71">
        <f t="shared" si="121"/>
        <v>-4.9450113589988409E-2</v>
      </c>
      <c r="L351" s="2">
        <v>1241173.71</v>
      </c>
      <c r="M351" s="2">
        <v>634146.44999999995</v>
      </c>
      <c r="N351" s="2">
        <v>853308.17</v>
      </c>
    </row>
    <row r="352" spans="1:14" ht="15.75" thickBot="1" x14ac:dyDescent="0.3">
      <c r="A352" s="13" t="s">
        <v>254</v>
      </c>
      <c r="B352" s="46" t="s">
        <v>255</v>
      </c>
      <c r="C352" s="14"/>
      <c r="D352" s="14"/>
      <c r="E352" s="3">
        <v>12341.49</v>
      </c>
      <c r="F352" s="3">
        <v>12568.72</v>
      </c>
      <c r="G352" s="2">
        <v>11172.65</v>
      </c>
      <c r="H352" s="2">
        <v>818210.96</v>
      </c>
      <c r="I352" s="2">
        <f t="shared" si="120"/>
        <v>854293.82</v>
      </c>
      <c r="J352" s="2">
        <v>996829.32</v>
      </c>
      <c r="K352" s="71">
        <f t="shared" si="121"/>
        <v>-0.1429888719565352</v>
      </c>
      <c r="L352" s="2">
        <v>5270824.96</v>
      </c>
      <c r="M352" s="2">
        <v>4289023.13</v>
      </c>
      <c r="N352" s="2">
        <v>4089063.8</v>
      </c>
    </row>
    <row r="353" spans="1:14" ht="15.75" thickBot="1" x14ac:dyDescent="0.3">
      <c r="A353" s="13" t="s">
        <v>256</v>
      </c>
      <c r="B353" s="46" t="s">
        <v>257</v>
      </c>
      <c r="C353" s="14"/>
      <c r="D353" s="14"/>
      <c r="E353" s="5">
        <v>2561.35</v>
      </c>
      <c r="F353" s="3">
        <v>81916.08</v>
      </c>
      <c r="G353" s="2"/>
      <c r="H353" s="2">
        <v>332784.48</v>
      </c>
      <c r="I353" s="2">
        <f t="shared" si="120"/>
        <v>417261.91</v>
      </c>
      <c r="J353" s="2">
        <v>514496.78</v>
      </c>
      <c r="K353" s="71">
        <f t="shared" si="121"/>
        <v>-0.18899024013328136</v>
      </c>
      <c r="L353" s="2">
        <v>2403616.21</v>
      </c>
      <c r="M353" s="2">
        <v>2601942.7200000002</v>
      </c>
      <c r="N353" s="2">
        <v>2217221.48</v>
      </c>
    </row>
    <row r="354" spans="1:14" ht="15.75" thickBot="1" x14ac:dyDescent="0.3">
      <c r="A354" s="9" t="s">
        <v>55</v>
      </c>
      <c r="B354" s="58"/>
      <c r="C354" s="10"/>
      <c r="D354" s="10"/>
      <c r="E354" s="4">
        <f t="shared" ref="E354:J354" si="122">SUM(E350:E353)</f>
        <v>23087.91</v>
      </c>
      <c r="F354" s="4">
        <f t="shared" si="122"/>
        <v>97107.08</v>
      </c>
      <c r="G354" s="4">
        <f t="shared" si="122"/>
        <v>11172.65</v>
      </c>
      <c r="H354" s="4">
        <f t="shared" si="122"/>
        <v>1163035.06</v>
      </c>
      <c r="I354" s="4">
        <f t="shared" si="122"/>
        <v>1294402.7</v>
      </c>
      <c r="J354" s="4">
        <f t="shared" si="122"/>
        <v>1521892</v>
      </c>
      <c r="K354" s="78">
        <f t="shared" si="121"/>
        <v>-0.149477952443406</v>
      </c>
      <c r="L354" s="4">
        <f t="shared" ref="L354:M354" si="123">SUM(L350:L353)</f>
        <v>9036084.0399999991</v>
      </c>
      <c r="M354" s="4">
        <f t="shared" si="123"/>
        <v>7564811.3499999996</v>
      </c>
      <c r="N354" s="4">
        <f t="shared" ref="N354" si="124">SUM(N350:N353)</f>
        <v>7166095.4399999995</v>
      </c>
    </row>
    <row r="355" spans="1:14" ht="15.75" thickBot="1" x14ac:dyDescent="0.3">
      <c r="A355" s="48" t="s">
        <v>358</v>
      </c>
      <c r="B355" s="18"/>
      <c r="C355" s="40"/>
      <c r="D355" s="40"/>
      <c r="E355" s="23"/>
      <c r="F355" s="23"/>
      <c r="G355" s="23"/>
      <c r="H355" s="23"/>
      <c r="I355" s="23"/>
      <c r="J355" s="23"/>
      <c r="K355" s="23"/>
      <c r="L355" s="23"/>
      <c r="M355" s="23"/>
    </row>
    <row r="356" spans="1:14" x14ac:dyDescent="0.25">
      <c r="A356" s="49"/>
      <c r="B356" s="57" t="s">
        <v>58</v>
      </c>
      <c r="C356" s="44"/>
      <c r="D356" s="44"/>
      <c r="E356" s="25" t="s">
        <v>2</v>
      </c>
      <c r="F356" s="26" t="s">
        <v>3</v>
      </c>
      <c r="G356" s="27" t="s">
        <v>4</v>
      </c>
      <c r="H356" s="54" t="s">
        <v>418</v>
      </c>
      <c r="I356" s="65" t="s">
        <v>513</v>
      </c>
      <c r="J356" s="25" t="s">
        <v>514</v>
      </c>
      <c r="K356" s="72" t="s">
        <v>452</v>
      </c>
      <c r="L356" s="25" t="s">
        <v>514</v>
      </c>
      <c r="M356" s="25" t="s">
        <v>469</v>
      </c>
      <c r="N356" s="25" t="s">
        <v>446</v>
      </c>
    </row>
    <row r="357" spans="1:14" ht="15.75" thickBot="1" x14ac:dyDescent="0.3">
      <c r="A357" s="50" t="s">
        <v>58</v>
      </c>
      <c r="B357" s="50" t="s">
        <v>59</v>
      </c>
      <c r="C357" s="45"/>
      <c r="D357" s="45"/>
      <c r="E357" s="28" t="s">
        <v>5</v>
      </c>
      <c r="F357" s="28" t="s">
        <v>5</v>
      </c>
      <c r="G357" s="28" t="s">
        <v>5</v>
      </c>
      <c r="H357" s="55" t="s">
        <v>419</v>
      </c>
      <c r="I357" s="28" t="s">
        <v>447</v>
      </c>
      <c r="J357" s="28" t="s">
        <v>447</v>
      </c>
      <c r="K357" s="73" t="s">
        <v>515</v>
      </c>
      <c r="L357" s="28" t="s">
        <v>448</v>
      </c>
      <c r="M357" s="28" t="s">
        <v>448</v>
      </c>
      <c r="N357" s="28" t="s">
        <v>448</v>
      </c>
    </row>
    <row r="358" spans="1:14" ht="15.75" thickBot="1" x14ac:dyDescent="0.3">
      <c r="A358" s="46" t="s">
        <v>258</v>
      </c>
      <c r="B358" s="46" t="s">
        <v>259</v>
      </c>
      <c r="C358" s="47"/>
      <c r="D358" s="47"/>
      <c r="E358" s="3">
        <v>1667.35</v>
      </c>
      <c r="F358" s="3">
        <v>649.98</v>
      </c>
      <c r="G358" s="2"/>
      <c r="H358" s="2">
        <v>446.84</v>
      </c>
      <c r="I358" s="2">
        <f t="shared" ref="I358:I361" si="125">SUM(E358:H358)</f>
        <v>2764.17</v>
      </c>
      <c r="J358" s="2">
        <v>2792.29</v>
      </c>
      <c r="K358" s="71">
        <f t="shared" ref="K358:K362" si="126">SUM(I358/J358)-1</f>
        <v>-1.0070587224106364E-2</v>
      </c>
      <c r="L358" s="2">
        <v>200196.98</v>
      </c>
      <c r="M358" s="2">
        <v>328575.42</v>
      </c>
      <c r="N358" s="2">
        <v>356062.36</v>
      </c>
    </row>
    <row r="359" spans="1:14" ht="15.75" thickBot="1" x14ac:dyDescent="0.3">
      <c r="A359" s="46" t="s">
        <v>450</v>
      </c>
      <c r="B359" s="46" t="s">
        <v>451</v>
      </c>
      <c r="C359" s="47"/>
      <c r="D359" s="47"/>
      <c r="E359" s="3"/>
      <c r="F359" s="3"/>
      <c r="G359" s="2"/>
      <c r="H359" s="2">
        <v>120</v>
      </c>
      <c r="I359" s="2">
        <f>SUM(E359:H359)</f>
        <v>120</v>
      </c>
      <c r="J359" s="2"/>
      <c r="K359" s="71"/>
      <c r="L359" s="2">
        <v>281.95999999999998</v>
      </c>
      <c r="M359" s="2">
        <v>642.63</v>
      </c>
      <c r="N359" s="2">
        <v>0</v>
      </c>
    </row>
    <row r="360" spans="1:14" ht="15.75" thickBot="1" x14ac:dyDescent="0.3">
      <c r="A360" s="46" t="s">
        <v>434</v>
      </c>
      <c r="B360" s="46" t="s">
        <v>435</v>
      </c>
      <c r="C360" s="47"/>
      <c r="D360" s="47"/>
      <c r="E360" s="3"/>
      <c r="F360" s="3"/>
      <c r="G360" s="2"/>
      <c r="H360" s="2"/>
      <c r="I360" s="2">
        <f t="shared" si="125"/>
        <v>0</v>
      </c>
      <c r="J360" s="2"/>
      <c r="K360" s="71"/>
      <c r="L360" s="2"/>
      <c r="M360" s="2">
        <v>9432.7199999999993</v>
      </c>
      <c r="N360" s="2">
        <v>1706.06</v>
      </c>
    </row>
    <row r="361" spans="1:14" ht="15.75" thickBot="1" x14ac:dyDescent="0.3">
      <c r="A361" s="46" t="s">
        <v>260</v>
      </c>
      <c r="B361" s="46" t="s">
        <v>261</v>
      </c>
      <c r="C361" s="47"/>
      <c r="D361" s="47"/>
      <c r="E361" s="3"/>
      <c r="F361" s="3"/>
      <c r="G361" s="2"/>
      <c r="H361" s="2"/>
      <c r="I361" s="2">
        <f t="shared" si="125"/>
        <v>0</v>
      </c>
      <c r="J361" s="2"/>
      <c r="K361" s="71"/>
      <c r="L361" s="2"/>
      <c r="M361" s="2">
        <v>15644.06</v>
      </c>
      <c r="N361" s="2">
        <v>29903.35</v>
      </c>
    </row>
    <row r="362" spans="1:14" ht="15.75" thickBot="1" x14ac:dyDescent="0.3">
      <c r="A362" s="42" t="s">
        <v>56</v>
      </c>
      <c r="B362" s="58"/>
      <c r="C362" s="43"/>
      <c r="D362" s="43"/>
      <c r="E362" s="4">
        <f>SUM(E358:E361)</f>
        <v>1667.35</v>
      </c>
      <c r="F362" s="4">
        <f t="shared" ref="F362:I362" si="127">SUM(F358:F361)</f>
        <v>649.98</v>
      </c>
      <c r="G362" s="4">
        <f t="shared" si="127"/>
        <v>0</v>
      </c>
      <c r="H362" s="4">
        <f>SUM(H358:H361)</f>
        <v>566.83999999999992</v>
      </c>
      <c r="I362" s="4">
        <f t="shared" si="127"/>
        <v>2884.17</v>
      </c>
      <c r="J362" s="4">
        <f>SUM(J358:J361)</f>
        <v>2792.29</v>
      </c>
      <c r="K362" s="78">
        <f t="shared" si="126"/>
        <v>3.2904891683886772E-2</v>
      </c>
      <c r="L362" s="4">
        <f>SUM(L358:L361)</f>
        <v>200478.94</v>
      </c>
      <c r="M362" s="4">
        <f>SUM(M358:M361)</f>
        <v>354294.82999999996</v>
      </c>
      <c r="N362" s="4">
        <f>SUM(N358:N361)</f>
        <v>387671.76999999996</v>
      </c>
    </row>
    <row r="363" spans="1:14" ht="15.75" thickBot="1" x14ac:dyDescent="0.3">
      <c r="A363" s="19" t="s">
        <v>359</v>
      </c>
      <c r="B363" s="18"/>
      <c r="C363" s="6"/>
      <c r="D363" s="6"/>
      <c r="E363" s="23"/>
      <c r="F363" s="23"/>
      <c r="G363" s="23"/>
      <c r="H363" s="23"/>
      <c r="I363" s="23"/>
      <c r="J363" s="23"/>
      <c r="K363" s="23"/>
      <c r="L363" s="23"/>
      <c r="M363" s="23"/>
    </row>
    <row r="364" spans="1:14" x14ac:dyDescent="0.25">
      <c r="A364" s="20"/>
      <c r="B364" s="57" t="s">
        <v>58</v>
      </c>
      <c r="C364" s="11"/>
      <c r="D364" s="11"/>
      <c r="E364" s="25" t="s">
        <v>2</v>
      </c>
      <c r="F364" s="26" t="s">
        <v>3</v>
      </c>
      <c r="G364" s="27" t="s">
        <v>4</v>
      </c>
      <c r="H364" s="54" t="s">
        <v>418</v>
      </c>
      <c r="I364" s="65" t="s">
        <v>513</v>
      </c>
      <c r="J364" s="25" t="s">
        <v>514</v>
      </c>
      <c r="K364" s="72" t="s">
        <v>452</v>
      </c>
      <c r="L364" s="25" t="s">
        <v>514</v>
      </c>
      <c r="M364" s="25" t="s">
        <v>469</v>
      </c>
      <c r="N364" s="25" t="s">
        <v>446</v>
      </c>
    </row>
    <row r="365" spans="1:14" ht="15.75" thickBot="1" x14ac:dyDescent="0.3">
      <c r="A365" s="21" t="s">
        <v>58</v>
      </c>
      <c r="B365" s="50" t="s">
        <v>59</v>
      </c>
      <c r="C365" s="12"/>
      <c r="D365" s="12"/>
      <c r="E365" s="28" t="s">
        <v>5</v>
      </c>
      <c r="F365" s="28" t="s">
        <v>5</v>
      </c>
      <c r="G365" s="28" t="s">
        <v>5</v>
      </c>
      <c r="H365" s="55" t="s">
        <v>419</v>
      </c>
      <c r="I365" s="28" t="s">
        <v>447</v>
      </c>
      <c r="J365" s="28" t="s">
        <v>447</v>
      </c>
      <c r="K365" s="73" t="s">
        <v>515</v>
      </c>
      <c r="L365" s="28" t="s">
        <v>448</v>
      </c>
      <c r="M365" s="28" t="s">
        <v>448</v>
      </c>
      <c r="N365" s="28" t="s">
        <v>448</v>
      </c>
    </row>
    <row r="366" spans="1:14" ht="15.75" thickBot="1" x14ac:dyDescent="0.3">
      <c r="A366" s="13" t="s">
        <v>312</v>
      </c>
      <c r="B366" s="46" t="s">
        <v>313</v>
      </c>
      <c r="C366" s="14"/>
      <c r="D366" s="14"/>
      <c r="E366" s="3"/>
      <c r="F366" s="3"/>
      <c r="G366" s="2"/>
      <c r="H366" s="2"/>
      <c r="I366" s="2">
        <f t="shared" ref="I366:I367" si="128">SUM(E366:H366)</f>
        <v>0</v>
      </c>
      <c r="J366" s="2">
        <v>661.64</v>
      </c>
      <c r="K366" s="71">
        <f t="shared" ref="K366:K368" si="129">SUM(I366/J366)-1</f>
        <v>-1</v>
      </c>
      <c r="L366" s="2">
        <v>37994.15</v>
      </c>
      <c r="M366" s="2">
        <v>37069.65</v>
      </c>
      <c r="N366" s="2">
        <v>49997.88</v>
      </c>
    </row>
    <row r="367" spans="1:14" ht="15.75" thickBot="1" x14ac:dyDescent="0.3">
      <c r="A367" s="13" t="s">
        <v>321</v>
      </c>
      <c r="B367" s="46" t="s">
        <v>322</v>
      </c>
      <c r="C367" s="14"/>
      <c r="D367" s="14"/>
      <c r="E367" s="3"/>
      <c r="F367" s="3"/>
      <c r="G367" s="2"/>
      <c r="H367" s="2"/>
      <c r="I367" s="2">
        <f t="shared" si="128"/>
        <v>0</v>
      </c>
      <c r="J367" s="2"/>
      <c r="K367" s="71"/>
      <c r="L367" s="2"/>
      <c r="M367" s="2"/>
      <c r="N367" s="2">
        <v>6587.38</v>
      </c>
    </row>
    <row r="368" spans="1:14" ht="15.75" thickBot="1" x14ac:dyDescent="0.3">
      <c r="A368" s="9" t="s">
        <v>361</v>
      </c>
      <c r="B368" s="58"/>
      <c r="C368" s="10"/>
      <c r="D368" s="10"/>
      <c r="E368" s="4">
        <f>SUM(E366:E367)</f>
        <v>0</v>
      </c>
      <c r="F368" s="4">
        <f t="shared" ref="F368:I368" si="130">SUM(F366:F367)</f>
        <v>0</v>
      </c>
      <c r="G368" s="4">
        <f t="shared" si="130"/>
        <v>0</v>
      </c>
      <c r="H368" s="4">
        <f>SUM(H366:H367)</f>
        <v>0</v>
      </c>
      <c r="I368" s="4">
        <f t="shared" si="130"/>
        <v>0</v>
      </c>
      <c r="J368" s="4">
        <f>SUM(J366:J367)</f>
        <v>661.64</v>
      </c>
      <c r="K368" s="78">
        <f t="shared" si="129"/>
        <v>-1</v>
      </c>
      <c r="L368" s="4">
        <f>SUM(L366:L367)</f>
        <v>37994.15</v>
      </c>
      <c r="M368" s="4">
        <f>SUM(M366:M367)</f>
        <v>37069.65</v>
      </c>
      <c r="N368" s="4">
        <f>SUM(N366:N367)</f>
        <v>56585.259999999995</v>
      </c>
    </row>
    <row r="369" spans="1:14" ht="15.75" thickBot="1" x14ac:dyDescent="0.3">
      <c r="A369" s="33" t="s">
        <v>362</v>
      </c>
      <c r="B369" s="61"/>
      <c r="C369" s="40"/>
      <c r="D369" s="40"/>
      <c r="E369" s="23"/>
      <c r="F369" s="23"/>
      <c r="G369" s="32"/>
      <c r="H369" s="32"/>
      <c r="I369" s="23"/>
      <c r="J369" s="23"/>
      <c r="K369" s="23"/>
      <c r="L369" s="32"/>
      <c r="M369" s="32"/>
    </row>
    <row r="370" spans="1:14" x14ac:dyDescent="0.25">
      <c r="A370" s="49"/>
      <c r="B370" s="57" t="s">
        <v>58</v>
      </c>
      <c r="C370" s="44"/>
      <c r="D370" s="44"/>
      <c r="E370" s="25" t="s">
        <v>2</v>
      </c>
      <c r="F370" s="26" t="s">
        <v>3</v>
      </c>
      <c r="G370" s="27" t="s">
        <v>4</v>
      </c>
      <c r="H370" s="54" t="s">
        <v>418</v>
      </c>
      <c r="I370" s="65" t="s">
        <v>513</v>
      </c>
      <c r="J370" s="25" t="s">
        <v>514</v>
      </c>
      <c r="K370" s="72" t="s">
        <v>452</v>
      </c>
      <c r="L370" s="25" t="s">
        <v>514</v>
      </c>
      <c r="M370" s="25" t="s">
        <v>469</v>
      </c>
      <c r="N370" s="25" t="s">
        <v>446</v>
      </c>
    </row>
    <row r="371" spans="1:14" ht="15.75" thickBot="1" x14ac:dyDescent="0.3">
      <c r="A371" s="50" t="s">
        <v>58</v>
      </c>
      <c r="B371" s="50" t="s">
        <v>59</v>
      </c>
      <c r="C371" s="45"/>
      <c r="D371" s="45"/>
      <c r="E371" s="28" t="s">
        <v>5</v>
      </c>
      <c r="F371" s="28" t="s">
        <v>5</v>
      </c>
      <c r="G371" s="28" t="s">
        <v>5</v>
      </c>
      <c r="H371" s="55" t="s">
        <v>419</v>
      </c>
      <c r="I371" s="28" t="s">
        <v>447</v>
      </c>
      <c r="J371" s="28" t="s">
        <v>447</v>
      </c>
      <c r="K371" s="73" t="s">
        <v>515</v>
      </c>
      <c r="L371" s="28" t="s">
        <v>448</v>
      </c>
      <c r="M371" s="28" t="s">
        <v>448</v>
      </c>
      <c r="N371" s="28" t="s">
        <v>448</v>
      </c>
    </row>
    <row r="372" spans="1:14" ht="15.75" thickBot="1" x14ac:dyDescent="0.3">
      <c r="A372" s="46" t="s">
        <v>314</v>
      </c>
      <c r="B372" s="46" t="s">
        <v>315</v>
      </c>
      <c r="C372" s="47"/>
      <c r="D372" s="47"/>
      <c r="E372" s="3"/>
      <c r="F372" s="3"/>
      <c r="G372" s="2"/>
      <c r="H372" s="2"/>
      <c r="I372" s="2">
        <f t="shared" ref="I372:I373" si="131">SUM(E372:H372)</f>
        <v>0</v>
      </c>
      <c r="J372" s="2">
        <v>125</v>
      </c>
      <c r="K372" s="71">
        <f t="shared" ref="K372:K374" si="132">SUM(I372/J372)-1</f>
        <v>-1</v>
      </c>
      <c r="L372" s="2">
        <v>3055.85</v>
      </c>
      <c r="M372" s="2">
        <v>5215.78</v>
      </c>
      <c r="N372" s="2">
        <v>6164.73</v>
      </c>
    </row>
    <row r="373" spans="1:14" ht="15.75" thickBot="1" x14ac:dyDescent="0.3">
      <c r="A373" s="46" t="s">
        <v>262</v>
      </c>
      <c r="B373" s="46" t="s">
        <v>263</v>
      </c>
      <c r="C373" s="47"/>
      <c r="D373" s="47"/>
      <c r="E373" s="3"/>
      <c r="F373" s="3"/>
      <c r="G373" s="2"/>
      <c r="H373" s="2"/>
      <c r="I373" s="2">
        <f t="shared" si="131"/>
        <v>0</v>
      </c>
      <c r="J373" s="2">
        <v>2429.1</v>
      </c>
      <c r="K373" s="71">
        <f t="shared" si="132"/>
        <v>-1</v>
      </c>
      <c r="L373" s="2">
        <v>56709.35</v>
      </c>
      <c r="M373" s="2">
        <v>45277.95</v>
      </c>
      <c r="N373" s="2">
        <v>61759.92</v>
      </c>
    </row>
    <row r="374" spans="1:14" ht="15.75" thickBot="1" x14ac:dyDescent="0.3">
      <c r="A374" s="42" t="s">
        <v>363</v>
      </c>
      <c r="B374" s="58"/>
      <c r="C374" s="43"/>
      <c r="D374" s="43"/>
      <c r="E374" s="4">
        <f>SUM(E372:E373)</f>
        <v>0</v>
      </c>
      <c r="F374" s="4">
        <f t="shared" ref="F374:G374" si="133">SUM(F372:F373)</f>
        <v>0</v>
      </c>
      <c r="G374" s="4">
        <f t="shared" si="133"/>
        <v>0</v>
      </c>
      <c r="H374" s="4">
        <f>SUM(H372:H373)</f>
        <v>0</v>
      </c>
      <c r="I374" s="4">
        <f>SUM(I372:I373)</f>
        <v>0</v>
      </c>
      <c r="J374" s="4">
        <f>SUM(J372:J373)</f>
        <v>2554.1</v>
      </c>
      <c r="K374" s="78">
        <f t="shared" si="132"/>
        <v>-1</v>
      </c>
      <c r="L374" s="4">
        <f>SUM(L372:L373)</f>
        <v>59765.2</v>
      </c>
      <c r="M374" s="4">
        <f>SUM(M372:M373)</f>
        <v>50493.729999999996</v>
      </c>
      <c r="N374" s="4">
        <f>SUM(N372:N373)</f>
        <v>67924.649999999994</v>
      </c>
    </row>
    <row r="375" spans="1:14" ht="15.75" thickBot="1" x14ac:dyDescent="0.3">
      <c r="A375" s="33" t="s">
        <v>413</v>
      </c>
      <c r="B375" s="61"/>
      <c r="C375" s="40"/>
      <c r="D375" s="40"/>
      <c r="E375" s="23"/>
      <c r="F375" s="23"/>
      <c r="G375" s="32"/>
      <c r="H375" s="32"/>
      <c r="I375" s="23"/>
      <c r="J375" s="23"/>
      <c r="K375" s="23"/>
      <c r="L375" s="32"/>
      <c r="M375" s="32"/>
    </row>
    <row r="376" spans="1:14" x14ac:dyDescent="0.25">
      <c r="A376" s="49"/>
      <c r="B376" s="57" t="s">
        <v>58</v>
      </c>
      <c r="C376" s="44"/>
      <c r="D376" s="44"/>
      <c r="E376" s="25" t="s">
        <v>2</v>
      </c>
      <c r="F376" s="26" t="s">
        <v>3</v>
      </c>
      <c r="G376" s="27" t="s">
        <v>4</v>
      </c>
      <c r="H376" s="54" t="s">
        <v>418</v>
      </c>
      <c r="I376" s="65" t="s">
        <v>513</v>
      </c>
      <c r="J376" s="25" t="s">
        <v>514</v>
      </c>
      <c r="K376" s="72" t="s">
        <v>452</v>
      </c>
      <c r="L376" s="25" t="s">
        <v>514</v>
      </c>
      <c r="M376" s="25" t="s">
        <v>469</v>
      </c>
      <c r="N376" s="25" t="s">
        <v>446</v>
      </c>
    </row>
    <row r="377" spans="1:14" ht="15.75" thickBot="1" x14ac:dyDescent="0.3">
      <c r="A377" s="50" t="s">
        <v>58</v>
      </c>
      <c r="B377" s="50" t="s">
        <v>59</v>
      </c>
      <c r="C377" s="45"/>
      <c r="D377" s="45"/>
      <c r="E377" s="28" t="s">
        <v>5</v>
      </c>
      <c r="F377" s="28" t="s">
        <v>5</v>
      </c>
      <c r="G377" s="28" t="s">
        <v>5</v>
      </c>
      <c r="H377" s="55" t="s">
        <v>419</v>
      </c>
      <c r="I377" s="28" t="s">
        <v>447</v>
      </c>
      <c r="J377" s="28" t="s">
        <v>447</v>
      </c>
      <c r="K377" s="73" t="s">
        <v>515</v>
      </c>
      <c r="L377" s="28" t="s">
        <v>448</v>
      </c>
      <c r="M377" s="28" t="s">
        <v>448</v>
      </c>
      <c r="N377" s="28" t="s">
        <v>448</v>
      </c>
    </row>
    <row r="378" spans="1:14" ht="15.75" thickBot="1" x14ac:dyDescent="0.3">
      <c r="A378" s="46" t="s">
        <v>414</v>
      </c>
      <c r="B378" s="46" t="s">
        <v>415</v>
      </c>
      <c r="C378" s="47"/>
      <c r="D378" s="47"/>
      <c r="E378" s="3">
        <v>0</v>
      </c>
      <c r="F378" s="3">
        <v>0</v>
      </c>
      <c r="G378" s="2">
        <v>0</v>
      </c>
      <c r="H378" s="2">
        <v>0</v>
      </c>
      <c r="I378" s="2">
        <f>SUM(E378:H378)</f>
        <v>0</v>
      </c>
      <c r="J378" s="2">
        <v>0</v>
      </c>
      <c r="K378" s="71"/>
      <c r="L378" s="2">
        <v>0</v>
      </c>
      <c r="M378" s="2">
        <v>0</v>
      </c>
      <c r="N378" s="2">
        <v>25558.1</v>
      </c>
    </row>
    <row r="379" spans="1:14" ht="15.75" thickBot="1" x14ac:dyDescent="0.3">
      <c r="A379" s="42" t="s">
        <v>416</v>
      </c>
      <c r="B379" s="58"/>
      <c r="C379" s="43"/>
      <c r="D379" s="43"/>
      <c r="E379" s="4">
        <f>SUM(E378)</f>
        <v>0</v>
      </c>
      <c r="F379" s="4">
        <f t="shared" ref="F379:I379" si="134">SUM(F378)</f>
        <v>0</v>
      </c>
      <c r="G379" s="4">
        <f t="shared" si="134"/>
        <v>0</v>
      </c>
      <c r="H379" s="4">
        <f>SUM(H378)</f>
        <v>0</v>
      </c>
      <c r="I379" s="4">
        <f t="shared" si="134"/>
        <v>0</v>
      </c>
      <c r="J379" s="4">
        <f>SUM(J378)</f>
        <v>0</v>
      </c>
      <c r="K379" s="4"/>
      <c r="L379" s="4">
        <f>SUM(L378)</f>
        <v>0</v>
      </c>
      <c r="M379" s="4">
        <f>SUM(M378)</f>
        <v>0</v>
      </c>
      <c r="N379" s="4">
        <f>SUM(N378)</f>
        <v>25558.1</v>
      </c>
    </row>
    <row r="380" spans="1:14" ht="15.75" thickBot="1" x14ac:dyDescent="0.3">
      <c r="A380" s="33" t="s">
        <v>360</v>
      </c>
      <c r="B380" s="61"/>
      <c r="C380" s="40"/>
      <c r="D380" s="40"/>
      <c r="E380" s="23"/>
      <c r="F380" s="23"/>
      <c r="G380" s="32"/>
      <c r="H380" s="32"/>
      <c r="I380" s="23"/>
      <c r="J380" s="23"/>
      <c r="K380" s="23"/>
      <c r="L380" s="32"/>
      <c r="M380" s="32"/>
    </row>
    <row r="381" spans="1:14" x14ac:dyDescent="0.25">
      <c r="A381" s="49"/>
      <c r="B381" s="57" t="s">
        <v>58</v>
      </c>
      <c r="C381" s="44"/>
      <c r="D381" s="44"/>
      <c r="E381" s="25" t="s">
        <v>2</v>
      </c>
      <c r="F381" s="26" t="s">
        <v>3</v>
      </c>
      <c r="G381" s="27" t="s">
        <v>4</v>
      </c>
      <c r="H381" s="54" t="s">
        <v>418</v>
      </c>
      <c r="I381" s="65" t="s">
        <v>513</v>
      </c>
      <c r="J381" s="25" t="s">
        <v>514</v>
      </c>
      <c r="K381" s="72" t="s">
        <v>452</v>
      </c>
      <c r="L381" s="25" t="s">
        <v>514</v>
      </c>
      <c r="M381" s="25" t="s">
        <v>469</v>
      </c>
      <c r="N381" s="25" t="s">
        <v>446</v>
      </c>
    </row>
    <row r="382" spans="1:14" ht="15.75" thickBot="1" x14ac:dyDescent="0.3">
      <c r="A382" s="50" t="s">
        <v>58</v>
      </c>
      <c r="B382" s="50" t="s">
        <v>59</v>
      </c>
      <c r="C382" s="45"/>
      <c r="D382" s="45"/>
      <c r="E382" s="28" t="s">
        <v>5</v>
      </c>
      <c r="F382" s="28" t="s">
        <v>5</v>
      </c>
      <c r="G382" s="28" t="s">
        <v>5</v>
      </c>
      <c r="H382" s="55" t="s">
        <v>419</v>
      </c>
      <c r="I382" s="28" t="s">
        <v>447</v>
      </c>
      <c r="J382" s="28" t="s">
        <v>447</v>
      </c>
      <c r="K382" s="73" t="s">
        <v>515</v>
      </c>
      <c r="L382" s="28" t="s">
        <v>448</v>
      </c>
      <c r="M382" s="28" t="s">
        <v>448</v>
      </c>
      <c r="N382" s="28" t="s">
        <v>448</v>
      </c>
    </row>
    <row r="383" spans="1:14" ht="15.75" thickBot="1" x14ac:dyDescent="0.3">
      <c r="A383" s="46" t="s">
        <v>264</v>
      </c>
      <c r="B383" s="46" t="s">
        <v>265</v>
      </c>
      <c r="C383" s="47"/>
      <c r="D383" s="47"/>
      <c r="E383" s="3">
        <v>3115.07</v>
      </c>
      <c r="F383" s="3">
        <v>6151.33</v>
      </c>
      <c r="G383" s="2"/>
      <c r="H383" s="2">
        <v>7685</v>
      </c>
      <c r="I383" s="2">
        <f>SUM(E383:H383)</f>
        <v>16951.400000000001</v>
      </c>
      <c r="J383" s="2">
        <v>7194.38</v>
      </c>
      <c r="K383" s="71">
        <f>SUM(I383/J383)-1</f>
        <v>1.3562002563111766</v>
      </c>
      <c r="L383" s="2">
        <v>227374.21</v>
      </c>
      <c r="M383" s="2">
        <v>226883.8</v>
      </c>
      <c r="N383" s="2">
        <v>210499.09</v>
      </c>
    </row>
    <row r="384" spans="1:14" ht="15.75" thickBot="1" x14ac:dyDescent="0.3">
      <c r="A384" s="42" t="s">
        <v>57</v>
      </c>
      <c r="B384" s="58"/>
      <c r="C384" s="43"/>
      <c r="D384" s="43"/>
      <c r="E384" s="4">
        <f>SUM(E383)</f>
        <v>3115.07</v>
      </c>
      <c r="F384" s="4">
        <f t="shared" ref="F384:I384" si="135">SUM(F383)</f>
        <v>6151.33</v>
      </c>
      <c r="G384" s="4">
        <f t="shared" si="135"/>
        <v>0</v>
      </c>
      <c r="H384" s="4">
        <f>SUM(H383)</f>
        <v>7685</v>
      </c>
      <c r="I384" s="4">
        <f t="shared" si="135"/>
        <v>16951.400000000001</v>
      </c>
      <c r="J384" s="4">
        <f>SUM(J383)</f>
        <v>7194.38</v>
      </c>
      <c r="K384" s="78">
        <f>SUM(I384/J384)-1</f>
        <v>1.3562002563111766</v>
      </c>
      <c r="L384" s="4">
        <f>SUM(L383)</f>
        <v>227374.21</v>
      </c>
      <c r="M384" s="4">
        <f>SUM(M383)</f>
        <v>226883.8</v>
      </c>
      <c r="N384" s="4">
        <f>SUM(N383)</f>
        <v>210499.09</v>
      </c>
    </row>
    <row r="385" spans="1:14" ht="15.75" thickBot="1" x14ac:dyDescent="0.3">
      <c r="A385" s="33" t="s">
        <v>402</v>
      </c>
      <c r="B385" s="61"/>
      <c r="C385" s="6"/>
      <c r="D385" s="6"/>
      <c r="E385" s="23"/>
      <c r="F385" s="23"/>
      <c r="G385" s="32"/>
      <c r="H385" s="32"/>
      <c r="I385" s="23"/>
      <c r="J385" s="23"/>
      <c r="K385" s="23"/>
      <c r="L385" s="32"/>
      <c r="M385" s="32"/>
    </row>
    <row r="386" spans="1:14" x14ac:dyDescent="0.25">
      <c r="A386" s="20"/>
      <c r="B386" s="57" t="s">
        <v>58</v>
      </c>
      <c r="C386" s="11"/>
      <c r="D386" s="11"/>
      <c r="E386" s="25" t="s">
        <v>2</v>
      </c>
      <c r="F386" s="26" t="s">
        <v>3</v>
      </c>
      <c r="G386" s="27" t="s">
        <v>4</v>
      </c>
      <c r="H386" s="54" t="s">
        <v>418</v>
      </c>
      <c r="I386" s="65" t="s">
        <v>513</v>
      </c>
      <c r="J386" s="25" t="s">
        <v>514</v>
      </c>
      <c r="K386" s="72" t="s">
        <v>452</v>
      </c>
      <c r="L386" s="25" t="s">
        <v>514</v>
      </c>
      <c r="M386" s="25" t="s">
        <v>469</v>
      </c>
      <c r="N386" s="25" t="s">
        <v>446</v>
      </c>
    </row>
    <row r="387" spans="1:14" ht="15.75" thickBot="1" x14ac:dyDescent="0.3">
      <c r="A387" s="21" t="s">
        <v>58</v>
      </c>
      <c r="B387" s="50" t="s">
        <v>59</v>
      </c>
      <c r="C387" s="12"/>
      <c r="D387" s="12"/>
      <c r="E387" s="28" t="s">
        <v>5</v>
      </c>
      <c r="F387" s="28" t="s">
        <v>5</v>
      </c>
      <c r="G387" s="28" t="s">
        <v>5</v>
      </c>
      <c r="H387" s="55" t="s">
        <v>419</v>
      </c>
      <c r="I387" s="28" t="s">
        <v>447</v>
      </c>
      <c r="J387" s="28" t="s">
        <v>447</v>
      </c>
      <c r="K387" s="73" t="s">
        <v>515</v>
      </c>
      <c r="L387" s="28" t="s">
        <v>448</v>
      </c>
      <c r="M387" s="28" t="s">
        <v>448</v>
      </c>
      <c r="N387" s="28" t="s">
        <v>448</v>
      </c>
    </row>
    <row r="388" spans="1:14" ht="15.75" thickBot="1" x14ac:dyDescent="0.3">
      <c r="A388" s="13" t="s">
        <v>403</v>
      </c>
      <c r="B388" s="46" t="s">
        <v>404</v>
      </c>
      <c r="C388" s="14"/>
      <c r="D388" s="14"/>
      <c r="E388" s="3">
        <v>0</v>
      </c>
      <c r="F388" s="3">
        <v>0</v>
      </c>
      <c r="G388" s="2">
        <v>0</v>
      </c>
      <c r="H388" s="2"/>
      <c r="I388" s="2">
        <f>SUM(E388:H388)</f>
        <v>0</v>
      </c>
      <c r="J388" s="2">
        <v>25</v>
      </c>
      <c r="K388" s="71">
        <f>SUM(I388/J388)-1</f>
        <v>-1</v>
      </c>
      <c r="L388" s="2">
        <v>2420.73</v>
      </c>
      <c r="M388" s="2">
        <v>0</v>
      </c>
      <c r="N388" s="2">
        <v>7449.64</v>
      </c>
    </row>
    <row r="389" spans="1:14" ht="15.75" thickBot="1" x14ac:dyDescent="0.3">
      <c r="A389" s="9" t="s">
        <v>405</v>
      </c>
      <c r="B389" s="58"/>
      <c r="C389" s="10"/>
      <c r="D389" s="10"/>
      <c r="E389" s="4">
        <f>SUM(E388)</f>
        <v>0</v>
      </c>
      <c r="F389" s="4">
        <f t="shared" ref="F389:G389" si="136">SUM(F388)</f>
        <v>0</v>
      </c>
      <c r="G389" s="4">
        <f t="shared" si="136"/>
        <v>0</v>
      </c>
      <c r="H389" s="4">
        <f>SUM(H388)</f>
        <v>0</v>
      </c>
      <c r="I389" s="4">
        <f t="shared" ref="I389" si="137">SUM(I388)</f>
        <v>0</v>
      </c>
      <c r="J389" s="4">
        <f>SUM(J388)</f>
        <v>25</v>
      </c>
      <c r="K389" s="78">
        <f>SUM(I389/J389)-1</f>
        <v>-1</v>
      </c>
      <c r="L389" s="4">
        <f>SUM(L388)</f>
        <v>2420.73</v>
      </c>
      <c r="M389" s="4">
        <f>SUM(M388)</f>
        <v>0</v>
      </c>
      <c r="N389" s="4">
        <f>SUM(N388)</f>
        <v>7449.64</v>
      </c>
    </row>
    <row r="390" spans="1:14" ht="15.75" thickBot="1" x14ac:dyDescent="0.3">
      <c r="A390" s="33" t="s">
        <v>407</v>
      </c>
      <c r="B390" s="61"/>
      <c r="C390" s="40"/>
      <c r="D390" s="40"/>
      <c r="E390" s="23"/>
      <c r="F390" s="23"/>
      <c r="G390" s="32"/>
      <c r="H390" s="32"/>
      <c r="I390" s="23"/>
      <c r="J390" s="23"/>
      <c r="K390" s="23"/>
      <c r="L390" s="32"/>
      <c r="M390" s="32"/>
    </row>
    <row r="391" spans="1:14" x14ac:dyDescent="0.25">
      <c r="A391" s="49"/>
      <c r="B391" s="57" t="s">
        <v>58</v>
      </c>
      <c r="C391" s="44"/>
      <c r="D391" s="44"/>
      <c r="E391" s="25" t="s">
        <v>2</v>
      </c>
      <c r="F391" s="26" t="s">
        <v>3</v>
      </c>
      <c r="G391" s="27" t="s">
        <v>4</v>
      </c>
      <c r="H391" s="54" t="s">
        <v>418</v>
      </c>
      <c r="I391" s="65" t="s">
        <v>513</v>
      </c>
      <c r="J391" s="25" t="s">
        <v>514</v>
      </c>
      <c r="K391" s="72" t="s">
        <v>452</v>
      </c>
      <c r="L391" s="25" t="s">
        <v>514</v>
      </c>
      <c r="M391" s="25" t="s">
        <v>469</v>
      </c>
      <c r="N391" s="25" t="s">
        <v>446</v>
      </c>
    </row>
    <row r="392" spans="1:14" ht="15.75" thickBot="1" x14ac:dyDescent="0.3">
      <c r="A392" s="50" t="s">
        <v>58</v>
      </c>
      <c r="B392" s="50" t="s">
        <v>59</v>
      </c>
      <c r="C392" s="45"/>
      <c r="D392" s="45"/>
      <c r="E392" s="28" t="s">
        <v>5</v>
      </c>
      <c r="F392" s="28" t="s">
        <v>5</v>
      </c>
      <c r="G392" s="28" t="s">
        <v>5</v>
      </c>
      <c r="H392" s="55" t="s">
        <v>419</v>
      </c>
      <c r="I392" s="28" t="s">
        <v>447</v>
      </c>
      <c r="J392" s="28" t="s">
        <v>447</v>
      </c>
      <c r="K392" s="73" t="s">
        <v>515</v>
      </c>
      <c r="L392" s="28" t="s">
        <v>448</v>
      </c>
      <c r="M392" s="28" t="s">
        <v>448</v>
      </c>
      <c r="N392" s="28" t="s">
        <v>448</v>
      </c>
    </row>
    <row r="393" spans="1:14" ht="15.75" thickBot="1" x14ac:dyDescent="0.3">
      <c r="A393" s="46" t="s">
        <v>408</v>
      </c>
      <c r="B393" s="46" t="s">
        <v>409</v>
      </c>
      <c r="C393" s="47"/>
      <c r="D393" s="47"/>
      <c r="E393" s="3"/>
      <c r="F393" s="3"/>
      <c r="G393" s="2"/>
      <c r="H393" s="2"/>
      <c r="I393" s="2">
        <f>SUM(E393:H393)</f>
        <v>0</v>
      </c>
      <c r="J393" s="2"/>
      <c r="K393" s="71"/>
      <c r="L393" s="2">
        <v>3970.82</v>
      </c>
      <c r="M393" s="2">
        <v>10551.88</v>
      </c>
      <c r="N393" s="2">
        <v>9106.5300000000007</v>
      </c>
    </row>
    <row r="394" spans="1:14" ht="15.75" thickBot="1" x14ac:dyDescent="0.3">
      <c r="A394" s="42" t="s">
        <v>407</v>
      </c>
      <c r="B394" s="58"/>
      <c r="C394" s="43"/>
      <c r="D394" s="43"/>
      <c r="E394" s="4">
        <f>SUM(E393)</f>
        <v>0</v>
      </c>
      <c r="F394" s="4">
        <f t="shared" ref="F394:G394" si="138">SUM(F393)</f>
        <v>0</v>
      </c>
      <c r="G394" s="4">
        <f t="shared" si="138"/>
        <v>0</v>
      </c>
      <c r="H394" s="4">
        <f>SUM(H393)</f>
        <v>0</v>
      </c>
      <c r="I394" s="4">
        <f t="shared" ref="I394" si="139">SUM(I393)</f>
        <v>0</v>
      </c>
      <c r="J394" s="4">
        <f>SUM(J393)</f>
        <v>0</v>
      </c>
      <c r="K394" s="78"/>
      <c r="L394" s="4">
        <f>SUM(L393)</f>
        <v>3970.82</v>
      </c>
      <c r="M394" s="4">
        <f>SUM(M393)</f>
        <v>10551.88</v>
      </c>
      <c r="N394" s="4">
        <f>SUM(N393)</f>
        <v>9106.5300000000007</v>
      </c>
    </row>
    <row r="395" spans="1:14" ht="15.75" thickBot="1" x14ac:dyDescent="0.3">
      <c r="A395" s="33" t="s">
        <v>436</v>
      </c>
      <c r="B395" s="61"/>
      <c r="C395" s="40"/>
      <c r="D395" s="40"/>
      <c r="E395" s="23"/>
      <c r="F395" s="23"/>
      <c r="G395" s="32"/>
      <c r="H395" s="32"/>
      <c r="I395" s="23"/>
      <c r="J395" s="23"/>
      <c r="K395" s="23"/>
      <c r="L395" s="32"/>
      <c r="M395" s="32"/>
    </row>
    <row r="396" spans="1:14" x14ac:dyDescent="0.25">
      <c r="A396" s="49"/>
      <c r="B396" s="57" t="s">
        <v>58</v>
      </c>
      <c r="C396" s="44"/>
      <c r="D396" s="44"/>
      <c r="E396" s="25" t="s">
        <v>2</v>
      </c>
      <c r="F396" s="26" t="s">
        <v>3</v>
      </c>
      <c r="G396" s="27" t="s">
        <v>4</v>
      </c>
      <c r="H396" s="54" t="s">
        <v>418</v>
      </c>
      <c r="I396" s="65" t="s">
        <v>513</v>
      </c>
      <c r="J396" s="25" t="s">
        <v>514</v>
      </c>
      <c r="K396" s="72" t="s">
        <v>452</v>
      </c>
      <c r="L396" s="25" t="s">
        <v>514</v>
      </c>
      <c r="M396" s="25" t="s">
        <v>469</v>
      </c>
      <c r="N396" s="25" t="s">
        <v>446</v>
      </c>
    </row>
    <row r="397" spans="1:14" ht="15.75" thickBot="1" x14ac:dyDescent="0.3">
      <c r="A397" s="50" t="s">
        <v>58</v>
      </c>
      <c r="B397" s="50" t="s">
        <v>59</v>
      </c>
      <c r="C397" s="45"/>
      <c r="D397" s="45"/>
      <c r="E397" s="28" t="s">
        <v>5</v>
      </c>
      <c r="F397" s="28" t="s">
        <v>5</v>
      </c>
      <c r="G397" s="28" t="s">
        <v>5</v>
      </c>
      <c r="H397" s="55" t="s">
        <v>419</v>
      </c>
      <c r="I397" s="28" t="s">
        <v>447</v>
      </c>
      <c r="J397" s="28" t="s">
        <v>447</v>
      </c>
      <c r="K397" s="73" t="s">
        <v>515</v>
      </c>
      <c r="L397" s="28" t="s">
        <v>448</v>
      </c>
      <c r="M397" s="28" t="s">
        <v>448</v>
      </c>
      <c r="N397" s="28" t="s">
        <v>448</v>
      </c>
    </row>
    <row r="398" spans="1:14" ht="15.75" thickBot="1" x14ac:dyDescent="0.3">
      <c r="A398" s="46" t="s">
        <v>437</v>
      </c>
      <c r="B398" s="46" t="s">
        <v>438</v>
      </c>
      <c r="C398" s="47"/>
      <c r="D398" s="47"/>
      <c r="E398" s="3"/>
      <c r="F398" s="3"/>
      <c r="G398" s="2"/>
      <c r="H398" s="2"/>
      <c r="I398" s="2">
        <f>SUM(E398:H398)</f>
        <v>0</v>
      </c>
      <c r="J398" s="2"/>
      <c r="K398" s="71"/>
      <c r="L398" s="2">
        <v>2476.3000000000002</v>
      </c>
      <c r="M398" s="2">
        <v>11443.29</v>
      </c>
      <c r="N398" s="2">
        <v>2536.7800000000002</v>
      </c>
    </row>
    <row r="399" spans="1:14" ht="15.75" thickBot="1" x14ac:dyDescent="0.3">
      <c r="A399" s="42" t="s">
        <v>436</v>
      </c>
      <c r="B399" s="58"/>
      <c r="C399" s="43"/>
      <c r="D399" s="43"/>
      <c r="E399" s="4">
        <f>SUM(E398)</f>
        <v>0</v>
      </c>
      <c r="F399" s="4">
        <f t="shared" ref="F399:I399" si="140">SUM(F398)</f>
        <v>0</v>
      </c>
      <c r="G399" s="4">
        <f t="shared" si="140"/>
        <v>0</v>
      </c>
      <c r="H399" s="4">
        <f>SUM(H398)</f>
        <v>0</v>
      </c>
      <c r="I399" s="4">
        <f t="shared" si="140"/>
        <v>0</v>
      </c>
      <c r="J399" s="4">
        <f>SUM(J398)</f>
        <v>0</v>
      </c>
      <c r="K399" s="78"/>
      <c r="L399" s="4">
        <f>SUM(L398)</f>
        <v>2476.3000000000002</v>
      </c>
      <c r="M399" s="4">
        <f>SUM(M398)</f>
        <v>11443.29</v>
      </c>
      <c r="N399" s="4">
        <f>SUM(N398)</f>
        <v>2536.7800000000002</v>
      </c>
    </row>
    <row r="400" spans="1:14" x14ac:dyDescent="0.25">
      <c r="A400" s="18"/>
      <c r="B400" s="18"/>
      <c r="C400" s="6"/>
      <c r="D400" s="6"/>
      <c r="E400" s="23"/>
      <c r="F400" s="23"/>
      <c r="G400" s="32"/>
      <c r="H400" s="32"/>
      <c r="I400" s="23"/>
      <c r="J400" s="23"/>
      <c r="K400" s="23"/>
      <c r="L400" s="29"/>
      <c r="M400" s="29"/>
    </row>
    <row r="401" spans="1:14" ht="15.75" thickBot="1" x14ac:dyDescent="0.3">
      <c r="A401" s="18"/>
      <c r="B401" s="18"/>
      <c r="C401" s="6"/>
      <c r="D401" s="6"/>
      <c r="E401" s="23"/>
      <c r="F401" s="23"/>
      <c r="G401" s="32"/>
      <c r="H401" s="32"/>
      <c r="I401" s="23"/>
      <c r="J401" s="23"/>
      <c r="K401" s="23"/>
      <c r="L401" s="29"/>
      <c r="M401" s="29"/>
    </row>
    <row r="402" spans="1:14" ht="15.75" thickBot="1" x14ac:dyDescent="0.3">
      <c r="A402" s="15"/>
      <c r="B402" s="62" t="s">
        <v>449</v>
      </c>
      <c r="C402" s="16"/>
      <c r="D402" s="16"/>
      <c r="E402" s="4">
        <f>SUM(E399,E12,E20,E26,E31,E38,E47,E54,E65,E71,E85,E90,E115,E128,E136,E150,E155,E160,E172,E178,E191,E199,E216,E233,E242,E247,E252,E257,E262,E267,E273,E284,E295,E307,E313,E318,E324,E331,E341,E346,E354,E362,E368,E374,E379,E384,E389,E394)</f>
        <v>149450.45000000001</v>
      </c>
      <c r="F402" s="4">
        <f t="shared" ref="F402:H402" si="141">SUM(F399,F12,F20,F26,F31,F38,F47,F54,F65,F71,F85,F90,F115,F128,F136,F150,F155,F160,F172,F178,F191,F199,F216,F233,F242,F247,F252,F257,F262,F267,F273,F284,F295,F307,F313,F318,F324,F331,F341,F346,F354,F362,F368,F374,F379,F384,F389,F394)</f>
        <v>260395.76</v>
      </c>
      <c r="G402" s="4">
        <f t="shared" si="141"/>
        <v>115063.37999999999</v>
      </c>
      <c r="H402" s="4">
        <f t="shared" si="141"/>
        <v>1575013.4800000002</v>
      </c>
      <c r="I402" s="4">
        <f>SUM(I399,I12,I20,I26,I31,I38,I47,I54,I65,I71,I85,I90,I115,I128,I136,I150,I155,I160,I172,I178,I191,I199,I216,I233,I242,I247,I252,I257,I262,I267,I273,I284,I295,I307,I313,I318,I324,I331,I341,I346,I354,I362,I368,I374,I379,I384,I389,I394)</f>
        <v>2099923.0699999998</v>
      </c>
      <c r="J402" s="4">
        <f>SUM(J399,J12,J20,J26,J38,J47,J54,J65,J71,J85,J90,J115,J128,J136,J150,J155,J160,J172,J178,J191,J199,J216,J233,J242,J247,J257,J262,J267,J273,J284,J295,J307,J313,J318,J324,J331,J341,J346,J354,J362,J368,J374,J379,J384,J389,J394)</f>
        <v>2145191.7999999998</v>
      </c>
      <c r="K402" s="76">
        <f>SUM(I402/J402)-1</f>
        <v>-2.1102416110298394E-2</v>
      </c>
      <c r="L402" s="4">
        <f>SUM(L399,L12,L20,L26,L38,L47,L54,L65,L71,L85,L90,L115,L128,L136,L150,L155,L160,L172,L178,L191,L199,L216,L233,L242,L247,L257,L262,L267,L273,L284,L295,L307,L313,L318,L324,L331,L341,L346,L354,L362,L368,L374,L379,L384,L389,L394)</f>
        <v>28619937.290000003</v>
      </c>
      <c r="M402" s="39">
        <f>SUM(M399,M12,M20,M26,M38,M47,M54,M65,M71,M85,M90,M115,M128,M136,M150,M155,M160,M172,M178,M191,M199,M216,M233,M242,M247,M257,M262,M267,M273,M284,M295,M307,M313,M318,M324,M331,M341,M346,M354,M362,M368,M374,M379,M384,M389,M394)</f>
        <v>27006830.16</v>
      </c>
      <c r="N402" s="39">
        <f>SUM(N399,N12,N20,N26,N38,N47,N54,N65,N71,N85,N90,N115,N128,N136,N150,N155,N160,N172,N178,N191,N199,N216,N233,N242,N247,N257,N262,N267,N273,N284,N295,N307,N313,N318,N324,N331,N341,N346,N354,N362,N368,N374,N379,N384,N389,N394)</f>
        <v>26586921.210000005</v>
      </c>
    </row>
    <row r="403" spans="1:14" x14ac:dyDescent="0.25">
      <c r="E403" s="70" t="s">
        <v>516</v>
      </c>
      <c r="F403" s="70" t="s">
        <v>516</v>
      </c>
      <c r="G403" s="70" t="s">
        <v>516</v>
      </c>
      <c r="H403" s="70" t="s">
        <v>516</v>
      </c>
      <c r="I403" s="70" t="s">
        <v>516</v>
      </c>
      <c r="J403" s="70" t="s">
        <v>470</v>
      </c>
      <c r="K403" s="70"/>
      <c r="L403" s="70" t="s">
        <v>470</v>
      </c>
      <c r="M403" s="70" t="s">
        <v>420</v>
      </c>
      <c r="N403" s="70" t="s">
        <v>279</v>
      </c>
    </row>
    <row r="404" spans="1:14" x14ac:dyDescent="0.25">
      <c r="E404" s="70"/>
      <c r="F404" s="70"/>
      <c r="G404" s="70"/>
      <c r="H404" s="70"/>
      <c r="I404" s="70"/>
      <c r="J404" s="70"/>
      <c r="K404" s="70"/>
      <c r="L404" s="70"/>
      <c r="M404" s="70"/>
    </row>
    <row r="405" spans="1:14" x14ac:dyDescent="0.25">
      <c r="E405" s="70"/>
      <c r="F405" s="70"/>
      <c r="G405" s="70"/>
      <c r="H405" s="70"/>
      <c r="I405" s="85"/>
      <c r="J405" s="70"/>
      <c r="K405" s="70"/>
      <c r="L405" s="70"/>
      <c r="M405" s="70"/>
    </row>
    <row r="406" spans="1:14" x14ac:dyDescent="0.25">
      <c r="E406" s="70"/>
      <c r="F406" s="70"/>
      <c r="G406" s="70"/>
      <c r="H406" s="70"/>
      <c r="I406" s="23"/>
      <c r="J406" s="70"/>
      <c r="K406" s="70"/>
      <c r="L406" s="70"/>
      <c r="M406" s="70"/>
    </row>
    <row r="407" spans="1:14" x14ac:dyDescent="0.25">
      <c r="E407" s="70"/>
      <c r="F407" s="70"/>
      <c r="G407" s="70"/>
      <c r="H407" s="70"/>
      <c r="I407" s="23"/>
      <c r="J407" s="70"/>
      <c r="K407" s="70"/>
      <c r="L407" s="70"/>
      <c r="M407" s="70"/>
    </row>
    <row r="408" spans="1:14" x14ac:dyDescent="0.25">
      <c r="M408" s="67"/>
    </row>
    <row r="409" spans="1:14" customFormat="1" x14ac:dyDescent="0.25">
      <c r="A409" s="87" t="s">
        <v>517</v>
      </c>
    </row>
    <row r="410" spans="1:14" customFormat="1" x14ac:dyDescent="0.25"/>
    <row r="411" spans="1:14" customFormat="1" x14ac:dyDescent="0.25">
      <c r="B411" s="91" t="s">
        <v>518</v>
      </c>
      <c r="C411" s="91" t="s">
        <v>519</v>
      </c>
      <c r="D411" s="91" t="s">
        <v>493</v>
      </c>
      <c r="E411" s="24"/>
    </row>
    <row r="412" spans="1:14" customFormat="1" ht="30" x14ac:dyDescent="0.25">
      <c r="A412" s="90" t="s">
        <v>494</v>
      </c>
      <c r="B412" s="88">
        <v>215156.22</v>
      </c>
      <c r="C412" s="88">
        <v>171305.33</v>
      </c>
      <c r="D412" s="88">
        <f>SUM(B412-C412)</f>
        <v>43850.890000000014</v>
      </c>
      <c r="E412" s="24"/>
    </row>
    <row r="413" spans="1:14" customFormat="1" ht="30" x14ac:dyDescent="0.25">
      <c r="A413" s="90" t="s">
        <v>495</v>
      </c>
      <c r="B413" s="88">
        <v>154077.29999999999</v>
      </c>
      <c r="C413" s="88">
        <v>146116.64000000001</v>
      </c>
      <c r="D413" s="88">
        <f>SUM(B413-C413)</f>
        <v>7960.6599999999744</v>
      </c>
      <c r="E413" s="24"/>
    </row>
    <row r="414" spans="1:14" customFormat="1" ht="30" x14ac:dyDescent="0.25">
      <c r="A414" s="90" t="s">
        <v>496</v>
      </c>
      <c r="B414" s="88">
        <v>157863.56</v>
      </c>
      <c r="C414" s="88">
        <v>321059.78000000003</v>
      </c>
      <c r="D414" s="88">
        <f>SUM(B414-C414)</f>
        <v>-163196.22000000003</v>
      </c>
      <c r="E414" s="24"/>
    </row>
    <row r="415" spans="1:14" customFormat="1" ht="30.75" thickBot="1" x14ac:dyDescent="0.3">
      <c r="A415" s="90" t="s">
        <v>497</v>
      </c>
      <c r="B415" s="89">
        <v>49211.24</v>
      </c>
      <c r="C415" s="89">
        <v>86977.15</v>
      </c>
      <c r="D415" s="89">
        <f>SUM(B415-C415)</f>
        <v>-37765.909999999996</v>
      </c>
      <c r="E415" s="24"/>
    </row>
    <row r="416" spans="1:14" customFormat="1" x14ac:dyDescent="0.25">
      <c r="B416" s="88">
        <f>SUM(B412:B415)</f>
        <v>576308.32000000007</v>
      </c>
      <c r="C416" s="88">
        <f>SUM(C412:C415)</f>
        <v>725458.9</v>
      </c>
      <c r="D416" s="88">
        <f>SUM(B416-C416)</f>
        <v>-149150.57999999996</v>
      </c>
      <c r="E416" s="24"/>
    </row>
    <row r="417" spans="13:13" x14ac:dyDescent="0.25">
      <c r="M417" s="67"/>
    </row>
    <row r="418" spans="13:13" x14ac:dyDescent="0.25">
      <c r="M418" s="67"/>
    </row>
    <row r="419" spans="13:13" x14ac:dyDescent="0.25">
      <c r="M419" s="67"/>
    </row>
    <row r="420" spans="13:13" x14ac:dyDescent="0.25">
      <c r="M420" s="67"/>
    </row>
    <row r="421" spans="13:13" x14ac:dyDescent="0.25">
      <c r="M421" s="67"/>
    </row>
    <row r="422" spans="13:13" x14ac:dyDescent="0.25">
      <c r="M422" s="67"/>
    </row>
    <row r="423" spans="13:13" x14ac:dyDescent="0.25">
      <c r="M423" s="68"/>
    </row>
    <row r="424" spans="13:13" x14ac:dyDescent="0.25">
      <c r="M424" s="66"/>
    </row>
    <row r="425" spans="13:13" x14ac:dyDescent="0.25">
      <c r="M425" s="29"/>
    </row>
    <row r="426" spans="13:13" x14ac:dyDescent="0.25">
      <c r="M426" s="29"/>
    </row>
    <row r="427" spans="13:13" x14ac:dyDescent="0.25">
      <c r="M427" s="67"/>
    </row>
    <row r="428" spans="13:13" x14ac:dyDescent="0.25">
      <c r="M428" s="68"/>
    </row>
    <row r="429" spans="13:13" x14ac:dyDescent="0.25">
      <c r="M429" s="66"/>
    </row>
    <row r="430" spans="13:13" x14ac:dyDescent="0.25">
      <c r="M430" s="29"/>
    </row>
    <row r="431" spans="13:13" x14ac:dyDescent="0.25">
      <c r="M431" s="29"/>
    </row>
    <row r="432" spans="13:13" x14ac:dyDescent="0.25">
      <c r="M432" s="67"/>
    </row>
    <row r="433" spans="13:13" x14ac:dyDescent="0.25">
      <c r="M433" s="68"/>
    </row>
    <row r="434" spans="13:13" x14ac:dyDescent="0.25">
      <c r="M434" s="66"/>
    </row>
    <row r="435" spans="13:13" x14ac:dyDescent="0.25">
      <c r="M435" s="29"/>
    </row>
    <row r="436" spans="13:13" x14ac:dyDescent="0.25">
      <c r="M436" s="29"/>
    </row>
    <row r="437" spans="13:13" x14ac:dyDescent="0.25">
      <c r="M437" s="67"/>
    </row>
    <row r="438" spans="13:13" x14ac:dyDescent="0.25">
      <c r="M438" s="68"/>
    </row>
    <row r="439" spans="13:13" x14ac:dyDescent="0.25">
      <c r="M439" s="66"/>
    </row>
    <row r="440" spans="13:13" x14ac:dyDescent="0.25">
      <c r="M440" s="29"/>
    </row>
    <row r="441" spans="13:13" x14ac:dyDescent="0.25">
      <c r="M441" s="29"/>
    </row>
    <row r="442" spans="13:13" x14ac:dyDescent="0.25">
      <c r="M442" s="67"/>
    </row>
    <row r="443" spans="13:13" x14ac:dyDescent="0.25">
      <c r="M443" s="67"/>
    </row>
    <row r="444" spans="13:13" x14ac:dyDescent="0.25">
      <c r="M444" s="67"/>
    </row>
    <row r="445" spans="13:13" x14ac:dyDescent="0.25">
      <c r="M445" s="67"/>
    </row>
    <row r="446" spans="13:13" x14ac:dyDescent="0.25">
      <c r="M446" s="68"/>
    </row>
    <row r="447" spans="13:13" x14ac:dyDescent="0.25">
      <c r="M447" s="66"/>
    </row>
    <row r="448" spans="13:13" x14ac:dyDescent="0.25">
      <c r="M448" s="29"/>
    </row>
    <row r="449" spans="13:13" x14ac:dyDescent="0.25">
      <c r="M449" s="29"/>
    </row>
    <row r="450" spans="13:13" x14ac:dyDescent="0.25">
      <c r="M450" s="29"/>
    </row>
    <row r="451" spans="13:13" x14ac:dyDescent="0.25">
      <c r="M451" s="67"/>
    </row>
    <row r="452" spans="13:13" x14ac:dyDescent="0.25">
      <c r="M452" s="67"/>
    </row>
    <row r="453" spans="13:13" x14ac:dyDescent="0.25">
      <c r="M453" s="68"/>
    </row>
    <row r="454" spans="13:13" x14ac:dyDescent="0.25">
      <c r="M454" s="66"/>
    </row>
    <row r="455" spans="13:13" x14ac:dyDescent="0.25">
      <c r="M455" s="29"/>
    </row>
    <row r="456" spans="13:13" x14ac:dyDescent="0.25">
      <c r="M456" s="29"/>
    </row>
    <row r="457" spans="13:13" x14ac:dyDescent="0.25">
      <c r="M457" s="67"/>
    </row>
    <row r="458" spans="13:13" x14ac:dyDescent="0.25">
      <c r="M458" s="68"/>
    </row>
    <row r="459" spans="13:13" x14ac:dyDescent="0.25">
      <c r="M459" s="66"/>
    </row>
    <row r="460" spans="13:13" x14ac:dyDescent="0.25">
      <c r="M460" s="29"/>
    </row>
    <row r="461" spans="13:13" x14ac:dyDescent="0.25">
      <c r="M461" s="29"/>
    </row>
    <row r="462" spans="13:13" x14ac:dyDescent="0.25">
      <c r="M462" s="67"/>
    </row>
    <row r="463" spans="13:13" x14ac:dyDescent="0.25">
      <c r="M463" s="67"/>
    </row>
    <row r="464" spans="13:13" x14ac:dyDescent="0.25">
      <c r="M464" s="67"/>
    </row>
    <row r="465" spans="13:13" x14ac:dyDescent="0.25">
      <c r="M465" s="67"/>
    </row>
    <row r="466" spans="13:13" x14ac:dyDescent="0.25">
      <c r="M466" s="68"/>
    </row>
    <row r="467" spans="13:13" x14ac:dyDescent="0.25">
      <c r="M467" s="66"/>
    </row>
    <row r="468" spans="13:13" x14ac:dyDescent="0.25">
      <c r="M468" s="29"/>
    </row>
    <row r="469" spans="13:13" x14ac:dyDescent="0.25">
      <c r="M469" s="29"/>
    </row>
    <row r="470" spans="13:13" x14ac:dyDescent="0.25">
      <c r="M470" s="67"/>
    </row>
    <row r="471" spans="13:13" x14ac:dyDescent="0.25">
      <c r="M471" s="67"/>
    </row>
    <row r="472" spans="13:13" x14ac:dyDescent="0.25">
      <c r="M472" s="68"/>
    </row>
    <row r="473" spans="13:13" x14ac:dyDescent="0.25">
      <c r="M473" s="66"/>
    </row>
    <row r="474" spans="13:13" x14ac:dyDescent="0.25">
      <c r="M474" s="29"/>
    </row>
    <row r="475" spans="13:13" x14ac:dyDescent="0.25">
      <c r="M475" s="29"/>
    </row>
    <row r="476" spans="13:13" x14ac:dyDescent="0.25">
      <c r="M476" s="67"/>
    </row>
    <row r="477" spans="13:13" x14ac:dyDescent="0.25">
      <c r="M477" s="67"/>
    </row>
    <row r="478" spans="13:13" x14ac:dyDescent="0.25">
      <c r="M478" s="68"/>
    </row>
    <row r="479" spans="13:13" x14ac:dyDescent="0.25">
      <c r="M479" s="66"/>
    </row>
    <row r="480" spans="13:13" x14ac:dyDescent="0.25">
      <c r="M480" s="29"/>
    </row>
    <row r="481" spans="13:13" x14ac:dyDescent="0.25">
      <c r="M481" s="29"/>
    </row>
    <row r="482" spans="13:13" x14ac:dyDescent="0.25">
      <c r="M482" s="67"/>
    </row>
    <row r="483" spans="13:13" x14ac:dyDescent="0.25">
      <c r="M483" s="67"/>
    </row>
    <row r="484" spans="13:13" x14ac:dyDescent="0.25">
      <c r="M484" s="68"/>
    </row>
    <row r="485" spans="13:13" x14ac:dyDescent="0.25">
      <c r="M485" s="66"/>
    </row>
    <row r="486" spans="13:13" x14ac:dyDescent="0.25">
      <c r="M486" s="29"/>
    </row>
    <row r="487" spans="13:13" x14ac:dyDescent="0.25">
      <c r="M487" s="29"/>
    </row>
    <row r="488" spans="13:13" x14ac:dyDescent="0.25">
      <c r="M488" s="67"/>
    </row>
    <row r="489" spans="13:13" x14ac:dyDescent="0.25">
      <c r="M489" s="68"/>
    </row>
    <row r="490" spans="13:13" x14ac:dyDescent="0.25">
      <c r="M490" s="66"/>
    </row>
    <row r="491" spans="13:13" x14ac:dyDescent="0.25">
      <c r="M491" s="29"/>
    </row>
    <row r="492" spans="13:13" x14ac:dyDescent="0.25">
      <c r="M492" s="29"/>
    </row>
    <row r="493" spans="13:13" x14ac:dyDescent="0.25">
      <c r="M493" s="67"/>
    </row>
    <row r="494" spans="13:13" x14ac:dyDescent="0.25">
      <c r="M494" s="68"/>
    </row>
    <row r="495" spans="13:13" x14ac:dyDescent="0.25">
      <c r="M495" s="66"/>
    </row>
    <row r="496" spans="13:13" x14ac:dyDescent="0.25">
      <c r="M496" s="29"/>
    </row>
    <row r="497" spans="13:13" x14ac:dyDescent="0.25">
      <c r="M497" s="29"/>
    </row>
    <row r="498" spans="13:13" x14ac:dyDescent="0.25">
      <c r="M498" s="67"/>
    </row>
    <row r="499" spans="13:13" x14ac:dyDescent="0.25">
      <c r="M499" s="68"/>
    </row>
    <row r="500" spans="13:13" x14ac:dyDescent="0.25">
      <c r="M500" s="66"/>
    </row>
    <row r="501" spans="13:13" x14ac:dyDescent="0.25">
      <c r="M501" s="29"/>
    </row>
    <row r="502" spans="13:13" x14ac:dyDescent="0.25">
      <c r="M502" s="29"/>
    </row>
    <row r="503" spans="13:13" x14ac:dyDescent="0.25">
      <c r="M503" s="67"/>
    </row>
    <row r="504" spans="13:13" x14ac:dyDescent="0.25">
      <c r="M504" s="68"/>
    </row>
    <row r="505" spans="13:13" x14ac:dyDescent="0.25">
      <c r="M505" s="66"/>
    </row>
    <row r="506" spans="13:13" x14ac:dyDescent="0.25">
      <c r="M506" s="66"/>
    </row>
    <row r="507" spans="13:13" x14ac:dyDescent="0.25">
      <c r="M507" s="66"/>
    </row>
    <row r="508" spans="13:13" x14ac:dyDescent="0.25">
      <c r="M508" s="68"/>
    </row>
    <row r="510" spans="13:13" x14ac:dyDescent="0.25">
      <c r="M510" s="66"/>
    </row>
  </sheetData>
  <mergeCells count="13">
    <mergeCell ref="B37:D37"/>
    <mergeCell ref="B36:D36"/>
    <mergeCell ref="B35:D35"/>
    <mergeCell ref="B133:D133"/>
    <mergeCell ref="B134:D134"/>
    <mergeCell ref="B132:D132"/>
    <mergeCell ref="A1:M1"/>
    <mergeCell ref="A2:M2"/>
    <mergeCell ref="A3:M3"/>
    <mergeCell ref="A4:M4"/>
    <mergeCell ref="B19:D19"/>
    <mergeCell ref="B9:D9"/>
    <mergeCell ref="B11:D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 Expenditures</vt:lpstr>
    </vt:vector>
  </TitlesOfParts>
  <Company>Texas Tech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Wall, Kay</dc:creator>
  <cp:lastModifiedBy>Wall, Kay</cp:lastModifiedBy>
  <cp:lastPrinted>2018-01-18T14:32:23Z</cp:lastPrinted>
  <dcterms:created xsi:type="dcterms:W3CDTF">2015-05-01T20:35:26Z</dcterms:created>
  <dcterms:modified xsi:type="dcterms:W3CDTF">2018-10-12T18:54:04Z</dcterms:modified>
</cp:coreProperties>
</file>