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20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221" i="2" l="1"/>
  <c r="O339" i="2" l="1"/>
  <c r="N339" i="2"/>
  <c r="M339" i="2"/>
  <c r="L339" i="2"/>
  <c r="J339" i="2"/>
  <c r="H339" i="2"/>
  <c r="G339" i="2"/>
  <c r="F339" i="2"/>
  <c r="E339" i="2"/>
  <c r="I338" i="2"/>
  <c r="I339" i="2" l="1"/>
  <c r="K249" i="2" l="1"/>
  <c r="I72" i="2" l="1"/>
  <c r="I328" i="2" l="1"/>
  <c r="O38" i="2"/>
  <c r="N38" i="2"/>
  <c r="M38" i="2"/>
  <c r="L38" i="2"/>
  <c r="J38" i="2"/>
  <c r="H38" i="2"/>
  <c r="G38" i="2"/>
  <c r="F38" i="2"/>
  <c r="E38" i="2"/>
  <c r="I37" i="2"/>
  <c r="I38" i="2" l="1"/>
  <c r="I19" i="2"/>
  <c r="K19" i="2" s="1"/>
  <c r="I344" i="2"/>
  <c r="K344" i="2" s="1"/>
  <c r="I27" i="2" l="1"/>
  <c r="I26" i="2"/>
  <c r="K26" i="2" s="1"/>
  <c r="K287" i="2" l="1"/>
  <c r="K78" i="2"/>
  <c r="I309" i="2" l="1"/>
  <c r="K309" i="2" s="1"/>
  <c r="I308" i="2"/>
  <c r="K308" i="2" s="1"/>
  <c r="K356" i="2" l="1"/>
  <c r="O256" i="2" l="1"/>
  <c r="N256" i="2"/>
  <c r="M256" i="2"/>
  <c r="L256" i="2"/>
  <c r="J256" i="2"/>
  <c r="H256" i="2"/>
  <c r="G256" i="2"/>
  <c r="F256" i="2"/>
  <c r="E256" i="2"/>
  <c r="I255" i="2"/>
  <c r="I256" i="2" l="1"/>
  <c r="I84" i="2" l="1"/>
  <c r="H418" i="2" l="1"/>
  <c r="G418" i="2"/>
  <c r="F418" i="2"/>
  <c r="E418" i="2"/>
  <c r="M433" i="2" l="1"/>
  <c r="M428" i="2"/>
  <c r="M423" i="2"/>
  <c r="M418" i="2"/>
  <c r="M413" i="2"/>
  <c r="M408" i="2"/>
  <c r="M402" i="2"/>
  <c r="M396" i="2"/>
  <c r="M388" i="2"/>
  <c r="M380" i="2"/>
  <c r="M375" i="2"/>
  <c r="M364" i="2"/>
  <c r="M357" i="2"/>
  <c r="M351" i="2"/>
  <c r="M346" i="2"/>
  <c r="M334" i="2"/>
  <c r="M321" i="2"/>
  <c r="M316" i="2"/>
  <c r="M311" i="2"/>
  <c r="M299" i="2"/>
  <c r="M288" i="2"/>
  <c r="M281" i="2"/>
  <c r="M276" i="2"/>
  <c r="M271" i="2"/>
  <c r="M266" i="2"/>
  <c r="M261" i="2"/>
  <c r="M251" i="2"/>
  <c r="M242" i="2"/>
  <c r="M225" i="2"/>
  <c r="M208" i="2"/>
  <c r="M200" i="2"/>
  <c r="M186" i="2"/>
  <c r="M180" i="2"/>
  <c r="M168" i="2"/>
  <c r="M163" i="2"/>
  <c r="M158" i="2"/>
  <c r="M144" i="2"/>
  <c r="M136" i="2"/>
  <c r="M123" i="2"/>
  <c r="M98" i="2"/>
  <c r="M93" i="2"/>
  <c r="M79" i="2"/>
  <c r="M73" i="2"/>
  <c r="M62" i="2"/>
  <c r="M55" i="2"/>
  <c r="M46" i="2"/>
  <c r="M33" i="2"/>
  <c r="M28" i="2"/>
  <c r="M21" i="2"/>
  <c r="M12" i="2"/>
  <c r="M436" i="2" l="1"/>
  <c r="I41" i="2"/>
  <c r="I42" i="2"/>
  <c r="I44" i="2"/>
  <c r="K44" i="2" s="1"/>
  <c r="I9" i="2" l="1"/>
  <c r="I176" i="2" l="1"/>
  <c r="K176" i="2" s="1"/>
  <c r="I373" i="2" l="1"/>
  <c r="K373" i="2" s="1"/>
  <c r="I372" i="2"/>
  <c r="K372" i="2" s="1"/>
  <c r="I286" i="2" l="1"/>
  <c r="I198" i="2" l="1"/>
  <c r="K198" i="2" s="1"/>
  <c r="I197" i="2"/>
  <c r="K197" i="2" s="1"/>
  <c r="I52" i="2" l="1"/>
  <c r="O321" i="2" l="1"/>
  <c r="N321" i="2"/>
  <c r="L321" i="2"/>
  <c r="J321" i="2"/>
  <c r="H321" i="2"/>
  <c r="G321" i="2"/>
  <c r="F321" i="2"/>
  <c r="E321" i="2"/>
  <c r="I320" i="2"/>
  <c r="O316" i="2"/>
  <c r="N316" i="2"/>
  <c r="L316" i="2"/>
  <c r="J316" i="2"/>
  <c r="H316" i="2"/>
  <c r="G316" i="2"/>
  <c r="F316" i="2"/>
  <c r="E316" i="2"/>
  <c r="I315" i="2"/>
  <c r="K315" i="2" s="1"/>
  <c r="I321" i="2" l="1"/>
  <c r="K321" i="2" s="1"/>
  <c r="K320" i="2"/>
  <c r="I316" i="2"/>
  <c r="K316" i="2" s="1"/>
  <c r="O266" i="2" l="1"/>
  <c r="N266" i="2"/>
  <c r="L266" i="2"/>
  <c r="J266" i="2"/>
  <c r="H266" i="2"/>
  <c r="G266" i="2"/>
  <c r="F266" i="2"/>
  <c r="E266" i="2"/>
  <c r="I265" i="2"/>
  <c r="K265" i="2" s="1"/>
  <c r="I156" i="2"/>
  <c r="K156" i="2" s="1"/>
  <c r="O33" i="2"/>
  <c r="N33" i="2"/>
  <c r="L33" i="2"/>
  <c r="J33" i="2"/>
  <c r="H33" i="2"/>
  <c r="G33" i="2"/>
  <c r="F33" i="2"/>
  <c r="E33" i="2"/>
  <c r="I32" i="2"/>
  <c r="K32" i="2" s="1"/>
  <c r="I266" i="2" l="1"/>
  <c r="K266" i="2" s="1"/>
  <c r="I33" i="2"/>
  <c r="K33" i="2" s="1"/>
  <c r="N433" i="2" l="1"/>
  <c r="O433" i="2"/>
  <c r="N428" i="2"/>
  <c r="O428" i="2"/>
  <c r="N423" i="2"/>
  <c r="O423" i="2"/>
  <c r="N418" i="2"/>
  <c r="O418" i="2"/>
  <c r="N413" i="2"/>
  <c r="O413" i="2"/>
  <c r="N408" i="2"/>
  <c r="O408" i="2"/>
  <c r="N402" i="2"/>
  <c r="O402" i="2"/>
  <c r="N396" i="2"/>
  <c r="O396" i="2"/>
  <c r="N388" i="2"/>
  <c r="O388" i="2"/>
  <c r="N380" i="2"/>
  <c r="O380" i="2"/>
  <c r="N375" i="2"/>
  <c r="O375" i="2"/>
  <c r="N364" i="2"/>
  <c r="O364" i="2"/>
  <c r="N357" i="2"/>
  <c r="O357" i="2"/>
  <c r="N351" i="2"/>
  <c r="O351" i="2"/>
  <c r="N346" i="2"/>
  <c r="O346" i="2"/>
  <c r="N334" i="2"/>
  <c r="O334" i="2"/>
  <c r="N311" i="2"/>
  <c r="O311" i="2"/>
  <c r="N299" i="2"/>
  <c r="O299" i="2"/>
  <c r="N288" i="2"/>
  <c r="O288" i="2"/>
  <c r="N281" i="2"/>
  <c r="O281" i="2"/>
  <c r="N276" i="2"/>
  <c r="O276" i="2"/>
  <c r="N271" i="2"/>
  <c r="O271" i="2"/>
  <c r="N261" i="2"/>
  <c r="O261" i="2"/>
  <c r="N251" i="2"/>
  <c r="O251" i="2"/>
  <c r="N242" i="2"/>
  <c r="O242" i="2"/>
  <c r="N225" i="2"/>
  <c r="O225" i="2"/>
  <c r="N208" i="2"/>
  <c r="O208" i="2"/>
  <c r="N200" i="2"/>
  <c r="O200" i="2"/>
  <c r="N186" i="2"/>
  <c r="O186" i="2"/>
  <c r="N180" i="2"/>
  <c r="O180" i="2"/>
  <c r="N168" i="2"/>
  <c r="O168" i="2"/>
  <c r="N163" i="2"/>
  <c r="O163" i="2"/>
  <c r="N158" i="2"/>
  <c r="O158" i="2"/>
  <c r="N144" i="2"/>
  <c r="O144" i="2"/>
  <c r="N136" i="2"/>
  <c r="O136" i="2"/>
  <c r="N123" i="2"/>
  <c r="O123" i="2"/>
  <c r="N98" i="2"/>
  <c r="O98" i="2"/>
  <c r="N93" i="2"/>
  <c r="O93" i="2"/>
  <c r="N79" i="2"/>
  <c r="O79" i="2"/>
  <c r="N73" i="2"/>
  <c r="O73" i="2"/>
  <c r="N62" i="2"/>
  <c r="O62" i="2"/>
  <c r="N55" i="2"/>
  <c r="O55" i="2"/>
  <c r="N46" i="2"/>
  <c r="O46" i="2"/>
  <c r="N28" i="2"/>
  <c r="O28" i="2"/>
  <c r="N21" i="2"/>
  <c r="O21" i="2"/>
  <c r="O12" i="2"/>
  <c r="O436" i="2" l="1"/>
  <c r="I193" i="2"/>
  <c r="K193" i="2" s="1"/>
  <c r="I120" i="2" l="1"/>
  <c r="I91" i="2" l="1"/>
  <c r="K91" i="2" s="1"/>
  <c r="I90" i="2"/>
  <c r="K90" i="2" s="1"/>
  <c r="L288" i="2" l="1"/>
  <c r="I196" i="2" l="1"/>
  <c r="K196" i="2" s="1"/>
  <c r="J288" i="2" l="1"/>
  <c r="I287" i="2"/>
  <c r="H288" i="2"/>
  <c r="G288" i="2"/>
  <c r="F288" i="2"/>
  <c r="E288" i="2"/>
  <c r="I285" i="2"/>
  <c r="K285" i="2" s="1"/>
  <c r="I288" i="2" l="1"/>
  <c r="K288" i="2" s="1"/>
  <c r="I45" i="2" l="1"/>
  <c r="K45" i="2" s="1"/>
  <c r="K42" i="2"/>
  <c r="I195" i="2" l="1"/>
  <c r="K195" i="2" s="1"/>
  <c r="I194" i="2" l="1"/>
  <c r="K194" i="2" s="1"/>
  <c r="I192" i="2"/>
  <c r="K192" i="2" s="1"/>
  <c r="I191" i="2"/>
  <c r="K191" i="2" s="1"/>
  <c r="I11" i="2" l="1"/>
  <c r="K11" i="2" s="1"/>
  <c r="I51" i="2" l="1"/>
  <c r="I222" i="2" l="1"/>
  <c r="K222" i="2" s="1"/>
  <c r="I221" i="2"/>
  <c r="I220" i="2"/>
  <c r="K220" i="2" s="1"/>
  <c r="J271" i="2" l="1"/>
  <c r="L433" i="2" l="1"/>
  <c r="L428" i="2"/>
  <c r="L423" i="2"/>
  <c r="L418" i="2"/>
  <c r="L413" i="2"/>
  <c r="L408" i="2"/>
  <c r="L402" i="2"/>
  <c r="L396" i="2"/>
  <c r="L388" i="2"/>
  <c r="L380" i="2"/>
  <c r="L375" i="2"/>
  <c r="L364" i="2"/>
  <c r="L357" i="2"/>
  <c r="L351" i="2"/>
  <c r="L346" i="2"/>
  <c r="L334" i="2"/>
  <c r="L311" i="2"/>
  <c r="L299" i="2"/>
  <c r="L281" i="2"/>
  <c r="L276" i="2"/>
  <c r="L271" i="2"/>
  <c r="L261" i="2"/>
  <c r="L251" i="2"/>
  <c r="L242" i="2"/>
  <c r="L225" i="2"/>
  <c r="L208" i="2"/>
  <c r="L200" i="2"/>
  <c r="L186" i="2"/>
  <c r="L180" i="2"/>
  <c r="L168" i="2"/>
  <c r="L163" i="2"/>
  <c r="L158" i="2"/>
  <c r="L144" i="2"/>
  <c r="L136" i="2"/>
  <c r="L123" i="2"/>
  <c r="L98" i="2"/>
  <c r="L93" i="2"/>
  <c r="L79" i="2"/>
  <c r="L73" i="2"/>
  <c r="L62" i="2"/>
  <c r="L55" i="2"/>
  <c r="L46" i="2"/>
  <c r="L28" i="2"/>
  <c r="L21" i="2"/>
  <c r="L12" i="2"/>
  <c r="L436" i="2" l="1"/>
  <c r="I219" i="2"/>
  <c r="K219" i="2" s="1"/>
  <c r="I53" i="2" l="1"/>
  <c r="K52" i="2"/>
  <c r="I249" i="2"/>
  <c r="I121" i="2" l="1"/>
  <c r="K121" i="2" s="1"/>
  <c r="J79" i="2" l="1"/>
  <c r="H79" i="2"/>
  <c r="G79" i="2"/>
  <c r="F79" i="2"/>
  <c r="E79" i="2"/>
  <c r="I77" i="2"/>
  <c r="K77" i="2" s="1"/>
  <c r="I143" i="2" l="1"/>
  <c r="I142" i="2"/>
  <c r="I141" i="2"/>
  <c r="I140" i="2"/>
  <c r="J346" i="2" l="1"/>
  <c r="H346" i="2"/>
  <c r="G346" i="2"/>
  <c r="F346" i="2"/>
  <c r="E346" i="2"/>
  <c r="I343" i="2"/>
  <c r="K343" i="2" s="1"/>
  <c r="I223" i="2"/>
  <c r="K223" i="2" s="1"/>
  <c r="I218" i="2"/>
  <c r="K218" i="2" s="1"/>
  <c r="J433" i="2" l="1"/>
  <c r="J428" i="2"/>
  <c r="J423" i="2"/>
  <c r="J418" i="2"/>
  <c r="J413" i="2"/>
  <c r="J408" i="2"/>
  <c r="J402" i="2"/>
  <c r="J396" i="2"/>
  <c r="J388" i="2"/>
  <c r="J380" i="2"/>
  <c r="J375" i="2"/>
  <c r="J364" i="2"/>
  <c r="J357" i="2"/>
  <c r="J351" i="2"/>
  <c r="J334" i="2"/>
  <c r="J311" i="2"/>
  <c r="J299" i="2"/>
  <c r="J281" i="2"/>
  <c r="J276" i="2"/>
  <c r="J261" i="2"/>
  <c r="J251" i="2"/>
  <c r="J242" i="2"/>
  <c r="J225" i="2"/>
  <c r="J208" i="2"/>
  <c r="J200" i="2"/>
  <c r="J186" i="2"/>
  <c r="J180" i="2"/>
  <c r="J168" i="2"/>
  <c r="J163" i="2"/>
  <c r="J158" i="2"/>
  <c r="J144" i="2"/>
  <c r="J136" i="2"/>
  <c r="J123" i="2"/>
  <c r="J98" i="2"/>
  <c r="J93" i="2"/>
  <c r="J73" i="2"/>
  <c r="J62" i="2"/>
  <c r="J55" i="2"/>
  <c r="J46" i="2"/>
  <c r="J28" i="2"/>
  <c r="J21" i="2"/>
  <c r="J12" i="2"/>
  <c r="J436" i="2" l="1"/>
  <c r="H55" i="2"/>
  <c r="H433" i="2" l="1"/>
  <c r="H428" i="2"/>
  <c r="H423" i="2"/>
  <c r="H413" i="2"/>
  <c r="H408" i="2"/>
  <c r="H402" i="2"/>
  <c r="H396" i="2"/>
  <c r="I393" i="2"/>
  <c r="K393" i="2" s="1"/>
  <c r="H388" i="2"/>
  <c r="H380" i="2"/>
  <c r="H375" i="2"/>
  <c r="H364" i="2"/>
  <c r="H357" i="2"/>
  <c r="H351" i="2"/>
  <c r="H334" i="2"/>
  <c r="H311" i="2"/>
  <c r="H299" i="2"/>
  <c r="H281" i="2"/>
  <c r="H276" i="2"/>
  <c r="H261" i="2"/>
  <c r="H271" i="2"/>
  <c r="H251" i="2"/>
  <c r="H242" i="2"/>
  <c r="H225" i="2"/>
  <c r="I432" i="2"/>
  <c r="I427" i="2"/>
  <c r="I422" i="2"/>
  <c r="I417" i="2"/>
  <c r="K417" i="2" s="1"/>
  <c r="I412" i="2"/>
  <c r="I407" i="2"/>
  <c r="K407" i="2" s="1"/>
  <c r="I406" i="2"/>
  <c r="K406" i="2" s="1"/>
  <c r="I401" i="2"/>
  <c r="I400" i="2"/>
  <c r="K400" i="2" s="1"/>
  <c r="I395" i="2"/>
  <c r="I394" i="2"/>
  <c r="I392" i="2"/>
  <c r="K392" i="2" s="1"/>
  <c r="I387" i="2"/>
  <c r="K387" i="2" s="1"/>
  <c r="I386" i="2"/>
  <c r="K386" i="2" s="1"/>
  <c r="I385" i="2"/>
  <c r="K385" i="2" s="1"/>
  <c r="I384" i="2"/>
  <c r="K384" i="2" s="1"/>
  <c r="I379" i="2"/>
  <c r="K379" i="2" s="1"/>
  <c r="I374" i="2"/>
  <c r="K374" i="2" s="1"/>
  <c r="I371" i="2"/>
  <c r="I369" i="2"/>
  <c r="K369" i="2" s="1"/>
  <c r="I368" i="2"/>
  <c r="K368" i="2" s="1"/>
  <c r="I363" i="2"/>
  <c r="K363" i="2" s="1"/>
  <c r="I362" i="2"/>
  <c r="K362" i="2" s="1"/>
  <c r="I361" i="2"/>
  <c r="K361" i="2" s="1"/>
  <c r="I356" i="2"/>
  <c r="I355" i="2"/>
  <c r="K355" i="2" s="1"/>
  <c r="I350" i="2"/>
  <c r="K350" i="2" s="1"/>
  <c r="I345" i="2"/>
  <c r="I333" i="2"/>
  <c r="K333" i="2" s="1"/>
  <c r="I332" i="2"/>
  <c r="K332" i="2" s="1"/>
  <c r="I331" i="2"/>
  <c r="K331" i="2" s="1"/>
  <c r="I330" i="2"/>
  <c r="K330" i="2" s="1"/>
  <c r="I329" i="2"/>
  <c r="K329" i="2" s="1"/>
  <c r="I327" i="2"/>
  <c r="K327" i="2" s="1"/>
  <c r="I326" i="2"/>
  <c r="K326" i="2" s="1"/>
  <c r="I325" i="2"/>
  <c r="K325" i="2" s="1"/>
  <c r="I310" i="2"/>
  <c r="I307" i="2"/>
  <c r="K307" i="2" s="1"/>
  <c r="I306" i="2"/>
  <c r="K306" i="2" s="1"/>
  <c r="I305" i="2"/>
  <c r="K305" i="2" s="1"/>
  <c r="I304" i="2"/>
  <c r="K304" i="2" s="1"/>
  <c r="I303" i="2"/>
  <c r="K303" i="2" s="1"/>
  <c r="I298" i="2"/>
  <c r="I297" i="2"/>
  <c r="I296" i="2"/>
  <c r="I295" i="2"/>
  <c r="I294" i="2"/>
  <c r="K294" i="2" s="1"/>
  <c r="I293" i="2"/>
  <c r="I292" i="2"/>
  <c r="I280" i="2"/>
  <c r="K280" i="2" s="1"/>
  <c r="I275" i="2"/>
  <c r="K275" i="2" s="1"/>
  <c r="I270" i="2"/>
  <c r="K270" i="2" s="1"/>
  <c r="I260" i="2"/>
  <c r="K260" i="2" s="1"/>
  <c r="I250" i="2"/>
  <c r="K250" i="2" s="1"/>
  <c r="I248" i="2"/>
  <c r="K248" i="2" s="1"/>
  <c r="I247" i="2"/>
  <c r="K247" i="2" s="1"/>
  <c r="I246" i="2"/>
  <c r="K246" i="2" s="1"/>
  <c r="I241" i="2"/>
  <c r="K241" i="2" s="1"/>
  <c r="I240" i="2"/>
  <c r="K240" i="2" s="1"/>
  <c r="I239" i="2"/>
  <c r="K239" i="2" s="1"/>
  <c r="I238" i="2"/>
  <c r="K238" i="2" s="1"/>
  <c r="I237" i="2"/>
  <c r="K237" i="2" s="1"/>
  <c r="I236" i="2"/>
  <c r="K236" i="2" s="1"/>
  <c r="I235" i="2"/>
  <c r="K235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K229" i="2" s="1"/>
  <c r="I224" i="2"/>
  <c r="K224" i="2" s="1"/>
  <c r="I217" i="2"/>
  <c r="K217" i="2" s="1"/>
  <c r="I216" i="2"/>
  <c r="K216" i="2" s="1"/>
  <c r="I215" i="2"/>
  <c r="K215" i="2" s="1"/>
  <c r="I214" i="2"/>
  <c r="I213" i="2"/>
  <c r="K213" i="2" s="1"/>
  <c r="I212" i="2"/>
  <c r="K212" i="2" s="1"/>
  <c r="H208" i="2"/>
  <c r="I207" i="2"/>
  <c r="K207" i="2" s="1"/>
  <c r="I206" i="2"/>
  <c r="K206" i="2" s="1"/>
  <c r="I205" i="2"/>
  <c r="K205" i="2" s="1"/>
  <c r="I204" i="2"/>
  <c r="K204" i="2" s="1"/>
  <c r="H200" i="2"/>
  <c r="I199" i="2"/>
  <c r="K199" i="2" s="1"/>
  <c r="I190" i="2"/>
  <c r="K190" i="2" s="1"/>
  <c r="H186" i="2"/>
  <c r="I185" i="2"/>
  <c r="K185" i="2" s="1"/>
  <c r="I184" i="2"/>
  <c r="K184" i="2" s="1"/>
  <c r="H180" i="2"/>
  <c r="I179" i="2"/>
  <c r="K179" i="2" s="1"/>
  <c r="I178" i="2"/>
  <c r="K178" i="2" s="1"/>
  <c r="I177" i="2"/>
  <c r="K177" i="2" s="1"/>
  <c r="I175" i="2"/>
  <c r="K175" i="2" s="1"/>
  <c r="I174" i="2"/>
  <c r="K174" i="2" s="1"/>
  <c r="I173" i="2"/>
  <c r="K173" i="2" s="1"/>
  <c r="I172" i="2"/>
  <c r="K172" i="2" s="1"/>
  <c r="H168" i="2"/>
  <c r="I167" i="2"/>
  <c r="K167" i="2" s="1"/>
  <c r="H163" i="2"/>
  <c r="I162" i="2"/>
  <c r="K162" i="2" s="1"/>
  <c r="H158" i="2"/>
  <c r="I157" i="2"/>
  <c r="K157" i="2" s="1"/>
  <c r="I155" i="2"/>
  <c r="K155" i="2" s="1"/>
  <c r="I154" i="2"/>
  <c r="K154" i="2" s="1"/>
  <c r="I153" i="2"/>
  <c r="K153" i="2" s="1"/>
  <c r="I152" i="2"/>
  <c r="K152" i="2" s="1"/>
  <c r="I151" i="2"/>
  <c r="K151" i="2" s="1"/>
  <c r="I150" i="2"/>
  <c r="K150" i="2" s="1"/>
  <c r="I149" i="2"/>
  <c r="K149" i="2" s="1"/>
  <c r="I148" i="2"/>
  <c r="K148" i="2" s="1"/>
  <c r="H144" i="2"/>
  <c r="K143" i="2"/>
  <c r="K142" i="2"/>
  <c r="K141" i="2"/>
  <c r="K140" i="2"/>
  <c r="H136" i="2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K130" i="2" s="1"/>
  <c r="I129" i="2"/>
  <c r="I128" i="2"/>
  <c r="K128" i="2" s="1"/>
  <c r="I127" i="2"/>
  <c r="K127" i="2" s="1"/>
  <c r="H123" i="2"/>
  <c r="I122" i="2"/>
  <c r="K122" i="2" s="1"/>
  <c r="I118" i="2"/>
  <c r="K118" i="2" s="1"/>
  <c r="I117" i="2"/>
  <c r="K117" i="2" s="1"/>
  <c r="I116" i="2"/>
  <c r="K116" i="2" s="1"/>
  <c r="I115" i="2"/>
  <c r="K115" i="2" s="1"/>
  <c r="I114" i="2"/>
  <c r="K114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I106" i="2"/>
  <c r="K106" i="2" s="1"/>
  <c r="I105" i="2"/>
  <c r="K105" i="2" s="1"/>
  <c r="I104" i="2"/>
  <c r="K104" i="2" s="1"/>
  <c r="I102" i="2"/>
  <c r="K102" i="2" s="1"/>
  <c r="I97" i="2"/>
  <c r="K97" i="2" s="1"/>
  <c r="H98" i="2"/>
  <c r="H93" i="2"/>
  <c r="I92" i="2"/>
  <c r="K92" i="2" s="1"/>
  <c r="I89" i="2"/>
  <c r="K89" i="2" s="1"/>
  <c r="I88" i="2"/>
  <c r="K88" i="2" s="1"/>
  <c r="I87" i="2"/>
  <c r="K87" i="2" s="1"/>
  <c r="I86" i="2"/>
  <c r="K86" i="2" s="1"/>
  <c r="I85" i="2"/>
  <c r="K85" i="2" s="1"/>
  <c r="K84" i="2"/>
  <c r="I83" i="2"/>
  <c r="K83" i="2" s="1"/>
  <c r="I78" i="2"/>
  <c r="I71" i="2"/>
  <c r="K71" i="2" s="1"/>
  <c r="I70" i="2"/>
  <c r="K70" i="2" s="1"/>
  <c r="I69" i="2"/>
  <c r="K69" i="2" s="1"/>
  <c r="I68" i="2"/>
  <c r="K68" i="2" s="1"/>
  <c r="I67" i="2"/>
  <c r="K67" i="2" s="1"/>
  <c r="I66" i="2"/>
  <c r="K66" i="2" s="1"/>
  <c r="H73" i="2"/>
  <c r="H62" i="2"/>
  <c r="I61" i="2"/>
  <c r="I60" i="2"/>
  <c r="K60" i="2" s="1"/>
  <c r="I59" i="2"/>
  <c r="K59" i="2" s="1"/>
  <c r="I54" i="2"/>
  <c r="K54" i="2" s="1"/>
  <c r="I50" i="2"/>
  <c r="I10" i="2"/>
  <c r="K10" i="2" s="1"/>
  <c r="K9" i="2"/>
  <c r="I18" i="2"/>
  <c r="K18" i="2" s="1"/>
  <c r="I17" i="2"/>
  <c r="K17" i="2" s="1"/>
  <c r="I16" i="2"/>
  <c r="K16" i="2" s="1"/>
  <c r="I20" i="2"/>
  <c r="I25" i="2"/>
  <c r="K25" i="2" s="1"/>
  <c r="K41" i="2"/>
  <c r="H46" i="2"/>
  <c r="H28" i="2"/>
  <c r="G271" i="2"/>
  <c r="F271" i="2"/>
  <c r="E271" i="2"/>
  <c r="I79" i="2" l="1"/>
  <c r="K79" i="2" s="1"/>
  <c r="I346" i="2"/>
  <c r="I271" i="2"/>
  <c r="K271" i="2" s="1"/>
  <c r="G428" i="2"/>
  <c r="F428" i="2"/>
  <c r="E428" i="2"/>
  <c r="I428" i="2"/>
  <c r="K346" i="2" l="1"/>
  <c r="N436" i="2"/>
  <c r="N12" i="2"/>
  <c r="H21" i="2" l="1"/>
  <c r="H436" i="2" s="1"/>
  <c r="H12" i="2"/>
  <c r="G413" i="2" l="1"/>
  <c r="F413" i="2"/>
  <c r="E413" i="2"/>
  <c r="I413" i="2"/>
  <c r="G433" i="2" l="1"/>
  <c r="F433" i="2"/>
  <c r="E433" i="2"/>
  <c r="I433" i="2"/>
  <c r="I418" i="2" l="1"/>
  <c r="K418" i="2" s="1"/>
  <c r="G281" i="2"/>
  <c r="F281" i="2"/>
  <c r="E281" i="2"/>
  <c r="I281" i="2"/>
  <c r="K281" i="2" s="1"/>
  <c r="G375" i="2" l="1"/>
  <c r="F375" i="2"/>
  <c r="E375" i="2"/>
  <c r="G408" i="2" l="1"/>
  <c r="F408" i="2"/>
  <c r="G423" i="2"/>
  <c r="F423" i="2"/>
  <c r="E408" i="2"/>
  <c r="G186" i="2" l="1"/>
  <c r="F186" i="2"/>
  <c r="E186" i="2"/>
  <c r="G136" i="2" l="1"/>
  <c r="F136" i="2"/>
  <c r="E136" i="2"/>
  <c r="G55" i="2"/>
  <c r="F55" i="2"/>
  <c r="E55" i="2"/>
  <c r="I408" i="2"/>
  <c r="K408" i="2" s="1"/>
  <c r="G396" i="2"/>
  <c r="F396" i="2"/>
  <c r="E396" i="2"/>
  <c r="I375" i="2"/>
  <c r="G334" i="2"/>
  <c r="F334" i="2"/>
  <c r="E334" i="2"/>
  <c r="G311" i="2"/>
  <c r="F311" i="2"/>
  <c r="E311" i="2"/>
  <c r="K375" i="2" l="1"/>
  <c r="I396" i="2"/>
  <c r="K396" i="2" s="1"/>
  <c r="I311" i="2"/>
  <c r="K311" i="2" s="1"/>
  <c r="G261" i="2"/>
  <c r="F261" i="2"/>
  <c r="E261" i="2"/>
  <c r="I261" i="2"/>
  <c r="K261" i="2" s="1"/>
  <c r="G200" i="2"/>
  <c r="F200" i="2"/>
  <c r="E200" i="2"/>
  <c r="G73" i="2"/>
  <c r="F73" i="2"/>
  <c r="E73" i="2"/>
  <c r="I55" i="2"/>
  <c r="K55" i="2" s="1"/>
  <c r="G28" i="2"/>
  <c r="F28" i="2"/>
  <c r="E28" i="2"/>
  <c r="G12" i="2"/>
  <c r="F12" i="2"/>
  <c r="E12" i="2"/>
  <c r="G299" i="2" l="1"/>
  <c r="F299" i="2"/>
  <c r="E299" i="2"/>
  <c r="G380" i="2"/>
  <c r="F380" i="2"/>
  <c r="E380" i="2"/>
  <c r="I380" i="2"/>
  <c r="K380" i="2" s="1"/>
  <c r="G364" i="2"/>
  <c r="F364" i="2"/>
  <c r="E364" i="2"/>
  <c r="G357" i="2"/>
  <c r="F357" i="2"/>
  <c r="E357" i="2"/>
  <c r="E436" i="2" s="1"/>
  <c r="G276" i="2"/>
  <c r="F276" i="2"/>
  <c r="E276" i="2"/>
  <c r="I276" i="2"/>
  <c r="K276" i="2" s="1"/>
  <c r="G251" i="2"/>
  <c r="F251" i="2"/>
  <c r="E251" i="2"/>
  <c r="G225" i="2"/>
  <c r="F225" i="2"/>
  <c r="E225" i="2"/>
  <c r="G168" i="2"/>
  <c r="F168" i="2"/>
  <c r="E168" i="2"/>
  <c r="I168" i="2"/>
  <c r="K168" i="2" s="1"/>
  <c r="E423" i="2"/>
  <c r="I423" i="2"/>
  <c r="G402" i="2"/>
  <c r="F402" i="2"/>
  <c r="E402" i="2"/>
  <c r="G388" i="2"/>
  <c r="F388" i="2"/>
  <c r="E388" i="2"/>
  <c r="G351" i="2"/>
  <c r="F351" i="2"/>
  <c r="E351" i="2"/>
  <c r="I351" i="2"/>
  <c r="G242" i="2"/>
  <c r="F242" i="2"/>
  <c r="E242" i="2"/>
  <c r="G208" i="2"/>
  <c r="F208" i="2"/>
  <c r="E208" i="2"/>
  <c r="I200" i="2"/>
  <c r="K200" i="2" s="1"/>
  <c r="I186" i="2"/>
  <c r="K186" i="2" s="1"/>
  <c r="G180" i="2"/>
  <c r="F180" i="2"/>
  <c r="E180" i="2"/>
  <c r="G163" i="2"/>
  <c r="F163" i="2"/>
  <c r="E163" i="2"/>
  <c r="I163" i="2"/>
  <c r="K163" i="2" s="1"/>
  <c r="G158" i="2"/>
  <c r="F158" i="2"/>
  <c r="E158" i="2"/>
  <c r="G144" i="2"/>
  <c r="F144" i="2"/>
  <c r="E144" i="2"/>
  <c r="G123" i="2"/>
  <c r="F123" i="2"/>
  <c r="E123" i="2"/>
  <c r="G98" i="2"/>
  <c r="F98" i="2"/>
  <c r="E98" i="2"/>
  <c r="I98" i="2"/>
  <c r="K98" i="2" s="1"/>
  <c r="G93" i="2"/>
  <c r="F93" i="2"/>
  <c r="E93" i="2"/>
  <c r="G62" i="2"/>
  <c r="G436" i="2" s="1"/>
  <c r="F62" i="2"/>
  <c r="E62" i="2"/>
  <c r="G46" i="2"/>
  <c r="F46" i="2"/>
  <c r="E46" i="2"/>
  <c r="I28" i="2"/>
  <c r="K28" i="2" s="1"/>
  <c r="G21" i="2"/>
  <c r="F21" i="2"/>
  <c r="F436" i="2" s="1"/>
  <c r="E21" i="2"/>
  <c r="I12" i="2"/>
  <c r="K12" i="2" l="1"/>
  <c r="K351" i="2"/>
  <c r="I136" i="2"/>
  <c r="K136" i="2" s="1"/>
  <c r="I334" i="2"/>
  <c r="K334" i="2" s="1"/>
  <c r="I73" i="2"/>
  <c r="K73" i="2" s="1"/>
  <c r="I402" i="2"/>
  <c r="K402" i="2" s="1"/>
  <c r="I251" i="2"/>
  <c r="K251" i="2" s="1"/>
  <c r="I357" i="2"/>
  <c r="I299" i="2"/>
  <c r="K299" i="2" s="1"/>
  <c r="I225" i="2"/>
  <c r="K225" i="2" s="1"/>
  <c r="I388" i="2"/>
  <c r="K388" i="2" s="1"/>
  <c r="I364" i="2"/>
  <c r="K364" i="2" s="1"/>
  <c r="I158" i="2"/>
  <c r="K158" i="2" s="1"/>
  <c r="I144" i="2"/>
  <c r="K144" i="2" s="1"/>
  <c r="I242" i="2"/>
  <c r="K242" i="2" s="1"/>
  <c r="I21" i="2"/>
  <c r="K21" i="2" s="1"/>
  <c r="I93" i="2"/>
  <c r="K93" i="2" s="1"/>
  <c r="I123" i="2"/>
  <c r="K123" i="2" s="1"/>
  <c r="I180" i="2"/>
  <c r="K180" i="2" s="1"/>
  <c r="I208" i="2"/>
  <c r="K208" i="2" s="1"/>
  <c r="I62" i="2"/>
  <c r="K62" i="2" s="1"/>
  <c r="I46" i="2"/>
  <c r="K357" i="2" l="1"/>
  <c r="I436" i="2"/>
  <c r="K436" i="2" s="1"/>
  <c r="K46" i="2"/>
</calcChain>
</file>

<file path=xl/sharedStrings.xml><?xml version="1.0" encoding="utf-8"?>
<sst xmlns="http://schemas.openxmlformats.org/spreadsheetml/2006/main" count="1879" uniqueCount="557">
  <si>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</si>
  <si>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</si>
  <si>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</si>
  <si>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</si>
  <si>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</si>
  <si>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</si>
  <si>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</si>
  <si>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</si>
  <si>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</si>
  <si>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</si>
  <si>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</si>
  <si>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</si>
  <si>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</si>
  <si>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</si>
  <si>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</si>
  <si>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</si>
  <si>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</si>
  <si>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</si>
  <si>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</si>
  <si>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</si>
  <si>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</si>
  <si>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</si>
  <si>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</si>
  <si>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</si>
  <si>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</si>
  <si>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</si>
  <si>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</si>
  <si>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</si>
  <si>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</si>
  <si>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</si>
  <si>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</si>
  <si>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</si>
  <si>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</si>
  <si>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</si>
  <si>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</si>
  <si>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</si>
  <si>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</si>
  <si>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</si>
  <si>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</si>
  <si>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</si>
  <si>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</si>
  <si>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</si>
  <si>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</si>
  <si>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</si>
  <si>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</si>
  <si>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</si>
  <si>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</si>
  <si>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</si>
  <si>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</si>
  <si>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</si>
  <si>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</si>
  <si>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</si>
  <si>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</si>
  <si>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</si>
  <si>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</si>
  <si>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</si>
  <si>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</si>
  <si>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</si>
  <si>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</si>
  <si>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</si>
  <si>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</si>
  <si>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</si>
  <si>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</si>
  <si>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</si>
  <si>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</si>
  <si>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</si>
  <si>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</si>
  <si>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</si>
  <si>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</si>
  <si>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</si>
  <si>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</si>
  <si>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</si>
  <si>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</si>
  <si>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</si>
  <si>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</si>
  <si>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</si>
  <si>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</si>
  <si>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</si>
  <si>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</si>
  <si>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</si>
  <si>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</si>
  <si>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</si>
  <si>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</si>
  <si>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</si>
  <si>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</si>
  <si>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</si>
  <si>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</si>
  <si>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</si>
  <si>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</si>
  <si>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</si>
  <si>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</si>
  <si>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</si>
  <si>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</si>
  <si>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</si>
  <si>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</si>
  <si>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</si>
  <si>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</si>
  <si>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</si>
  <si>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</si>
  <si>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</si>
  <si>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</si>
  <si>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</si>
  <si>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</si>
  <si>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</si>
  <si>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</si>
  <si>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</si>
  <si>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</si>
  <si>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</si>
  <si>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</si>
  <si>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</si>
  <si>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</si>
  <si>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</si>
  <si>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</si>
  <si>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</si>
  <si>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</si>
  <si>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</si>
  <si>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</si>
  <si>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</si>
  <si>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</si>
  <si>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</si>
  <si>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</si>
  <si>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</si>
  <si>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</si>
  <si>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</si>
  <si>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</si>
  <si>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</si>
  <si>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</si>
  <si>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</si>
  <si>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</si>
  <si>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</si>
  <si>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</si>
  <si>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</si>
  <si>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</si>
  <si>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</si>
  <si>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</si>
  <si>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</si>
  <si>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</si>
  <si>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</si>
  <si>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</si>
  <si>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</si>
  <si>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</si>
  <si>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</si>
  <si>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</si>
  <si>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</si>
  <si>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</si>
  <si>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</si>
  <si>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</si>
  <si>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</si>
  <si>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</si>
  <si>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</si>
  <si>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</si>
  <si>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</si>
  <si>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</si>
  <si>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</si>
  <si>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</si>
  <si>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</si>
  <si>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</si>
  <si>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</si>
  <si>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</si>
  <si>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</si>
  <si>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</si>
  <si>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</si>
  <si>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</si>
  <si>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</si>
  <si>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</si>
  <si>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</si>
  <si>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</si>
  <si>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</si>
  <si>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</si>
  <si>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</si>
  <si>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</si>
  <si>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</si>
  <si>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</si>
  <si>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</si>
  <si>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</si>
  <si>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</si>
  <si>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</si>
  <si>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</si>
  <si>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</si>
  <si>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</si>
  <si>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</si>
  <si>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</si>
  <si>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</si>
  <si>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</si>
  <si>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</si>
  <si>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</si>
  <si>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</si>
  <si>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</si>
  <si>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</si>
  <si>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</si>
  <si>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</si>
  <si>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</si>
  <si>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</si>
  <si>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</si>
  <si>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</si>
  <si>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</si>
  <si>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</si>
  <si>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</si>
  <si>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</si>
  <si>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</si>
  <si>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</si>
  <si>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</si>
  <si>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</si>
  <si>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</si>
  <si>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</si>
  <si>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</si>
  <si>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</si>
  <si>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</si>
  <si>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</si>
  <si>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</si>
  <si>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</si>
  <si>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</si>
  <si>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</si>
  <si>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</si>
  <si>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</si>
  <si>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</si>
  <si>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</si>
  <si>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</si>
  <si>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</si>
  <si>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</si>
  <si>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</si>
  <si>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</si>
  <si>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</si>
  <si>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</si>
  <si>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</si>
  <si>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</si>
  <si>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</si>
  <si>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</si>
  <si>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</si>
  <si>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</si>
  <si>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</si>
  <si>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</si>
  <si>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</si>
  <si>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</si>
  <si>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</si>
  <si>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</si>
  <si>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</si>
  <si>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</si>
  <si>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</si>
  <si>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</si>
  <si>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</si>
  <si>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</si>
  <si>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</si>
  <si>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</si>
  <si>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</si>
  <si>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</si>
  <si>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</si>
  <si>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</si>
  <si>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</si>
  <si>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</si>
  <si>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</si>
  <si>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</si>
  <si>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</si>
  <si>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</si>
  <si>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</si>
  <si>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</si>
  <si>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</si>
  <si>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</si>
  <si>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</si>
  <si>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</si>
  <si>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</si>
  <si>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</si>
  <si>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</si>
  <si>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</si>
  <si>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</si>
  <si>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</si>
  <si>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</si>
  <si>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</si>
  <si>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</si>
  <si>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</si>
  <si>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</si>
  <si>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</si>
  <si>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</si>
  <si>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</si>
  <si>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</si>
  <si>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</si>
  <si>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</si>
  <si>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</si>
  <si>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</si>
  <si>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</si>
  <si>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</si>
  <si>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</si>
  <si>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</si>
  <si>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</si>
  <si>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</si>
  <si>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</si>
  <si>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</si>
  <si>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</si>
  <si>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</si>
  <si>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</si>
  <si>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</si>
  <si>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</si>
  <si>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</si>
  <si>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</si>
  <si>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</si>
  <si>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</si>
  <si>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</si>
  <si>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</si>
  <si>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</si>
  <si>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</si>
  <si>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</si>
  <si>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</si>
  <si>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</si>
  <si>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</si>
  <si>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</si>
  <si>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</si>
  <si>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</si>
  <si>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</si>
  <si>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</si>
  <si>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</si>
  <si>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</si>
  <si>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</si>
  <si>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</si>
  <si>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</si>
  <si>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</si>
  <si>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</si>
  <si>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</si>
  <si>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</si>
  <si>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</si>
  <si>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</si>
  <si>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</si>
  <si>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</si>
  <si>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</si>
  <si>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</si>
  <si>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</si>
  <si>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</si>
  <si>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</si>
  <si>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</si>
  <si>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</si>
  <si>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</si>
  <si>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</si>
  <si>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</si>
  <si>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</si>
  <si>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</si>
  <si>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</si>
  <si>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</si>
  <si>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</si>
  <si>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</si>
  <si>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</si>
  <si>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</si>
  <si>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</si>
  <si>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</si>
  <si>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</si>
  <si>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</si>
  <si>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</si>
  <si>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</si>
  <si>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</si>
  <si>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</si>
  <si>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</si>
  <si>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</si>
  <si>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</si>
  <si>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</si>
  <si>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</si>
  <si>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</si>
  <si>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</si>
  <si>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</si>
  <si>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</si>
  <si>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</si>
  <si>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</si>
  <si>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</si>
  <si>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</si>
  <si>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</si>
  <si>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</si>
  <si>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</si>
  <si>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</si>
  <si>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</si>
  <si>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</si>
  <si>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</si>
  <si>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</si>
  <si>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</si>
  <si>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</si>
  <si>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</si>
  <si>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</si>
  <si>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</si>
  <si>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</si>
  <si>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</si>
  <si>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</si>
  <si>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</si>
  <si>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</si>
  <si>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</si>
  <si>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</si>
  <si>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</si>
  <si>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</si>
  <si>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</si>
  <si>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</si>
  <si>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</si>
  <si>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</si>
  <si>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</si>
  <si>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</si>
  <si>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</si>
  <si>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</si>
  <si>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</si>
  <si>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</si>
  <si>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</si>
  <si>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</si>
  <si>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</si>
  <si>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</si>
  <si>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</si>
  <si>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</si>
  <si>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</si>
  <si>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</si>
  <si>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</si>
  <si>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</si>
  <si>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</si>
  <si>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</si>
  <si>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</si>
  <si>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</si>
  <si>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</si>
  <si>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</si>
  <si>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</si>
  <si>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</si>
  <si>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</si>
  <si>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</si>
  <si>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</si>
  <si>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</si>
  <si>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</si>
  <si>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</si>
  <si>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</si>
  <si>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</si>
  <si>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</si>
  <si>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</si>
  <si>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</si>
  <si>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</si>
  <si>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</si>
  <si>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</si>
  <si>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</si>
  <si>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</si>
  <si>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</si>
  <si>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</si>
  <si>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</si>
  <si>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</si>
  <si>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</si>
  <si>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</si>
  <si>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</si>
  <si>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</si>
  <si>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</si>
  <si>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</si>
  <si>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</si>
  <si>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</si>
  <si>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</si>
  <si>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</si>
  <si>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</si>
  <si>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</si>
  <si>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</si>
  <si>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</si>
  <si>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</si>
  <si>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</si>
  <si>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</si>
  <si>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</si>
  <si>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</si>
  <si>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</si>
  <si>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</si>
  <si>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</si>
  <si>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</si>
  <si>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B1504</t>
  </si>
  <si>
    <t>National Ranching Heritage Center</t>
  </si>
  <si>
    <t>B5322</t>
  </si>
  <si>
    <t>B0004</t>
  </si>
  <si>
    <t>B1209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</si>
  <si>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</si>
  <si>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</si>
  <si>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</si>
  <si>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</si>
  <si>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</si>
  <si>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</si>
  <si>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</si>
  <si>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</si>
  <si>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</si>
  <si>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</si>
  <si>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</si>
  <si>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</si>
  <si>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</si>
  <si>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</si>
  <si>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</si>
  <si>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</si>
  <si>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</si>
  <si>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</si>
  <si>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</si>
  <si>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</si>
  <si>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</si>
  <si>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</si>
  <si>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</si>
  <si>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</si>
  <si>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</si>
  <si>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</si>
  <si>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</si>
  <si>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</si>
  <si>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</si>
  <si>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</si>
  <si>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</si>
  <si>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</si>
  <si>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B5109</t>
  </si>
  <si>
    <t>Veterinary Service</t>
  </si>
  <si>
    <t>JOUR and Creative Media Industries</t>
  </si>
  <si>
    <t>B6104</t>
  </si>
  <si>
    <t>Center for Communication Research</t>
  </si>
  <si>
    <t>FY18 Total</t>
  </si>
  <si>
    <t>FY19</t>
  </si>
  <si>
    <t>A0300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</si>
  <si>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</si>
  <si>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</si>
  <si>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</si>
  <si>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</si>
  <si>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</si>
  <si>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</si>
  <si>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</si>
  <si>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</si>
  <si>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</si>
  <si>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</si>
  <si>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</si>
  <si>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</si>
  <si>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</si>
  <si>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</si>
  <si>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</si>
  <si>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</si>
  <si>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</si>
  <si>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</si>
  <si>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</si>
  <si>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FY19 Total</t>
  </si>
  <si>
    <t>FY20</t>
  </si>
  <si>
    <t>Over FY19</t>
  </si>
  <si>
    <t xml:space="preserve">FY20 Total </t>
  </si>
  <si>
    <t>Univ Programs &amp; Student Success</t>
  </si>
  <si>
    <t>B6701</t>
  </si>
  <si>
    <t>Veterinary Medicine</t>
  </si>
  <si>
    <t xml:space="preserve">B67 - TTU School of Veterinary Medicine </t>
  </si>
  <si>
    <r>
      <t xml:space="preserve">Area  </t>
    </r>
    <r>
      <rPr>
        <b/>
        <u/>
        <sz val="10"/>
        <color rgb="FF0000FF"/>
        <rFont val="Arial"/>
        <family val="2"/>
      </rPr>
      <t>B67</t>
    </r>
    <r>
      <rPr>
        <b/>
        <sz val="10"/>
        <color theme="1"/>
        <rFont val="Arial"/>
        <family val="2"/>
      </rPr>
      <t xml:space="preserve"> - TTU School of Veterinary Medicine </t>
    </r>
  </si>
  <si>
    <t>Communication Training Center</t>
  </si>
  <si>
    <t>C1710</t>
  </si>
  <si>
    <t>Golf Course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</si>
  <si>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Advancement</t>
    </r>
  </si>
  <si>
    <t>TTU Advancement</t>
  </si>
  <si>
    <t xml:space="preserve">A03 - Advancement </t>
  </si>
  <si>
    <t>Student Conduct</t>
  </si>
  <si>
    <t>A0203</t>
  </si>
  <si>
    <t>KCOS Television Station</t>
  </si>
  <si>
    <t>E0002</t>
  </si>
  <si>
    <t>A0105</t>
  </si>
  <si>
    <t>Enrollment Management Marketing</t>
  </si>
  <si>
    <t>Cash and Credit Management</t>
  </si>
  <si>
    <r>
      <t xml:space="preserve">Area  </t>
    </r>
    <r>
      <rPr>
        <b/>
        <u/>
        <sz val="10"/>
        <color rgb="FF0000FF"/>
        <rFont val="Arial"/>
        <family val="2"/>
      </rPr>
      <t>A04</t>
    </r>
    <r>
      <rPr>
        <b/>
        <sz val="10"/>
        <color theme="1"/>
        <rFont val="Arial"/>
        <family val="2"/>
      </rPr>
      <t xml:space="preserve"> - Marketing and Communications</t>
    </r>
  </si>
  <si>
    <t>A0400</t>
  </si>
  <si>
    <t>Marketing and Communications</t>
  </si>
  <si>
    <t xml:space="preserve">A04 - Marketing and Communications </t>
  </si>
  <si>
    <t>C2005</t>
  </si>
  <si>
    <t>Research and Innovation</t>
  </si>
  <si>
    <t>Inst Genomics Crop Abiot Stress Tol</t>
  </si>
  <si>
    <t>Innovation Hub</t>
  </si>
  <si>
    <t xml:space="preserve">Enrollment Management </t>
  </si>
  <si>
    <t xml:space="preserve">   For Period Beginning September 1 and Ending April 30</t>
  </si>
  <si>
    <t>C4000</t>
  </si>
  <si>
    <t>Emergency Services</t>
  </si>
  <si>
    <r>
      <t xml:space="preserve">Area  </t>
    </r>
    <r>
      <rPr>
        <b/>
        <u/>
        <sz val="10"/>
        <color rgb="FF0000FF"/>
        <rFont val="Arial"/>
        <family val="2"/>
      </rPr>
      <t>C40</t>
    </r>
    <r>
      <rPr>
        <b/>
        <sz val="10"/>
        <color theme="1"/>
        <rFont val="Arial"/>
        <family val="2"/>
      </rPr>
      <t xml:space="preserve"> - Emergency Services</t>
    </r>
  </si>
  <si>
    <t>C40 - Emergency Services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</si>
  <si>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TTU Governmental Relations</t>
    </r>
  </si>
  <si>
    <t>TTU Governmental Relations</t>
  </si>
  <si>
    <t>Area J00 - TTU Governmental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</si>
</sst>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30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CCCCCC"/>
      </top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608BB4"/>
      </bottom>
      <diagonal/>
    </border>
    <border>
      <left/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 applyFill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9" fontId="4" fillId="6" borderId="29" xfId="4" applyFont="1" applyFill="1" applyBorder="1" applyAlignment="1">
      <alignment horizontal="righ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26" xfId="1" applyFont="1" applyBorder="1" applyAlignment="1">
      <alignment horizontal="left" vertical="center"/>
    </xf>
    <xf numFmtId="0" fontId="4" fillId="0" borderId="26" xfId="1" applyFont="1" applyFill="1" applyBorder="1" applyAlignment="1">
      <alignment horizontal="left" vertical="center"/>
    </xf>
    <xf numFmtId="0" fontId="2" fillId="4" borderId="6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left"/>
    </xf>
    <xf numFmtId="0" fontId="4" fillId="0" borderId="27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43" fontId="8" fillId="0" borderId="0" xfId="3" applyFont="1" applyFill="1"/>
    <xf numFmtId="9" fontId="4" fillId="0" borderId="22" xfId="4" applyFont="1" applyFill="1" applyBorder="1" applyAlignment="1">
      <alignment horizontal="right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4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51" customWidth="1"/>
    <col min="3" max="3" width="12.140625" style="1" customWidth="1"/>
    <col min="4" max="4" width="15.42578125" style="1" customWidth="1"/>
    <col min="5" max="5" width="16" style="12" customWidth="1"/>
    <col min="6" max="6" width="15.85546875" style="12" customWidth="1"/>
    <col min="7" max="7" width="13.7109375" style="12" customWidth="1"/>
    <col min="8" max="8" width="15.85546875" style="12" customWidth="1"/>
    <col min="9" max="9" width="17.28515625" style="12" customWidth="1"/>
    <col min="10" max="13" width="14.85546875" style="12" customWidth="1"/>
    <col min="14" max="14" width="14.5703125" style="12" customWidth="1"/>
    <col min="15" max="15" width="14.28515625" style="1" customWidth="1"/>
    <col min="16" max="19" width="9.140625" style="1"/>
    <col min="20" max="20" width="11.5703125" style="12" bestFit="1" customWidth="1"/>
    <col min="21" max="16384" width="9.140625" style="1"/>
  </cols>
  <sheetData>
    <row r="1" spans="1:15" ht="1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6"/>
    </row>
    <row r="2" spans="1:15" x14ac:dyDescent="0.25">
      <c r="A2" s="87" t="s">
        <v>415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6"/>
    </row>
    <row r="3" spans="1:15" x14ac:dyDescent="0.25">
      <c r="A3" s="88" t="s">
        <v>411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6"/>
    </row>
    <row r="4" spans="1:15" x14ac:dyDescent="0.25">
      <c r="A4" s="87" t="s">
        <v>549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6"/>
    </row>
    <row r="6" spans="1:15" ht="15.75" thickBot="1" x14ac:dyDescent="0.3">
      <c r="A6" s="96" t="s">
        <v>1</v>
      </c>
      <c r="B6" s="96"/>
      <c r="C6" s="96"/>
      <c r="D6" s="96"/>
      <c r="E6" s="11"/>
      <c r="F6" s="11"/>
      <c r="G6" s="11"/>
      <c r="H6" s="11"/>
      <c r="I6" s="18"/>
      <c r="J6" s="18"/>
      <c r="K6" s="11"/>
      <c r="L6" s="11"/>
      <c r="M6" s="11"/>
      <c r="N6" s="54"/>
      <c r="O6" s="6"/>
    </row>
    <row r="7" spans="1:15" x14ac:dyDescent="0.25">
      <c r="A7" s="37"/>
      <c r="B7" s="45" t="s">
        <v>58</v>
      </c>
      <c r="C7" s="32"/>
      <c r="D7" s="32"/>
      <c r="E7" s="13" t="s">
        <v>2</v>
      </c>
      <c r="F7" s="14" t="s">
        <v>3</v>
      </c>
      <c r="G7" s="15" t="s">
        <v>4</v>
      </c>
      <c r="H7" s="42" t="s">
        <v>412</v>
      </c>
      <c r="I7" s="53" t="s">
        <v>521</v>
      </c>
      <c r="J7" s="13" t="s">
        <v>518</v>
      </c>
      <c r="K7" s="60" t="s">
        <v>446</v>
      </c>
      <c r="L7" s="13" t="s">
        <v>518</v>
      </c>
      <c r="M7" s="13" t="s">
        <v>496</v>
      </c>
      <c r="N7" s="13" t="s">
        <v>461</v>
      </c>
      <c r="O7" s="13" t="s">
        <v>440</v>
      </c>
    </row>
    <row r="8" spans="1:15" ht="15.75" thickBot="1" x14ac:dyDescent="0.3">
      <c r="A8" s="38" t="s">
        <v>58</v>
      </c>
      <c r="B8" s="38" t="s">
        <v>59</v>
      </c>
      <c r="C8" s="33"/>
      <c r="D8" s="33"/>
      <c r="E8" s="16" t="s">
        <v>5</v>
      </c>
      <c r="F8" s="16" t="s">
        <v>5</v>
      </c>
      <c r="G8" s="16" t="s">
        <v>5</v>
      </c>
      <c r="H8" s="43" t="s">
        <v>413</v>
      </c>
      <c r="I8" s="16" t="s">
        <v>441</v>
      </c>
      <c r="J8" s="16" t="s">
        <v>441</v>
      </c>
      <c r="K8" s="61" t="s">
        <v>520</v>
      </c>
      <c r="L8" s="16" t="s">
        <v>442</v>
      </c>
      <c r="M8" s="16" t="s">
        <v>442</v>
      </c>
      <c r="N8" s="16" t="s">
        <v>442</v>
      </c>
      <c r="O8" s="16" t="s">
        <v>442</v>
      </c>
    </row>
    <row r="9" spans="1:15" ht="15.75" thickBot="1" x14ac:dyDescent="0.3">
      <c r="A9" s="34" t="s">
        <v>60</v>
      </c>
      <c r="B9" s="80" t="s">
        <v>61</v>
      </c>
      <c r="C9" s="81"/>
      <c r="D9" s="82"/>
      <c r="E9" s="3">
        <v>28695.01</v>
      </c>
      <c r="F9" s="5">
        <v>32852.129999999997</v>
      </c>
      <c r="G9" s="41">
        <v>8654.92</v>
      </c>
      <c r="H9" s="41">
        <v>22257.22</v>
      </c>
      <c r="I9" s="3">
        <f>SUM(E9:H9)</f>
        <v>92459.28</v>
      </c>
      <c r="J9" s="41">
        <v>105237.79</v>
      </c>
      <c r="K9" s="59">
        <f>SUM(I9/J9)-1</f>
        <v>-0.12142510784386484</v>
      </c>
      <c r="L9" s="41">
        <v>127757</v>
      </c>
      <c r="M9" s="41">
        <v>149627.76</v>
      </c>
      <c r="N9" s="41">
        <v>213466.67</v>
      </c>
      <c r="O9" s="41">
        <v>189817.72</v>
      </c>
    </row>
    <row r="10" spans="1:15" ht="15.75" thickBot="1" x14ac:dyDescent="0.3">
      <c r="A10" s="34" t="s">
        <v>319</v>
      </c>
      <c r="B10" s="34" t="s">
        <v>336</v>
      </c>
      <c r="C10" s="35"/>
      <c r="D10" s="35"/>
      <c r="E10" s="3">
        <v>3810.64</v>
      </c>
      <c r="F10" s="5">
        <v>6716.96</v>
      </c>
      <c r="G10" s="2"/>
      <c r="H10" s="2">
        <v>5002.29</v>
      </c>
      <c r="I10" s="3">
        <f t="shared" ref="I10:I11" si="0">SUM(E10:H10)</f>
        <v>15529.89</v>
      </c>
      <c r="J10" s="2">
        <v>24726.6</v>
      </c>
      <c r="K10" s="59">
        <f t="shared" ref="K10:K12" si="1">SUM(I10/J10)-1</f>
        <v>-0.37193589090291423</v>
      </c>
      <c r="L10" s="2">
        <v>33446.230000000003</v>
      </c>
      <c r="M10" s="2">
        <v>10410.030000000001</v>
      </c>
      <c r="N10" s="2">
        <v>39284.019999999997</v>
      </c>
      <c r="O10" s="2">
        <v>32526.78</v>
      </c>
    </row>
    <row r="11" spans="1:15" ht="15.75" thickBot="1" x14ac:dyDescent="0.3">
      <c r="A11" s="34" t="s">
        <v>62</v>
      </c>
      <c r="B11" s="83" t="s">
        <v>63</v>
      </c>
      <c r="C11" s="84"/>
      <c r="D11" s="85"/>
      <c r="E11" s="3"/>
      <c r="F11" s="5"/>
      <c r="G11" s="2"/>
      <c r="H11" s="2">
        <v>480.4</v>
      </c>
      <c r="I11" s="3">
        <f t="shared" si="0"/>
        <v>480.4</v>
      </c>
      <c r="J11" s="2">
        <v>1000</v>
      </c>
      <c r="K11" s="59">
        <f t="shared" si="1"/>
        <v>-0.51960000000000006</v>
      </c>
      <c r="L11" s="2">
        <v>9198.64</v>
      </c>
      <c r="M11" s="2">
        <v>7155.22</v>
      </c>
      <c r="N11" s="2">
        <v>4445.12</v>
      </c>
      <c r="O11" s="2">
        <v>9009.7099999999991</v>
      </c>
    </row>
    <row r="12" spans="1:15" ht="15.75" thickBot="1" x14ac:dyDescent="0.3">
      <c r="A12" s="30" t="s">
        <v>6</v>
      </c>
      <c r="B12" s="46"/>
      <c r="C12" s="31"/>
      <c r="D12" s="31"/>
      <c r="E12" s="4">
        <f>SUM(E9:E11)</f>
        <v>32505.649999999998</v>
      </c>
      <c r="F12" s="4">
        <f t="shared" ref="F12:I12" si="2">SUM(F9:F11)</f>
        <v>39569.089999999997</v>
      </c>
      <c r="G12" s="4">
        <f t="shared" si="2"/>
        <v>8654.92</v>
      </c>
      <c r="H12" s="4">
        <f>SUM(H9:H11)</f>
        <v>27739.910000000003</v>
      </c>
      <c r="I12" s="4">
        <f t="shared" si="2"/>
        <v>108469.56999999999</v>
      </c>
      <c r="J12" s="4">
        <f>SUM(J9:J11)</f>
        <v>130964.38999999998</v>
      </c>
      <c r="K12" s="65">
        <f t="shared" si="1"/>
        <v>-0.17176287386212385</v>
      </c>
      <c r="L12" s="4">
        <f>SUM(L9:L11)</f>
        <v>170401.87</v>
      </c>
      <c r="M12" s="4">
        <f>SUM(M9:M11)</f>
        <v>167193.01</v>
      </c>
      <c r="N12" s="4">
        <f>SUM(N9:N11)</f>
        <v>257195.81</v>
      </c>
      <c r="O12" s="4">
        <f>SUM(O9:O11)</f>
        <v>231354.21</v>
      </c>
    </row>
    <row r="13" spans="1:15" ht="15.75" thickBot="1" x14ac:dyDescent="0.3">
      <c r="A13" s="36" t="s">
        <v>7</v>
      </c>
      <c r="B13" s="10"/>
      <c r="C13" s="28"/>
      <c r="D13" s="2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</row>
    <row r="14" spans="1:15" x14ac:dyDescent="0.25">
      <c r="A14" s="37"/>
      <c r="B14" s="45" t="s">
        <v>58</v>
      </c>
      <c r="C14" s="32"/>
      <c r="D14" s="32"/>
      <c r="E14" s="13" t="s">
        <v>2</v>
      </c>
      <c r="F14" s="14" t="s">
        <v>3</v>
      </c>
      <c r="G14" s="15" t="s">
        <v>4</v>
      </c>
      <c r="H14" s="42" t="s">
        <v>412</v>
      </c>
      <c r="I14" s="53" t="s">
        <v>521</v>
      </c>
      <c r="J14" s="13" t="s">
        <v>518</v>
      </c>
      <c r="K14" s="60" t="s">
        <v>446</v>
      </c>
      <c r="L14" s="13" t="s">
        <v>518</v>
      </c>
      <c r="M14" s="13" t="s">
        <v>496</v>
      </c>
      <c r="N14" s="13" t="s">
        <v>461</v>
      </c>
      <c r="O14" s="13" t="s">
        <v>440</v>
      </c>
    </row>
    <row r="15" spans="1:15" ht="15.75" thickBot="1" x14ac:dyDescent="0.3">
      <c r="A15" s="38" t="s">
        <v>58</v>
      </c>
      <c r="B15" s="38" t="s">
        <v>59</v>
      </c>
      <c r="C15" s="33"/>
      <c r="D15" s="33"/>
      <c r="E15" s="16" t="s">
        <v>5</v>
      </c>
      <c r="F15" s="16" t="s">
        <v>5</v>
      </c>
      <c r="G15" s="16" t="s">
        <v>5</v>
      </c>
      <c r="H15" s="43" t="s">
        <v>413</v>
      </c>
      <c r="I15" s="16" t="s">
        <v>441</v>
      </c>
      <c r="J15" s="16" t="s">
        <v>441</v>
      </c>
      <c r="K15" s="61" t="s">
        <v>520</v>
      </c>
      <c r="L15" s="16" t="s">
        <v>442</v>
      </c>
      <c r="M15" s="16" t="s">
        <v>442</v>
      </c>
      <c r="N15" s="16" t="s">
        <v>442</v>
      </c>
      <c r="O15" s="16" t="s">
        <v>442</v>
      </c>
    </row>
    <row r="16" spans="1:15" ht="15.75" thickBot="1" x14ac:dyDescent="0.3">
      <c r="A16" s="9" t="s">
        <v>64</v>
      </c>
      <c r="B16" s="97" t="s">
        <v>548</v>
      </c>
      <c r="C16" s="97"/>
      <c r="D16" s="98"/>
      <c r="E16" s="52">
        <v>11759.77</v>
      </c>
      <c r="F16" s="40">
        <v>1269.5</v>
      </c>
      <c r="G16" s="24"/>
      <c r="H16" s="44">
        <v>2705.79</v>
      </c>
      <c r="I16" s="23">
        <f t="shared" ref="I16:I18" si="3">SUM(E16:H16)</f>
        <v>15735.060000000001</v>
      </c>
      <c r="J16" s="44">
        <v>23231.63</v>
      </c>
      <c r="K16" s="59">
        <f t="shared" ref="K16:K21" si="4">SUM(I16/J16)-1</f>
        <v>-0.32268807655769305</v>
      </c>
      <c r="L16" s="44">
        <v>31607.119999999999</v>
      </c>
      <c r="M16" s="44">
        <v>29844.67</v>
      </c>
      <c r="N16" s="44">
        <v>34259.800000000003</v>
      </c>
      <c r="O16" s="44">
        <v>34436.800000000003</v>
      </c>
    </row>
    <row r="17" spans="1:15" ht="15.75" thickBot="1" x14ac:dyDescent="0.3">
      <c r="A17" s="34" t="s">
        <v>65</v>
      </c>
      <c r="B17" s="83" t="s">
        <v>66</v>
      </c>
      <c r="C17" s="84"/>
      <c r="D17" s="85"/>
      <c r="E17" s="22">
        <v>119801.34</v>
      </c>
      <c r="F17" s="3">
        <v>82794.06</v>
      </c>
      <c r="G17" s="23"/>
      <c r="H17" s="23">
        <v>42447.95</v>
      </c>
      <c r="I17" s="23">
        <f t="shared" si="3"/>
        <v>245043.34999999998</v>
      </c>
      <c r="J17" s="23">
        <v>262591.65000000002</v>
      </c>
      <c r="K17" s="59">
        <f t="shared" si="4"/>
        <v>-6.6827334380206049E-2</v>
      </c>
      <c r="L17" s="23">
        <v>380478.52</v>
      </c>
      <c r="M17" s="23">
        <v>284816.09000000003</v>
      </c>
      <c r="N17" s="23">
        <v>301254.96000000002</v>
      </c>
      <c r="O17" s="23">
        <v>321740.62</v>
      </c>
    </row>
    <row r="18" spans="1:15" ht="15.75" thickBot="1" x14ac:dyDescent="0.3">
      <c r="A18" s="34" t="s">
        <v>67</v>
      </c>
      <c r="B18" s="34" t="s">
        <v>68</v>
      </c>
      <c r="C18" s="35"/>
      <c r="D18" s="35"/>
      <c r="E18" s="3">
        <v>25116.240000000002</v>
      </c>
      <c r="F18" s="3">
        <v>18284.46</v>
      </c>
      <c r="G18" s="23"/>
      <c r="H18" s="23">
        <v>6436.96</v>
      </c>
      <c r="I18" s="23">
        <f t="shared" si="3"/>
        <v>49837.659999999996</v>
      </c>
      <c r="J18" s="23">
        <v>45987.71</v>
      </c>
      <c r="K18" s="59">
        <f t="shared" si="4"/>
        <v>8.3716932197754446E-2</v>
      </c>
      <c r="L18" s="23">
        <v>66118.38</v>
      </c>
      <c r="M18" s="23">
        <v>72757.81</v>
      </c>
      <c r="N18" s="23">
        <v>52075.55</v>
      </c>
      <c r="O18" s="23">
        <v>52258.2</v>
      </c>
    </row>
    <row r="19" spans="1:15" ht="15.75" thickBot="1" x14ac:dyDescent="0.3">
      <c r="A19" s="34" t="s">
        <v>320</v>
      </c>
      <c r="B19" s="83" t="s">
        <v>321</v>
      </c>
      <c r="C19" s="84"/>
      <c r="D19" s="85"/>
      <c r="E19" s="3">
        <v>4165.8900000000003</v>
      </c>
      <c r="F19" s="3">
        <v>21061.61</v>
      </c>
      <c r="G19" s="23">
        <v>3937.82</v>
      </c>
      <c r="H19" s="23">
        <v>8695</v>
      </c>
      <c r="I19" s="23">
        <f>SUM(E19:H19)</f>
        <v>37860.32</v>
      </c>
      <c r="J19" s="23">
        <v>30622.22</v>
      </c>
      <c r="K19" s="59">
        <f t="shared" ref="K19" si="5">SUM(I19/J19)-1</f>
        <v>0.23636757883654402</v>
      </c>
      <c r="L19" s="23">
        <v>43150.78</v>
      </c>
      <c r="M19" s="23">
        <v>31143.73</v>
      </c>
      <c r="N19" s="23">
        <v>37240.15</v>
      </c>
      <c r="O19" s="23">
        <v>48248.12</v>
      </c>
    </row>
    <row r="20" spans="1:15" ht="15.75" thickBot="1" x14ac:dyDescent="0.3">
      <c r="A20" s="34" t="s">
        <v>537</v>
      </c>
      <c r="B20" s="83" t="s">
        <v>538</v>
      </c>
      <c r="C20" s="84"/>
      <c r="D20" s="85"/>
      <c r="E20" s="3"/>
      <c r="F20" s="3"/>
      <c r="G20" s="23"/>
      <c r="H20" s="23">
        <v>1450</v>
      </c>
      <c r="I20" s="23">
        <f>SUM(E20:H20)</f>
        <v>1450</v>
      </c>
      <c r="J20" s="23"/>
      <c r="K20" s="59"/>
      <c r="L20" s="23"/>
      <c r="M20" s="23"/>
      <c r="N20" s="23"/>
      <c r="O20" s="23"/>
    </row>
    <row r="21" spans="1:15" ht="15.75" thickBot="1" x14ac:dyDescent="0.3">
      <c r="A21" s="30" t="s">
        <v>8</v>
      </c>
      <c r="B21" s="46"/>
      <c r="C21" s="31"/>
      <c r="D21" s="31"/>
      <c r="E21" s="4">
        <f t="shared" ref="E21:I21" si="6">SUM(E16:E20)</f>
        <v>160843.24</v>
      </c>
      <c r="F21" s="4">
        <f t="shared" si="6"/>
        <v>123409.62999999999</v>
      </c>
      <c r="G21" s="4">
        <f t="shared" si="6"/>
        <v>3937.82</v>
      </c>
      <c r="H21" s="4">
        <f t="shared" si="6"/>
        <v>61735.7</v>
      </c>
      <c r="I21" s="4">
        <f t="shared" si="6"/>
        <v>349926.38999999996</v>
      </c>
      <c r="J21" s="4">
        <f>SUM(J16:J20)</f>
        <v>362433.21000000008</v>
      </c>
      <c r="K21" s="65">
        <f t="shared" si="4"/>
        <v>-3.4507930440480616E-2</v>
      </c>
      <c r="L21" s="4">
        <f t="shared" ref="L21:N21" si="7">SUM(L16:L20)</f>
        <v>521354.80000000005</v>
      </c>
      <c r="M21" s="4">
        <f t="shared" ref="M21" si="8">SUM(M16:M20)</f>
        <v>418562.3</v>
      </c>
      <c r="N21" s="4">
        <f t="shared" si="7"/>
        <v>424830.46</v>
      </c>
      <c r="O21" s="4">
        <f t="shared" ref="O21" si="9">SUM(O16:O20)</f>
        <v>456683.74</v>
      </c>
    </row>
    <row r="22" spans="1:15" ht="15.75" thickBot="1" x14ac:dyDescent="0.3">
      <c r="A22" s="36" t="s">
        <v>9</v>
      </c>
      <c r="B22" s="10"/>
      <c r="C22" s="28"/>
      <c r="D22" s="28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5" x14ac:dyDescent="0.25">
      <c r="A23" s="37"/>
      <c r="B23" s="45" t="s">
        <v>58</v>
      </c>
      <c r="C23" s="32"/>
      <c r="D23" s="32"/>
      <c r="E23" s="13" t="s">
        <v>2</v>
      </c>
      <c r="F23" s="14" t="s">
        <v>3</v>
      </c>
      <c r="G23" s="15" t="s">
        <v>4</v>
      </c>
      <c r="H23" s="42" t="s">
        <v>412</v>
      </c>
      <c r="I23" s="53" t="s">
        <v>521</v>
      </c>
      <c r="J23" s="13" t="s">
        <v>518</v>
      </c>
      <c r="K23" s="60" t="s">
        <v>446</v>
      </c>
      <c r="L23" s="13" t="s">
        <v>518</v>
      </c>
      <c r="M23" s="13" t="s">
        <v>496</v>
      </c>
      <c r="N23" s="13" t="s">
        <v>461</v>
      </c>
      <c r="O23" s="13" t="s">
        <v>440</v>
      </c>
    </row>
    <row r="24" spans="1:15" ht="15.75" thickBot="1" x14ac:dyDescent="0.3">
      <c r="A24" s="38" t="s">
        <v>58</v>
      </c>
      <c r="B24" s="38" t="s">
        <v>59</v>
      </c>
      <c r="C24" s="33"/>
      <c r="D24" s="33"/>
      <c r="E24" s="16" t="s">
        <v>5</v>
      </c>
      <c r="F24" s="16" t="s">
        <v>5</v>
      </c>
      <c r="G24" s="16" t="s">
        <v>5</v>
      </c>
      <c r="H24" s="43" t="s">
        <v>413</v>
      </c>
      <c r="I24" s="16" t="s">
        <v>441</v>
      </c>
      <c r="J24" s="16" t="s">
        <v>441</v>
      </c>
      <c r="K24" s="61" t="s">
        <v>520</v>
      </c>
      <c r="L24" s="16" t="s">
        <v>442</v>
      </c>
      <c r="M24" s="16" t="s">
        <v>442</v>
      </c>
      <c r="N24" s="16" t="s">
        <v>442</v>
      </c>
      <c r="O24" s="16" t="s">
        <v>442</v>
      </c>
    </row>
    <row r="25" spans="1:15" ht="15.75" thickBot="1" x14ac:dyDescent="0.3">
      <c r="A25" s="34" t="s">
        <v>277</v>
      </c>
      <c r="B25" s="80" t="s">
        <v>278</v>
      </c>
      <c r="C25" s="81"/>
      <c r="D25" s="82"/>
      <c r="E25" s="3">
        <v>8999.66</v>
      </c>
      <c r="F25" s="3">
        <v>4253.6400000000003</v>
      </c>
      <c r="G25" s="2"/>
      <c r="H25" s="2">
        <v>2420</v>
      </c>
      <c r="I25" s="3">
        <f>SUM(E25:H25)</f>
        <v>15673.3</v>
      </c>
      <c r="J25" s="2">
        <v>17168.78</v>
      </c>
      <c r="K25" s="59">
        <f t="shared" ref="K25:K28" si="10">SUM(I25/J25)-1</f>
        <v>-8.7104616635544252E-2</v>
      </c>
      <c r="L25" s="2">
        <v>31982.35</v>
      </c>
      <c r="M25" s="2">
        <v>12029.17</v>
      </c>
      <c r="N25" s="2">
        <v>37766.78</v>
      </c>
      <c r="O25" s="2">
        <v>31268.11</v>
      </c>
    </row>
    <row r="26" spans="1:15" ht="15.75" thickBot="1" x14ac:dyDescent="0.3">
      <c r="A26" s="34" t="s">
        <v>69</v>
      </c>
      <c r="B26" s="83" t="s">
        <v>70</v>
      </c>
      <c r="C26" s="84"/>
      <c r="D26" s="85"/>
      <c r="E26" s="3">
        <v>821.18</v>
      </c>
      <c r="F26" s="3"/>
      <c r="G26" s="2"/>
      <c r="H26" s="2"/>
      <c r="I26" s="3">
        <f>SUM(E26:H26)</f>
        <v>821.18</v>
      </c>
      <c r="J26" s="2">
        <v>2837.49</v>
      </c>
      <c r="K26" s="59">
        <f t="shared" ref="K26" si="11">SUM(I26/J26)-1</f>
        <v>-0.71059633690338997</v>
      </c>
      <c r="L26" s="2">
        <v>5394.81</v>
      </c>
      <c r="M26" s="2">
        <v>3584.16</v>
      </c>
      <c r="N26" s="2">
        <v>11431.26</v>
      </c>
      <c r="O26" s="2">
        <v>8736</v>
      </c>
    </row>
    <row r="27" spans="1:15" ht="15.75" thickBot="1" x14ac:dyDescent="0.3">
      <c r="A27" s="34" t="s">
        <v>534</v>
      </c>
      <c r="B27" s="83" t="s">
        <v>535</v>
      </c>
      <c r="C27" s="84"/>
      <c r="D27" s="85"/>
      <c r="E27" s="3">
        <v>3123.46</v>
      </c>
      <c r="F27" s="3">
        <v>770.64</v>
      </c>
      <c r="G27" s="2"/>
      <c r="H27" s="2">
        <v>869.42</v>
      </c>
      <c r="I27" s="3">
        <f>SUM(E27:H27)</f>
        <v>4763.5199999999995</v>
      </c>
      <c r="J27" s="2">
        <v>0</v>
      </c>
      <c r="K27" s="59"/>
      <c r="L27" s="2"/>
      <c r="M27" s="2"/>
      <c r="N27" s="2"/>
      <c r="O27" s="2"/>
    </row>
    <row r="28" spans="1:15" ht="15.75" thickBot="1" x14ac:dyDescent="0.3">
      <c r="A28" s="30" t="s">
        <v>10</v>
      </c>
      <c r="B28" s="46"/>
      <c r="C28" s="31"/>
      <c r="D28" s="31"/>
      <c r="E28" s="4">
        <f>SUM(E25:E27)</f>
        <v>12944.3</v>
      </c>
      <c r="F28" s="4">
        <f t="shared" ref="F28:I28" si="12">SUM(F25:F27)</f>
        <v>5024.2800000000007</v>
      </c>
      <c r="G28" s="4">
        <f t="shared" si="12"/>
        <v>0</v>
      </c>
      <c r="H28" s="4">
        <f>SUM(H25:H27)</f>
        <v>3289.42</v>
      </c>
      <c r="I28" s="4">
        <f t="shared" si="12"/>
        <v>21258</v>
      </c>
      <c r="J28" s="4">
        <f>SUM(J25:J27)</f>
        <v>20006.269999999997</v>
      </c>
      <c r="K28" s="65">
        <f t="shared" si="10"/>
        <v>6.2566885281464479E-2</v>
      </c>
      <c r="L28" s="4">
        <f>SUM(L25:L27)</f>
        <v>37377.159999999996</v>
      </c>
      <c r="M28" s="4">
        <f>SUM(M25:M27)</f>
        <v>15613.33</v>
      </c>
      <c r="N28" s="4">
        <f>SUM(N25:N27)</f>
        <v>49198.04</v>
      </c>
      <c r="O28" s="4">
        <f>SUM(O25:O27)</f>
        <v>40004.11</v>
      </c>
    </row>
    <row r="29" spans="1:15" ht="15.75" thickBot="1" x14ac:dyDescent="0.3">
      <c r="A29" s="36" t="s">
        <v>530</v>
      </c>
      <c r="B29" s="10"/>
      <c r="C29" s="28"/>
      <c r="D29" s="28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5" x14ac:dyDescent="0.25">
      <c r="A30" s="37"/>
      <c r="B30" s="45" t="s">
        <v>58</v>
      </c>
      <c r="C30" s="32"/>
      <c r="D30" s="32"/>
      <c r="E30" s="13" t="s">
        <v>2</v>
      </c>
      <c r="F30" s="14" t="s">
        <v>3</v>
      </c>
      <c r="G30" s="15" t="s">
        <v>4</v>
      </c>
      <c r="H30" s="42" t="s">
        <v>412</v>
      </c>
      <c r="I30" s="53" t="s">
        <v>521</v>
      </c>
      <c r="J30" s="13" t="s">
        <v>518</v>
      </c>
      <c r="K30" s="60" t="s">
        <v>446</v>
      </c>
      <c r="L30" s="13" t="s">
        <v>518</v>
      </c>
      <c r="M30" s="13" t="s">
        <v>496</v>
      </c>
      <c r="N30" s="13" t="s">
        <v>461</v>
      </c>
      <c r="O30" s="13" t="s">
        <v>440</v>
      </c>
    </row>
    <row r="31" spans="1:15" ht="15.75" thickBot="1" x14ac:dyDescent="0.3">
      <c r="A31" s="38" t="s">
        <v>58</v>
      </c>
      <c r="B31" s="38" t="s">
        <v>59</v>
      </c>
      <c r="C31" s="33"/>
      <c r="D31" s="33"/>
      <c r="E31" s="16" t="s">
        <v>5</v>
      </c>
      <c r="F31" s="16" t="s">
        <v>5</v>
      </c>
      <c r="G31" s="16" t="s">
        <v>5</v>
      </c>
      <c r="H31" s="43" t="s">
        <v>413</v>
      </c>
      <c r="I31" s="16" t="s">
        <v>441</v>
      </c>
      <c r="J31" s="16" t="s">
        <v>441</v>
      </c>
      <c r="K31" s="61" t="s">
        <v>520</v>
      </c>
      <c r="L31" s="16" t="s">
        <v>442</v>
      </c>
      <c r="M31" s="16" t="s">
        <v>442</v>
      </c>
      <c r="N31" s="16" t="s">
        <v>442</v>
      </c>
      <c r="O31" s="16" t="s">
        <v>442</v>
      </c>
    </row>
    <row r="32" spans="1:15" ht="15.75" thickBot="1" x14ac:dyDescent="0.3">
      <c r="A32" s="34" t="s">
        <v>498</v>
      </c>
      <c r="B32" s="34" t="s">
        <v>531</v>
      </c>
      <c r="C32" s="35"/>
      <c r="D32" s="35"/>
      <c r="E32" s="3">
        <v>27892.84</v>
      </c>
      <c r="F32" s="3">
        <v>5600</v>
      </c>
      <c r="G32" s="2"/>
      <c r="H32" s="2">
        <v>10959.18</v>
      </c>
      <c r="I32" s="3">
        <f>SUM(E32:H32)</f>
        <v>44452.02</v>
      </c>
      <c r="J32" s="41">
        <v>29144.66</v>
      </c>
      <c r="K32" s="59">
        <f t="shared" ref="K32:K33" si="13">SUM(I32/J32)-1</f>
        <v>0.5252200574650725</v>
      </c>
      <c r="L32" s="2">
        <v>73569.45</v>
      </c>
      <c r="M32" s="2"/>
      <c r="N32" s="2"/>
      <c r="O32" s="2"/>
    </row>
    <row r="33" spans="1:15" ht="15.75" thickBot="1" x14ac:dyDescent="0.3">
      <c r="A33" s="30" t="s">
        <v>532</v>
      </c>
      <c r="B33" s="46"/>
      <c r="C33" s="31"/>
      <c r="D33" s="31"/>
      <c r="E33" s="4">
        <f t="shared" ref="E33:J33" si="14">SUM(E32:E32)</f>
        <v>27892.84</v>
      </c>
      <c r="F33" s="4">
        <f t="shared" si="14"/>
        <v>5600</v>
      </c>
      <c r="G33" s="4">
        <f t="shared" si="14"/>
        <v>0</v>
      </c>
      <c r="H33" s="4">
        <f t="shared" si="14"/>
        <v>10959.18</v>
      </c>
      <c r="I33" s="4">
        <f t="shared" si="14"/>
        <v>44452.02</v>
      </c>
      <c r="J33" s="4">
        <f t="shared" si="14"/>
        <v>29144.66</v>
      </c>
      <c r="K33" s="79">
        <f t="shared" si="13"/>
        <v>0.5252200574650725</v>
      </c>
      <c r="L33" s="4">
        <f>SUM(L32:L32)</f>
        <v>73569.45</v>
      </c>
      <c r="M33" s="4">
        <f>SUM(M32:M32)</f>
        <v>0</v>
      </c>
      <c r="N33" s="4">
        <f>SUM(N32:N32)</f>
        <v>0</v>
      </c>
      <c r="O33" s="4">
        <f>SUM(O32:O32)</f>
        <v>0</v>
      </c>
    </row>
    <row r="34" spans="1:15" ht="15.75" thickBot="1" x14ac:dyDescent="0.3">
      <c r="A34" s="36" t="s">
        <v>540</v>
      </c>
      <c r="B34" s="10"/>
      <c r="C34" s="28"/>
      <c r="D34" s="28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5" x14ac:dyDescent="0.25">
      <c r="A35" s="37"/>
      <c r="B35" s="45" t="s">
        <v>58</v>
      </c>
      <c r="C35" s="32"/>
      <c r="D35" s="32"/>
      <c r="E35" s="13" t="s">
        <v>2</v>
      </c>
      <c r="F35" s="14" t="s">
        <v>3</v>
      </c>
      <c r="G35" s="15" t="s">
        <v>4</v>
      </c>
      <c r="H35" s="42" t="s">
        <v>412</v>
      </c>
      <c r="I35" s="53" t="s">
        <v>521</v>
      </c>
      <c r="J35" s="13" t="s">
        <v>518</v>
      </c>
      <c r="K35" s="60" t="s">
        <v>446</v>
      </c>
      <c r="L35" s="13" t="s">
        <v>518</v>
      </c>
      <c r="M35" s="13" t="s">
        <v>496</v>
      </c>
      <c r="N35" s="13" t="s">
        <v>461</v>
      </c>
      <c r="O35" s="13" t="s">
        <v>440</v>
      </c>
    </row>
    <row r="36" spans="1:15" ht="15.75" thickBot="1" x14ac:dyDescent="0.3">
      <c r="A36" s="38" t="s">
        <v>58</v>
      </c>
      <c r="B36" s="38" t="s">
        <v>59</v>
      </c>
      <c r="C36" s="33"/>
      <c r="D36" s="33"/>
      <c r="E36" s="16" t="s">
        <v>5</v>
      </c>
      <c r="F36" s="16" t="s">
        <v>5</v>
      </c>
      <c r="G36" s="16" t="s">
        <v>5</v>
      </c>
      <c r="H36" s="43" t="s">
        <v>413</v>
      </c>
      <c r="I36" s="16" t="s">
        <v>441</v>
      </c>
      <c r="J36" s="16" t="s">
        <v>441</v>
      </c>
      <c r="K36" s="61" t="s">
        <v>520</v>
      </c>
      <c r="L36" s="16" t="s">
        <v>442</v>
      </c>
      <c r="M36" s="16" t="s">
        <v>442</v>
      </c>
      <c r="N36" s="16" t="s">
        <v>442</v>
      </c>
      <c r="O36" s="16" t="s">
        <v>442</v>
      </c>
    </row>
    <row r="37" spans="1:15" ht="15.75" thickBot="1" x14ac:dyDescent="0.3">
      <c r="A37" s="34" t="s">
        <v>541</v>
      </c>
      <c r="B37" s="34" t="s">
        <v>542</v>
      </c>
      <c r="C37" s="35"/>
      <c r="D37" s="35"/>
      <c r="E37" s="3">
        <v>4595.6899999999996</v>
      </c>
      <c r="F37" s="3">
        <v>3269.26</v>
      </c>
      <c r="G37" s="2"/>
      <c r="H37" s="2">
        <v>8765.2800000000007</v>
      </c>
      <c r="I37" s="3">
        <f>SUM(E37:H37)</f>
        <v>16630.23</v>
      </c>
      <c r="J37" s="2"/>
      <c r="K37" s="59"/>
      <c r="L37" s="2"/>
      <c r="M37" s="2"/>
      <c r="N37" s="2"/>
      <c r="O37" s="2"/>
    </row>
    <row r="38" spans="1:15" ht="15.75" thickBot="1" x14ac:dyDescent="0.3">
      <c r="A38" s="30" t="s">
        <v>543</v>
      </c>
      <c r="B38" s="46"/>
      <c r="C38" s="31"/>
      <c r="D38" s="31"/>
      <c r="E38" s="4">
        <f t="shared" ref="E38:J38" si="15">SUM(E37:E37)</f>
        <v>4595.6899999999996</v>
      </c>
      <c r="F38" s="4">
        <f t="shared" si="15"/>
        <v>3269.26</v>
      </c>
      <c r="G38" s="4">
        <f t="shared" si="15"/>
        <v>0</v>
      </c>
      <c r="H38" s="4">
        <f t="shared" si="15"/>
        <v>8765.2800000000007</v>
      </c>
      <c r="I38" s="4">
        <f t="shared" si="15"/>
        <v>16630.23</v>
      </c>
      <c r="J38" s="4">
        <f t="shared" si="15"/>
        <v>0</v>
      </c>
      <c r="K38" s="79"/>
      <c r="L38" s="4">
        <f>SUM(L37:L37)</f>
        <v>0</v>
      </c>
      <c r="M38" s="4">
        <f>SUM(M37:M37)</f>
        <v>0</v>
      </c>
      <c r="N38" s="4">
        <f>SUM(N37:N37)</f>
        <v>0</v>
      </c>
      <c r="O38" s="4">
        <f>SUM(O37:O37)</f>
        <v>0</v>
      </c>
    </row>
    <row r="39" spans="1:15" x14ac:dyDescent="0.25">
      <c r="A39" s="37"/>
      <c r="B39" s="45" t="s">
        <v>58</v>
      </c>
      <c r="C39" s="32"/>
      <c r="D39" s="32"/>
      <c r="E39" s="13" t="s">
        <v>2</v>
      </c>
      <c r="F39" s="14" t="s">
        <v>3</v>
      </c>
      <c r="G39" s="15" t="s">
        <v>4</v>
      </c>
      <c r="H39" s="42" t="s">
        <v>412</v>
      </c>
      <c r="I39" s="53" t="s">
        <v>521</v>
      </c>
      <c r="J39" s="13" t="s">
        <v>518</v>
      </c>
      <c r="K39" s="60" t="s">
        <v>446</v>
      </c>
      <c r="L39" s="13" t="s">
        <v>518</v>
      </c>
      <c r="M39" s="13" t="s">
        <v>496</v>
      </c>
      <c r="N39" s="13" t="s">
        <v>461</v>
      </c>
      <c r="O39" s="13" t="s">
        <v>440</v>
      </c>
    </row>
    <row r="40" spans="1:15" ht="15.75" thickBot="1" x14ac:dyDescent="0.3">
      <c r="A40" s="38" t="s">
        <v>58</v>
      </c>
      <c r="B40" s="38" t="s">
        <v>59</v>
      </c>
      <c r="C40" s="33"/>
      <c r="D40" s="33"/>
      <c r="E40" s="16" t="s">
        <v>5</v>
      </c>
      <c r="F40" s="16" t="s">
        <v>5</v>
      </c>
      <c r="G40" s="16" t="s">
        <v>5</v>
      </c>
      <c r="H40" s="43" t="s">
        <v>413</v>
      </c>
      <c r="I40" s="16" t="s">
        <v>441</v>
      </c>
      <c r="J40" s="16" t="s">
        <v>441</v>
      </c>
      <c r="K40" s="61" t="s">
        <v>520</v>
      </c>
      <c r="L40" s="16" t="s">
        <v>442</v>
      </c>
      <c r="M40" s="16" t="s">
        <v>442</v>
      </c>
      <c r="N40" s="16" t="s">
        <v>442</v>
      </c>
      <c r="O40" s="16" t="s">
        <v>442</v>
      </c>
    </row>
    <row r="41" spans="1:15" ht="15.75" thickBot="1" x14ac:dyDescent="0.3">
      <c r="A41" s="34" t="s">
        <v>71</v>
      </c>
      <c r="B41" s="34" t="s">
        <v>72</v>
      </c>
      <c r="C41" s="35"/>
      <c r="D41" s="35"/>
      <c r="E41" s="5">
        <v>52070.59</v>
      </c>
      <c r="F41" s="5">
        <v>43818.94</v>
      </c>
      <c r="G41" s="2"/>
      <c r="H41" s="2">
        <v>38390.410000000003</v>
      </c>
      <c r="I41" s="2">
        <f>SUM(E41:H41)</f>
        <v>134279.94</v>
      </c>
      <c r="J41" s="2">
        <v>139668.03</v>
      </c>
      <c r="K41" s="59">
        <f t="shared" ref="K41:K46" si="16">SUM(I41/J41)-1</f>
        <v>-3.8577833452651977E-2</v>
      </c>
      <c r="L41" s="2">
        <v>224457.2</v>
      </c>
      <c r="M41" s="2">
        <v>248440.47</v>
      </c>
      <c r="N41" s="2">
        <v>241403.78</v>
      </c>
      <c r="O41" s="2">
        <v>333787.61</v>
      </c>
    </row>
    <row r="42" spans="1:15" ht="15.75" thickBot="1" x14ac:dyDescent="0.3">
      <c r="A42" s="34" t="s">
        <v>73</v>
      </c>
      <c r="B42" s="83" t="s">
        <v>74</v>
      </c>
      <c r="C42" s="84"/>
      <c r="D42" s="85"/>
      <c r="E42" s="3">
        <v>12942.85</v>
      </c>
      <c r="F42" s="3">
        <v>26877.43</v>
      </c>
      <c r="G42" s="2">
        <v>5597.33</v>
      </c>
      <c r="H42" s="2">
        <v>12667.39</v>
      </c>
      <c r="I42" s="2">
        <f>SUM(E42:H42)</f>
        <v>58085</v>
      </c>
      <c r="J42" s="2">
        <v>121611.98</v>
      </c>
      <c r="K42" s="59">
        <f t="shared" si="16"/>
        <v>-0.52237435818411959</v>
      </c>
      <c r="L42" s="2">
        <v>186487.32</v>
      </c>
      <c r="M42" s="2">
        <v>161284.14000000001</v>
      </c>
      <c r="N42" s="2">
        <v>181034.52</v>
      </c>
      <c r="O42" s="2">
        <v>222061.94</v>
      </c>
    </row>
    <row r="43" spans="1:15" ht="15.75" thickBot="1" x14ac:dyDescent="0.3">
      <c r="A43" s="34" t="s">
        <v>457</v>
      </c>
      <c r="B43" s="83" t="s">
        <v>423</v>
      </c>
      <c r="C43" s="84"/>
      <c r="D43" s="85"/>
      <c r="E43" s="3"/>
      <c r="F43" s="3"/>
      <c r="G43" s="2"/>
      <c r="H43" s="2"/>
      <c r="I43" s="2"/>
      <c r="J43" s="2"/>
      <c r="K43" s="59"/>
      <c r="L43" s="2"/>
      <c r="M43" s="2"/>
      <c r="N43" s="2">
        <v>95.23</v>
      </c>
      <c r="O43" s="2"/>
    </row>
    <row r="44" spans="1:15" ht="15.75" thickBot="1" x14ac:dyDescent="0.3">
      <c r="A44" s="34" t="s">
        <v>485</v>
      </c>
      <c r="B44" s="83" t="s">
        <v>486</v>
      </c>
      <c r="C44" s="84"/>
      <c r="D44" s="85"/>
      <c r="E44" s="3">
        <v>2084.38</v>
      </c>
      <c r="F44" s="3">
        <v>954.32</v>
      </c>
      <c r="G44" s="2">
        <v>3625.53</v>
      </c>
      <c r="H44" s="2">
        <v>905</v>
      </c>
      <c r="I44" s="2">
        <f>SUM(E44:H44)</f>
        <v>7569.2300000000005</v>
      </c>
      <c r="J44" s="2">
        <v>5589.59</v>
      </c>
      <c r="K44" s="59">
        <f t="shared" si="16"/>
        <v>0.35416551124501083</v>
      </c>
      <c r="L44" s="2">
        <v>10644.29</v>
      </c>
      <c r="M44" s="2">
        <v>9775.0499999999993</v>
      </c>
      <c r="N44" s="2"/>
      <c r="O44" s="2"/>
    </row>
    <row r="45" spans="1:15" ht="15.75" thickBot="1" x14ac:dyDescent="0.3">
      <c r="A45" s="34" t="s">
        <v>510</v>
      </c>
      <c r="B45" s="83" t="s">
        <v>511</v>
      </c>
      <c r="C45" s="84"/>
      <c r="D45" s="85"/>
      <c r="E45" s="3">
        <v>2508.4899999999998</v>
      </c>
      <c r="F45" s="3">
        <v>3667.27</v>
      </c>
      <c r="G45" s="2"/>
      <c r="H45" s="2">
        <v>1140</v>
      </c>
      <c r="I45" s="2">
        <f>SUM(E45:H45)</f>
        <v>7315.76</v>
      </c>
      <c r="J45" s="2">
        <v>5367.96</v>
      </c>
      <c r="K45" s="59">
        <f t="shared" si="16"/>
        <v>0.36285665317923388</v>
      </c>
      <c r="L45" s="2">
        <v>11862.29</v>
      </c>
      <c r="M45" s="2"/>
      <c r="N45" s="2"/>
      <c r="O45" s="2"/>
    </row>
    <row r="46" spans="1:15" ht="15.75" thickBot="1" x14ac:dyDescent="0.3">
      <c r="A46" s="30" t="s">
        <v>11</v>
      </c>
      <c r="B46" s="46"/>
      <c r="C46" s="31"/>
      <c r="D46" s="31"/>
      <c r="E46" s="4">
        <f t="shared" ref="E46:J46" si="17">SUM(E41:E45)</f>
        <v>69606.31</v>
      </c>
      <c r="F46" s="4">
        <f t="shared" si="17"/>
        <v>75317.960000000006</v>
      </c>
      <c r="G46" s="4">
        <f t="shared" si="17"/>
        <v>9222.86</v>
      </c>
      <c r="H46" s="4">
        <f t="shared" si="17"/>
        <v>53102.8</v>
      </c>
      <c r="I46" s="4">
        <f t="shared" si="17"/>
        <v>207249.93000000002</v>
      </c>
      <c r="J46" s="4">
        <f t="shared" si="17"/>
        <v>272237.56000000006</v>
      </c>
      <c r="K46" s="65">
        <f t="shared" si="16"/>
        <v>-0.23871661941137001</v>
      </c>
      <c r="L46" s="4">
        <f t="shared" ref="L46:N46" si="18">SUM(L41:L45)</f>
        <v>433451.1</v>
      </c>
      <c r="M46" s="4">
        <f t="shared" ref="M46" si="19">SUM(M41:M45)</f>
        <v>419499.66</v>
      </c>
      <c r="N46" s="4">
        <f t="shared" si="18"/>
        <v>422533.52999999997</v>
      </c>
      <c r="O46" s="4">
        <f t="shared" ref="O46" si="20">SUM(O41:O45)</f>
        <v>555849.55000000005</v>
      </c>
    </row>
    <row r="47" spans="1:15" ht="15.75" thickBot="1" x14ac:dyDescent="0.3">
      <c r="A47" s="90" t="s">
        <v>337</v>
      </c>
      <c r="B47" s="90"/>
      <c r="C47" s="90"/>
      <c r="D47" s="90"/>
      <c r="E47" s="18"/>
      <c r="F47" s="18"/>
      <c r="G47" s="19"/>
      <c r="H47" s="19"/>
      <c r="I47" s="18"/>
      <c r="J47" s="18"/>
      <c r="K47" s="18"/>
      <c r="L47" s="19"/>
      <c r="M47" s="19"/>
      <c r="N47" s="19"/>
    </row>
    <row r="48" spans="1:15" x14ac:dyDescent="0.25">
      <c r="A48" s="37"/>
      <c r="B48" s="45" t="s">
        <v>58</v>
      </c>
      <c r="C48" s="32"/>
      <c r="D48" s="32"/>
      <c r="E48" s="13" t="s">
        <v>2</v>
      </c>
      <c r="F48" s="14" t="s">
        <v>3</v>
      </c>
      <c r="G48" s="15" t="s">
        <v>4</v>
      </c>
      <c r="H48" s="42" t="s">
        <v>412</v>
      </c>
      <c r="I48" s="53" t="s">
        <v>521</v>
      </c>
      <c r="J48" s="13" t="s">
        <v>518</v>
      </c>
      <c r="K48" s="60" t="s">
        <v>446</v>
      </c>
      <c r="L48" s="13" t="s">
        <v>518</v>
      </c>
      <c r="M48" s="13" t="s">
        <v>496</v>
      </c>
      <c r="N48" s="13" t="s">
        <v>461</v>
      </c>
      <c r="O48" s="13" t="s">
        <v>440</v>
      </c>
    </row>
    <row r="49" spans="1:15" ht="15.75" thickBot="1" x14ac:dyDescent="0.3">
      <c r="A49" s="38" t="s">
        <v>58</v>
      </c>
      <c r="B49" s="38" t="s">
        <v>59</v>
      </c>
      <c r="C49" s="33"/>
      <c r="D49" s="33"/>
      <c r="E49" s="16" t="s">
        <v>5</v>
      </c>
      <c r="F49" s="16" t="s">
        <v>5</v>
      </c>
      <c r="G49" s="16" t="s">
        <v>5</v>
      </c>
      <c r="H49" s="43" t="s">
        <v>413</v>
      </c>
      <c r="I49" s="16" t="s">
        <v>441</v>
      </c>
      <c r="J49" s="16" t="s">
        <v>441</v>
      </c>
      <c r="K49" s="61" t="s">
        <v>520</v>
      </c>
      <c r="L49" s="16" t="s">
        <v>442</v>
      </c>
      <c r="M49" s="16" t="s">
        <v>442</v>
      </c>
      <c r="N49" s="16" t="s">
        <v>442</v>
      </c>
      <c r="O49" s="16" t="s">
        <v>442</v>
      </c>
    </row>
    <row r="50" spans="1:15" ht="15.75" thickBot="1" x14ac:dyDescent="0.3">
      <c r="A50" s="34" t="s">
        <v>358</v>
      </c>
      <c r="B50" s="80" t="s">
        <v>359</v>
      </c>
      <c r="C50" s="81"/>
      <c r="D50" s="82"/>
      <c r="E50" s="3"/>
      <c r="F50" s="57"/>
      <c r="G50" s="2"/>
      <c r="H50" s="41"/>
      <c r="I50" s="2">
        <f>SUM(E50:H50)</f>
        <v>0</v>
      </c>
      <c r="J50" s="2"/>
      <c r="K50" s="59"/>
      <c r="L50" s="2"/>
      <c r="M50" s="2">
        <v>93.24</v>
      </c>
      <c r="N50" s="2">
        <v>11239.71</v>
      </c>
      <c r="O50" s="2">
        <v>15290.62</v>
      </c>
    </row>
    <row r="51" spans="1:15" ht="15.75" thickBot="1" x14ac:dyDescent="0.3">
      <c r="A51" s="34" t="s">
        <v>476</v>
      </c>
      <c r="B51" s="83" t="s">
        <v>477</v>
      </c>
      <c r="C51" s="84"/>
      <c r="D51" s="85"/>
      <c r="E51" s="3"/>
      <c r="F51" s="57"/>
      <c r="G51" s="2"/>
      <c r="H51" s="41"/>
      <c r="I51" s="2">
        <f>SUM(E51:H51)</f>
        <v>0</v>
      </c>
      <c r="J51" s="2"/>
      <c r="K51" s="59"/>
      <c r="L51" s="2"/>
      <c r="M51" s="2">
        <v>5565.48</v>
      </c>
      <c r="N51" s="2"/>
      <c r="O51" s="2"/>
    </row>
    <row r="52" spans="1:15" ht="15.75" thickBot="1" x14ac:dyDescent="0.3">
      <c r="A52" s="34" t="s">
        <v>76</v>
      </c>
      <c r="B52" s="76" t="s">
        <v>338</v>
      </c>
      <c r="C52" s="77"/>
      <c r="D52" s="78"/>
      <c r="E52" s="3">
        <v>2974.26</v>
      </c>
      <c r="F52" s="5">
        <v>30883.86</v>
      </c>
      <c r="G52" s="2">
        <v>3154.98</v>
      </c>
      <c r="H52" s="2">
        <v>52051.5</v>
      </c>
      <c r="I52" s="2">
        <f>SUM(E52:H52)</f>
        <v>89064.6</v>
      </c>
      <c r="J52" s="2">
        <v>67802.880000000005</v>
      </c>
      <c r="K52" s="59">
        <f t="shared" ref="K52:K55" si="21">SUM(I52/J52)-1</f>
        <v>0.31358136999490283</v>
      </c>
      <c r="L52" s="2">
        <v>97892.43</v>
      </c>
      <c r="M52" s="2">
        <v>140550.03</v>
      </c>
      <c r="N52" s="2">
        <v>187386.14</v>
      </c>
      <c r="O52" s="2">
        <v>165696.98000000001</v>
      </c>
    </row>
    <row r="53" spans="1:15" ht="15.75" thickBot="1" x14ac:dyDescent="0.3">
      <c r="A53" s="34" t="s">
        <v>447</v>
      </c>
      <c r="B53" s="83" t="s">
        <v>448</v>
      </c>
      <c r="C53" s="84"/>
      <c r="D53" s="85"/>
      <c r="E53" s="3"/>
      <c r="F53" s="3"/>
      <c r="G53" s="2"/>
      <c r="H53" s="2"/>
      <c r="I53" s="2">
        <f>SUM(E53:H53)</f>
        <v>0</v>
      </c>
      <c r="J53" s="2"/>
      <c r="K53" s="59"/>
      <c r="L53" s="2"/>
      <c r="M53" s="2">
        <v>7460.17</v>
      </c>
      <c r="N53" s="2">
        <v>6668.28</v>
      </c>
      <c r="O53" s="2">
        <v>0</v>
      </c>
    </row>
    <row r="54" spans="1:15" ht="15.75" thickBot="1" x14ac:dyDescent="0.3">
      <c r="A54" s="34" t="s">
        <v>458</v>
      </c>
      <c r="B54" s="83" t="s">
        <v>522</v>
      </c>
      <c r="C54" s="84"/>
      <c r="D54" s="85"/>
      <c r="E54" s="3">
        <v>21717.78</v>
      </c>
      <c r="F54" s="3">
        <v>40263.449999999997</v>
      </c>
      <c r="G54" s="2"/>
      <c r="H54" s="2">
        <v>22747.62</v>
      </c>
      <c r="I54" s="2">
        <f>SUM(E54:H54)</f>
        <v>84728.849999999991</v>
      </c>
      <c r="J54" s="2">
        <v>85200.89</v>
      </c>
      <c r="K54" s="59">
        <f t="shared" si="21"/>
        <v>-5.5403177126437386E-3</v>
      </c>
      <c r="L54" s="2">
        <v>116580.29</v>
      </c>
      <c r="M54" s="2">
        <v>61495.64</v>
      </c>
      <c r="N54" s="2">
        <v>2489.34</v>
      </c>
      <c r="O54" s="2">
        <v>0</v>
      </c>
    </row>
    <row r="55" spans="1:15" ht="15.75" thickBot="1" x14ac:dyDescent="0.3">
      <c r="A55" s="25" t="s">
        <v>339</v>
      </c>
      <c r="B55" s="48"/>
      <c r="C55" s="26"/>
      <c r="D55" s="26"/>
      <c r="E55" s="27">
        <f>SUM(E50:E54)</f>
        <v>24692.04</v>
      </c>
      <c r="F55" s="27">
        <f t="shared" ref="F55:I55" si="22">SUM(F50:F54)</f>
        <v>71147.31</v>
      </c>
      <c r="G55" s="27">
        <f t="shared" si="22"/>
        <v>3154.98</v>
      </c>
      <c r="H55" s="27">
        <f>SUM(H50:H54)</f>
        <v>74799.12</v>
      </c>
      <c r="I55" s="27">
        <f t="shared" si="22"/>
        <v>173793.45</v>
      </c>
      <c r="J55" s="27">
        <f>SUM(J50:J54)</f>
        <v>153003.77000000002</v>
      </c>
      <c r="K55" s="65">
        <f t="shared" si="21"/>
        <v>0.13587691335971641</v>
      </c>
      <c r="L55" s="27">
        <f>SUM(L50:L54)</f>
        <v>214472.71999999997</v>
      </c>
      <c r="M55" s="27">
        <f>SUM(M50:M54)</f>
        <v>215164.56</v>
      </c>
      <c r="N55" s="27">
        <f>SUM(N50:N54)</f>
        <v>207783.47</v>
      </c>
      <c r="O55" s="27">
        <f>SUM(O50:O54)</f>
        <v>180987.6</v>
      </c>
    </row>
    <row r="56" spans="1:15" ht="15.75" thickBot="1" x14ac:dyDescent="0.3">
      <c r="A56" s="36" t="s">
        <v>12</v>
      </c>
      <c r="B56" s="10"/>
      <c r="C56" s="28"/>
      <c r="D56" s="28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5" x14ac:dyDescent="0.25">
      <c r="A57" s="37"/>
      <c r="B57" s="45" t="s">
        <v>58</v>
      </c>
      <c r="C57" s="32"/>
      <c r="D57" s="32"/>
      <c r="E57" s="13" t="s">
        <v>2</v>
      </c>
      <c r="F57" s="14" t="s">
        <v>3</v>
      </c>
      <c r="G57" s="15" t="s">
        <v>4</v>
      </c>
      <c r="H57" s="42" t="s">
        <v>412</v>
      </c>
      <c r="I57" s="53" t="s">
        <v>521</v>
      </c>
      <c r="J57" s="13" t="s">
        <v>518</v>
      </c>
      <c r="K57" s="60" t="s">
        <v>446</v>
      </c>
      <c r="L57" s="13" t="s">
        <v>518</v>
      </c>
      <c r="M57" s="13" t="s">
        <v>496</v>
      </c>
      <c r="N57" s="13" t="s">
        <v>461</v>
      </c>
      <c r="O57" s="13" t="s">
        <v>440</v>
      </c>
    </row>
    <row r="58" spans="1:15" ht="15.75" thickBot="1" x14ac:dyDescent="0.3">
      <c r="A58" s="38" t="s">
        <v>58</v>
      </c>
      <c r="B58" s="38" t="s">
        <v>59</v>
      </c>
      <c r="C58" s="33"/>
      <c r="D58" s="33"/>
      <c r="E58" s="16" t="s">
        <v>5</v>
      </c>
      <c r="F58" s="16" t="s">
        <v>5</v>
      </c>
      <c r="G58" s="16" t="s">
        <v>5</v>
      </c>
      <c r="H58" s="43" t="s">
        <v>413</v>
      </c>
      <c r="I58" s="16" t="s">
        <v>441</v>
      </c>
      <c r="J58" s="16" t="s">
        <v>441</v>
      </c>
      <c r="K58" s="61" t="s">
        <v>520</v>
      </c>
      <c r="L58" s="16" t="s">
        <v>442</v>
      </c>
      <c r="M58" s="16" t="s">
        <v>442</v>
      </c>
      <c r="N58" s="16" t="s">
        <v>442</v>
      </c>
      <c r="O58" s="16" t="s">
        <v>442</v>
      </c>
    </row>
    <row r="59" spans="1:15" ht="15.75" thickBot="1" x14ac:dyDescent="0.3">
      <c r="A59" s="34" t="s">
        <v>77</v>
      </c>
      <c r="B59" s="80" t="s">
        <v>78</v>
      </c>
      <c r="C59" s="81"/>
      <c r="D59" s="82"/>
      <c r="E59" s="3">
        <v>21519.13</v>
      </c>
      <c r="F59" s="3">
        <v>22688.51</v>
      </c>
      <c r="G59" s="2">
        <v>58407.63</v>
      </c>
      <c r="H59" s="2">
        <v>436760.22</v>
      </c>
      <c r="I59" s="2">
        <f>SUM(E59:H59)</f>
        <v>539375.49</v>
      </c>
      <c r="J59" s="2">
        <v>932873.19</v>
      </c>
      <c r="K59" s="59">
        <f t="shared" ref="K59:K62" si="23">SUM(I59/J59)-1</f>
        <v>-0.42181263672075298</v>
      </c>
      <c r="L59" s="2">
        <v>2453759.56</v>
      </c>
      <c r="M59" s="2">
        <v>2626616.11</v>
      </c>
      <c r="N59" s="2">
        <v>2569816.2599999998</v>
      </c>
      <c r="O59" s="2">
        <v>2450979.12</v>
      </c>
    </row>
    <row r="60" spans="1:15" ht="15.75" thickBot="1" x14ac:dyDescent="0.3">
      <c r="A60" s="34" t="s">
        <v>364</v>
      </c>
      <c r="B60" s="83" t="s">
        <v>365</v>
      </c>
      <c r="C60" s="84"/>
      <c r="D60" s="85"/>
      <c r="E60" s="3">
        <v>1253.72</v>
      </c>
      <c r="F60" s="3">
        <v>4464.6499999999996</v>
      </c>
      <c r="G60" s="2">
        <v>11752.47</v>
      </c>
      <c r="H60" s="2">
        <v>1674.24</v>
      </c>
      <c r="I60" s="2">
        <f t="shared" ref="I60:I61" si="24">SUM(E60:H60)</f>
        <v>19145.080000000002</v>
      </c>
      <c r="J60" s="2">
        <v>9929.5499999999993</v>
      </c>
      <c r="K60" s="59">
        <f t="shared" si="23"/>
        <v>0.92809140394076306</v>
      </c>
      <c r="L60" s="2">
        <v>27170.42</v>
      </c>
      <c r="M60" s="2">
        <v>9919.99</v>
      </c>
      <c r="N60" s="2">
        <v>5064</v>
      </c>
      <c r="O60" s="2">
        <v>10117.77</v>
      </c>
    </row>
    <row r="61" spans="1:15" ht="15.75" thickBot="1" x14ac:dyDescent="0.3">
      <c r="A61" s="34" t="s">
        <v>79</v>
      </c>
      <c r="B61" s="83" t="s">
        <v>80</v>
      </c>
      <c r="C61" s="84"/>
      <c r="D61" s="85"/>
      <c r="E61" s="3"/>
      <c r="F61" s="3"/>
      <c r="G61" s="2"/>
      <c r="H61" s="2"/>
      <c r="I61" s="2">
        <f t="shared" si="24"/>
        <v>0</v>
      </c>
      <c r="J61" s="2"/>
      <c r="K61" s="59"/>
      <c r="L61" s="2"/>
      <c r="M61" s="2"/>
      <c r="N61" s="2">
        <v>9603.44</v>
      </c>
      <c r="O61" s="2">
        <v>44810.28</v>
      </c>
    </row>
    <row r="62" spans="1:15" ht="15.75" thickBot="1" x14ac:dyDescent="0.3">
      <c r="A62" s="30" t="s">
        <v>13</v>
      </c>
      <c r="B62" s="46"/>
      <c r="C62" s="31"/>
      <c r="D62" s="31"/>
      <c r="E62" s="4">
        <f>SUM(E59:E61)</f>
        <v>22772.850000000002</v>
      </c>
      <c r="F62" s="4">
        <f t="shared" ref="F62:I62" si="25">SUM(F59:F61)</f>
        <v>27153.159999999996</v>
      </c>
      <c r="G62" s="4">
        <f t="shared" si="25"/>
        <v>70160.099999999991</v>
      </c>
      <c r="H62" s="4">
        <f>SUM(H59:H61)</f>
        <v>438434.45999999996</v>
      </c>
      <c r="I62" s="4">
        <f t="shared" si="25"/>
        <v>558520.56999999995</v>
      </c>
      <c r="J62" s="4">
        <f>SUM(J59:J61)</f>
        <v>942802.74</v>
      </c>
      <c r="K62" s="65">
        <f t="shared" si="23"/>
        <v>-0.40759551674616479</v>
      </c>
      <c r="L62" s="4">
        <f>SUM(L59:L61)</f>
        <v>2480929.98</v>
      </c>
      <c r="M62" s="4">
        <f>SUM(M59:M61)</f>
        <v>2636536.1</v>
      </c>
      <c r="N62" s="4">
        <f>SUM(N59:N61)</f>
        <v>2584483.6999999997</v>
      </c>
      <c r="O62" s="4">
        <f>SUM(O59:O61)</f>
        <v>2505907.17</v>
      </c>
    </row>
    <row r="63" spans="1:15" ht="15.75" thickBot="1" x14ac:dyDescent="0.3">
      <c r="A63" s="39" t="s">
        <v>14</v>
      </c>
      <c r="B63" s="47"/>
      <c r="C63" s="29"/>
      <c r="D63" s="29"/>
      <c r="E63" s="18"/>
      <c r="F63" s="18"/>
      <c r="G63" s="19"/>
      <c r="H63" s="19"/>
      <c r="I63" s="18"/>
      <c r="J63" s="18"/>
      <c r="K63" s="18"/>
      <c r="L63" s="19"/>
      <c r="M63" s="19"/>
      <c r="N63" s="19"/>
    </row>
    <row r="64" spans="1:15" x14ac:dyDescent="0.25">
      <c r="A64" s="37"/>
      <c r="B64" s="45" t="s">
        <v>58</v>
      </c>
      <c r="C64" s="32"/>
      <c r="D64" s="32"/>
      <c r="E64" s="13" t="s">
        <v>2</v>
      </c>
      <c r="F64" s="14" t="s">
        <v>3</v>
      </c>
      <c r="G64" s="15" t="s">
        <v>4</v>
      </c>
      <c r="H64" s="42" t="s">
        <v>412</v>
      </c>
      <c r="I64" s="53" t="s">
        <v>521</v>
      </c>
      <c r="J64" s="13" t="s">
        <v>518</v>
      </c>
      <c r="K64" s="60" t="s">
        <v>446</v>
      </c>
      <c r="L64" s="13" t="s">
        <v>518</v>
      </c>
      <c r="M64" s="13" t="s">
        <v>496</v>
      </c>
      <c r="N64" s="13" t="s">
        <v>461</v>
      </c>
      <c r="O64" s="13" t="s">
        <v>440</v>
      </c>
    </row>
    <row r="65" spans="1:15" ht="15.75" thickBot="1" x14ac:dyDescent="0.3">
      <c r="A65" s="38" t="s">
        <v>58</v>
      </c>
      <c r="B65" s="38" t="s">
        <v>59</v>
      </c>
      <c r="C65" s="33"/>
      <c r="D65" s="33"/>
      <c r="E65" s="16" t="s">
        <v>5</v>
      </c>
      <c r="F65" s="16" t="s">
        <v>5</v>
      </c>
      <c r="G65" s="16" t="s">
        <v>5</v>
      </c>
      <c r="H65" s="43" t="s">
        <v>413</v>
      </c>
      <c r="I65" s="16" t="s">
        <v>441</v>
      </c>
      <c r="J65" s="16" t="s">
        <v>441</v>
      </c>
      <c r="K65" s="61" t="s">
        <v>520</v>
      </c>
      <c r="L65" s="16" t="s">
        <v>442</v>
      </c>
      <c r="M65" s="16" t="s">
        <v>442</v>
      </c>
      <c r="N65" s="16" t="s">
        <v>442</v>
      </c>
      <c r="O65" s="16" t="s">
        <v>442</v>
      </c>
    </row>
    <row r="66" spans="1:15" ht="15.75" thickBot="1" x14ac:dyDescent="0.3">
      <c r="A66" s="34" t="s">
        <v>81</v>
      </c>
      <c r="B66" s="80" t="s">
        <v>82</v>
      </c>
      <c r="C66" s="81"/>
      <c r="D66" s="82"/>
      <c r="E66" s="3">
        <v>10400.879999999999</v>
      </c>
      <c r="F66" s="3">
        <v>20496.62</v>
      </c>
      <c r="G66" s="2"/>
      <c r="H66" s="2">
        <v>6827.29</v>
      </c>
      <c r="I66" s="2">
        <f>SUM(E66:H66)</f>
        <v>37724.79</v>
      </c>
      <c r="J66" s="2">
        <v>29647.59</v>
      </c>
      <c r="K66" s="59">
        <f t="shared" ref="K66:K73" si="26">SUM(I66/J66)-1</f>
        <v>0.2724403568721776</v>
      </c>
      <c r="L66" s="2">
        <v>61009.56</v>
      </c>
      <c r="M66" s="2">
        <v>53149.97</v>
      </c>
      <c r="N66" s="2">
        <v>60945.99</v>
      </c>
      <c r="O66" s="2">
        <v>53061.760000000002</v>
      </c>
    </row>
    <row r="67" spans="1:15" ht="15.75" thickBot="1" x14ac:dyDescent="0.3">
      <c r="A67" s="34" t="s">
        <v>279</v>
      </c>
      <c r="B67" s="83" t="s">
        <v>280</v>
      </c>
      <c r="C67" s="84"/>
      <c r="D67" s="85"/>
      <c r="E67" s="3">
        <v>5394.41</v>
      </c>
      <c r="F67" s="57">
        <v>8328.51</v>
      </c>
      <c r="G67" s="2"/>
      <c r="H67" s="2">
        <v>3159</v>
      </c>
      <c r="I67" s="2">
        <f t="shared" ref="I67:I72" si="27">SUM(E67:H67)</f>
        <v>16881.919999999998</v>
      </c>
      <c r="J67" s="2">
        <v>21011.200000000001</v>
      </c>
      <c r="K67" s="59">
        <f t="shared" si="26"/>
        <v>-0.19652756625038081</v>
      </c>
      <c r="L67" s="2">
        <v>25069.54</v>
      </c>
      <c r="M67" s="2">
        <v>57967.37</v>
      </c>
      <c r="N67" s="2">
        <v>51843.69</v>
      </c>
      <c r="O67" s="2">
        <v>54643.87</v>
      </c>
    </row>
    <row r="68" spans="1:15" ht="15.75" thickBot="1" x14ac:dyDescent="0.3">
      <c r="A68" s="34" t="s">
        <v>366</v>
      </c>
      <c r="B68" s="83" t="s">
        <v>367</v>
      </c>
      <c r="C68" s="84"/>
      <c r="D68" s="85"/>
      <c r="E68" s="3">
        <v>1211.68</v>
      </c>
      <c r="F68" s="3">
        <v>7093.04</v>
      </c>
      <c r="G68" s="2"/>
      <c r="H68" s="2">
        <v>3377</v>
      </c>
      <c r="I68" s="2">
        <f t="shared" si="27"/>
        <v>11681.72</v>
      </c>
      <c r="J68" s="2">
        <v>13329.82</v>
      </c>
      <c r="K68" s="59">
        <f t="shared" si="26"/>
        <v>-0.12364007916085895</v>
      </c>
      <c r="L68" s="2">
        <v>21502.27</v>
      </c>
      <c r="M68" s="2">
        <v>25321.200000000001</v>
      </c>
      <c r="N68" s="2">
        <v>25908.73</v>
      </c>
      <c r="O68" s="2">
        <v>30855.82</v>
      </c>
    </row>
    <row r="69" spans="1:15" ht="15.75" thickBot="1" x14ac:dyDescent="0.3">
      <c r="A69" s="34" t="s">
        <v>83</v>
      </c>
      <c r="B69" s="83" t="s">
        <v>84</v>
      </c>
      <c r="C69" s="84"/>
      <c r="D69" s="85"/>
      <c r="E69" s="3">
        <v>958.02</v>
      </c>
      <c r="F69" s="3">
        <v>6115.99</v>
      </c>
      <c r="G69" s="2">
        <v>1986.53</v>
      </c>
      <c r="H69" s="2">
        <v>14450.4</v>
      </c>
      <c r="I69" s="2">
        <f t="shared" si="27"/>
        <v>23510.940000000002</v>
      </c>
      <c r="J69" s="2">
        <v>20669.849999999999</v>
      </c>
      <c r="K69" s="59">
        <f t="shared" si="26"/>
        <v>0.1374509248978586</v>
      </c>
      <c r="L69" s="2">
        <v>36176.449999999997</v>
      </c>
      <c r="M69" s="2">
        <v>33450.379999999997</v>
      </c>
      <c r="N69" s="2">
        <v>40669.65</v>
      </c>
      <c r="O69" s="2">
        <v>40861.519999999997</v>
      </c>
    </row>
    <row r="70" spans="1:15" ht="15.75" thickBot="1" x14ac:dyDescent="0.3">
      <c r="A70" s="34" t="s">
        <v>85</v>
      </c>
      <c r="B70" s="83" t="s">
        <v>86</v>
      </c>
      <c r="C70" s="84"/>
      <c r="D70" s="85"/>
      <c r="E70" s="3">
        <v>2690.25</v>
      </c>
      <c r="F70" s="3">
        <v>7213.75</v>
      </c>
      <c r="G70" s="2"/>
      <c r="H70" s="2">
        <v>6566</v>
      </c>
      <c r="I70" s="2">
        <f t="shared" si="27"/>
        <v>16470</v>
      </c>
      <c r="J70" s="2">
        <v>17854.490000000002</v>
      </c>
      <c r="K70" s="59">
        <f t="shared" si="26"/>
        <v>-7.7542959782105347E-2</v>
      </c>
      <c r="L70" s="2">
        <v>30523.81</v>
      </c>
      <c r="M70" s="2">
        <v>35651.870000000003</v>
      </c>
      <c r="N70" s="2">
        <v>32084.17</v>
      </c>
      <c r="O70" s="2">
        <v>29907.97</v>
      </c>
    </row>
    <row r="71" spans="1:15" ht="15.75" thickBot="1" x14ac:dyDescent="0.3">
      <c r="A71" s="34" t="s">
        <v>87</v>
      </c>
      <c r="B71" s="83" t="s">
        <v>88</v>
      </c>
      <c r="C71" s="84"/>
      <c r="D71" s="85"/>
      <c r="E71" s="3">
        <v>3876.14</v>
      </c>
      <c r="F71" s="3">
        <v>2483.4299999999998</v>
      </c>
      <c r="G71" s="2"/>
      <c r="H71" s="2">
        <v>2145</v>
      </c>
      <c r="I71" s="2">
        <f t="shared" si="27"/>
        <v>8504.57</v>
      </c>
      <c r="J71" s="2">
        <v>10781.24</v>
      </c>
      <c r="K71" s="59">
        <f t="shared" si="26"/>
        <v>-0.21116958717179102</v>
      </c>
      <c r="L71" s="2">
        <v>10781.24</v>
      </c>
      <c r="M71" s="2">
        <v>14824.32</v>
      </c>
      <c r="N71" s="2">
        <v>15518.41</v>
      </c>
      <c r="O71" s="2">
        <v>16945.900000000001</v>
      </c>
    </row>
    <row r="72" spans="1:15" ht="15.75" thickBot="1" x14ac:dyDescent="0.3">
      <c r="A72" s="34" t="s">
        <v>383</v>
      </c>
      <c r="B72" s="34" t="s">
        <v>384</v>
      </c>
      <c r="C72" s="35"/>
      <c r="D72" s="35"/>
      <c r="E72" s="3">
        <v>1209.3900000000001</v>
      </c>
      <c r="F72" s="3"/>
      <c r="G72" s="2"/>
      <c r="H72" s="2">
        <v>2100</v>
      </c>
      <c r="I72" s="2">
        <f t="shared" si="27"/>
        <v>3309.3900000000003</v>
      </c>
      <c r="J72" s="2"/>
      <c r="K72" s="59"/>
      <c r="L72" s="2"/>
      <c r="M72" s="2"/>
      <c r="N72" s="2">
        <v>886.75</v>
      </c>
      <c r="O72" s="2">
        <v>4847.6000000000004</v>
      </c>
    </row>
    <row r="73" spans="1:15" ht="15.75" thickBot="1" x14ac:dyDescent="0.3">
      <c r="A73" s="25" t="s">
        <v>15</v>
      </c>
      <c r="B73" s="48"/>
      <c r="C73" s="26"/>
      <c r="D73" s="26"/>
      <c r="E73" s="27">
        <f>SUM(E66:E72)</f>
        <v>25740.769999999997</v>
      </c>
      <c r="F73" s="27">
        <f t="shared" ref="F73:I73" si="28">SUM(F66:F72)</f>
        <v>51731.34</v>
      </c>
      <c r="G73" s="27">
        <f t="shared" si="28"/>
        <v>1986.53</v>
      </c>
      <c r="H73" s="27">
        <f>SUM(H66:H72)</f>
        <v>38624.69</v>
      </c>
      <c r="I73" s="27">
        <f t="shared" si="28"/>
        <v>118083.33</v>
      </c>
      <c r="J73" s="27">
        <f>SUM(J66:J72)</f>
        <v>113294.19</v>
      </c>
      <c r="K73" s="65">
        <f t="shared" si="26"/>
        <v>4.2271717552329946E-2</v>
      </c>
      <c r="L73" s="27">
        <f>SUM(L66:L72)</f>
        <v>185062.87</v>
      </c>
      <c r="M73" s="27">
        <f>SUM(M66:M72)</f>
        <v>220365.11000000002</v>
      </c>
      <c r="N73" s="27">
        <f>SUM(N66:N72)</f>
        <v>227857.38999999998</v>
      </c>
      <c r="O73" s="27">
        <f>SUM(O66:O72)</f>
        <v>231124.44</v>
      </c>
    </row>
    <row r="74" spans="1:15" ht="15.75" thickBot="1" x14ac:dyDescent="0.3">
      <c r="A74" s="39" t="s">
        <v>264</v>
      </c>
      <c r="B74" s="47"/>
      <c r="C74" s="29"/>
      <c r="D74" s="29"/>
      <c r="E74" s="18"/>
      <c r="F74" s="18"/>
      <c r="G74" s="19"/>
      <c r="H74" s="19"/>
      <c r="I74" s="18"/>
      <c r="J74" s="18"/>
      <c r="K74" s="18"/>
      <c r="L74" s="19"/>
      <c r="M74" s="19"/>
      <c r="N74" s="19"/>
    </row>
    <row r="75" spans="1:15" x14ac:dyDescent="0.25">
      <c r="A75" s="37"/>
      <c r="B75" s="45" t="s">
        <v>58</v>
      </c>
      <c r="C75" s="32"/>
      <c r="D75" s="32"/>
      <c r="E75" s="13" t="s">
        <v>2</v>
      </c>
      <c r="F75" s="14" t="s">
        <v>3</v>
      </c>
      <c r="G75" s="15" t="s">
        <v>4</v>
      </c>
      <c r="H75" s="42" t="s">
        <v>412</v>
      </c>
      <c r="I75" s="53" t="s">
        <v>521</v>
      </c>
      <c r="J75" s="13" t="s">
        <v>518</v>
      </c>
      <c r="K75" s="60" t="s">
        <v>446</v>
      </c>
      <c r="L75" s="13" t="s">
        <v>518</v>
      </c>
      <c r="M75" s="13" t="s">
        <v>496</v>
      </c>
      <c r="N75" s="13" t="s">
        <v>461</v>
      </c>
      <c r="O75" s="13" t="s">
        <v>440</v>
      </c>
    </row>
    <row r="76" spans="1:15" ht="15.75" thickBot="1" x14ac:dyDescent="0.3">
      <c r="A76" s="38" t="s">
        <v>58</v>
      </c>
      <c r="B76" s="38" t="s">
        <v>59</v>
      </c>
      <c r="C76" s="33"/>
      <c r="D76" s="33"/>
      <c r="E76" s="16" t="s">
        <v>5</v>
      </c>
      <c r="F76" s="16" t="s">
        <v>5</v>
      </c>
      <c r="G76" s="16" t="s">
        <v>5</v>
      </c>
      <c r="H76" s="43" t="s">
        <v>413</v>
      </c>
      <c r="I76" s="16" t="s">
        <v>441</v>
      </c>
      <c r="J76" s="16" t="s">
        <v>441</v>
      </c>
      <c r="K76" s="61" t="s">
        <v>520</v>
      </c>
      <c r="L76" s="16" t="s">
        <v>442</v>
      </c>
      <c r="M76" s="16" t="s">
        <v>442</v>
      </c>
      <c r="N76" s="16" t="s">
        <v>442</v>
      </c>
      <c r="O76" s="16" t="s">
        <v>442</v>
      </c>
    </row>
    <row r="77" spans="1:15" ht="15.75" thickBot="1" x14ac:dyDescent="0.3">
      <c r="A77" s="34" t="s">
        <v>89</v>
      </c>
      <c r="B77" s="80" t="s">
        <v>90</v>
      </c>
      <c r="C77" s="81"/>
      <c r="D77" s="82"/>
      <c r="E77" s="5">
        <v>1837.73</v>
      </c>
      <c r="F77" s="3">
        <v>8703.84</v>
      </c>
      <c r="G77" s="2"/>
      <c r="H77" s="2">
        <v>4193.82</v>
      </c>
      <c r="I77" s="2">
        <f>SUM(E77:H77)</f>
        <v>14735.39</v>
      </c>
      <c r="J77" s="2">
        <v>30850.240000000002</v>
      </c>
      <c r="K77" s="59">
        <f>SUM(I77/J77)-1</f>
        <v>-0.52235736253591547</v>
      </c>
      <c r="L77" s="2">
        <v>47622.73</v>
      </c>
      <c r="M77" s="2">
        <v>47208.27</v>
      </c>
      <c r="N77" s="2">
        <v>52425.36</v>
      </c>
      <c r="O77" s="2">
        <v>65676.929999999993</v>
      </c>
    </row>
    <row r="78" spans="1:15" ht="15.75" thickBot="1" x14ac:dyDescent="0.3">
      <c r="A78" s="34" t="s">
        <v>454</v>
      </c>
      <c r="B78" s="34" t="s">
        <v>455</v>
      </c>
      <c r="C78" s="35"/>
      <c r="D78" s="35"/>
      <c r="E78" s="3"/>
      <c r="F78" s="3"/>
      <c r="G78" s="2"/>
      <c r="H78" s="2"/>
      <c r="I78" s="2">
        <f>SUM(E78:H78)</f>
        <v>0</v>
      </c>
      <c r="J78" s="2">
        <v>854.3</v>
      </c>
      <c r="K78" s="59">
        <f>SUM(I78/J78)-1</f>
        <v>-1</v>
      </c>
      <c r="L78" s="2">
        <v>854.3</v>
      </c>
      <c r="M78" s="2">
        <v>3947.54</v>
      </c>
      <c r="N78" s="2">
        <v>2845.01</v>
      </c>
      <c r="O78" s="2">
        <v>0</v>
      </c>
    </row>
    <row r="79" spans="1:15" ht="15.75" thickBot="1" x14ac:dyDescent="0.3">
      <c r="A79" s="25" t="s">
        <v>265</v>
      </c>
      <c r="B79" s="48"/>
      <c r="C79" s="26"/>
      <c r="D79" s="26"/>
      <c r="E79" s="27">
        <f>SUM(E77:E78)</f>
        <v>1837.73</v>
      </c>
      <c r="F79" s="27">
        <f t="shared" ref="F79:H79" si="29">SUM(F77:F78)</f>
        <v>8703.84</v>
      </c>
      <c r="G79" s="27">
        <f t="shared" si="29"/>
        <v>0</v>
      </c>
      <c r="H79" s="27">
        <f t="shared" si="29"/>
        <v>4193.82</v>
      </c>
      <c r="I79" s="27">
        <f>SUM(I77:I78)</f>
        <v>14735.39</v>
      </c>
      <c r="J79" s="27">
        <f>SUM(J77:J78)</f>
        <v>31704.54</v>
      </c>
      <c r="K79" s="65">
        <f t="shared" ref="K79" si="30">SUM(I79/J79)-1</f>
        <v>-0.53522776233309177</v>
      </c>
      <c r="L79" s="27">
        <f>SUM(L77:L78)</f>
        <v>48477.030000000006</v>
      </c>
      <c r="M79" s="27">
        <f>SUM(M77:M78)</f>
        <v>51155.81</v>
      </c>
      <c r="N79" s="27">
        <f>SUM(N77:N78)</f>
        <v>55270.37</v>
      </c>
      <c r="O79" s="27">
        <f>SUM(O77:O78)</f>
        <v>65676.929999999993</v>
      </c>
    </row>
    <row r="80" spans="1:15" ht="15.75" thickBot="1" x14ac:dyDescent="0.3">
      <c r="A80" s="36" t="s">
        <v>266</v>
      </c>
      <c r="B80" s="10"/>
      <c r="C80" s="28"/>
      <c r="D80" s="28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5" x14ac:dyDescent="0.25">
      <c r="A81" s="37"/>
      <c r="B81" s="45" t="s">
        <v>58</v>
      </c>
      <c r="C81" s="32"/>
      <c r="D81" s="32"/>
      <c r="E81" s="13" t="s">
        <v>2</v>
      </c>
      <c r="F81" s="14" t="s">
        <v>3</v>
      </c>
      <c r="G81" s="15" t="s">
        <v>4</v>
      </c>
      <c r="H81" s="42" t="s">
        <v>412</v>
      </c>
      <c r="I81" s="53" t="s">
        <v>521</v>
      </c>
      <c r="J81" s="13" t="s">
        <v>518</v>
      </c>
      <c r="K81" s="60" t="s">
        <v>446</v>
      </c>
      <c r="L81" s="13" t="s">
        <v>518</v>
      </c>
      <c r="M81" s="13" t="s">
        <v>496</v>
      </c>
      <c r="N81" s="13" t="s">
        <v>461</v>
      </c>
      <c r="O81" s="13" t="s">
        <v>440</v>
      </c>
    </row>
    <row r="82" spans="1:15" ht="15.75" thickBot="1" x14ac:dyDescent="0.3">
      <c r="A82" s="38" t="s">
        <v>58</v>
      </c>
      <c r="B82" s="38" t="s">
        <v>59</v>
      </c>
      <c r="C82" s="33"/>
      <c r="D82" s="33"/>
      <c r="E82" s="16" t="s">
        <v>5</v>
      </c>
      <c r="F82" s="16" t="s">
        <v>5</v>
      </c>
      <c r="G82" s="16" t="s">
        <v>5</v>
      </c>
      <c r="H82" s="43" t="s">
        <v>413</v>
      </c>
      <c r="I82" s="16" t="s">
        <v>441</v>
      </c>
      <c r="J82" s="16" t="s">
        <v>441</v>
      </c>
      <c r="K82" s="61" t="s">
        <v>520</v>
      </c>
      <c r="L82" s="16" t="s">
        <v>442</v>
      </c>
      <c r="M82" s="16" t="s">
        <v>442</v>
      </c>
      <c r="N82" s="16" t="s">
        <v>442</v>
      </c>
      <c r="O82" s="16" t="s">
        <v>442</v>
      </c>
    </row>
    <row r="83" spans="1:15" ht="15.75" thickBot="1" x14ac:dyDescent="0.3">
      <c r="A83" s="34" t="s">
        <v>91</v>
      </c>
      <c r="B83" s="34" t="s">
        <v>92</v>
      </c>
      <c r="C83" s="35"/>
      <c r="D83" s="35"/>
      <c r="E83" s="3">
        <v>32895.089999999997</v>
      </c>
      <c r="F83" s="3">
        <v>27446.68</v>
      </c>
      <c r="G83" s="2">
        <v>2621.84</v>
      </c>
      <c r="H83" s="2">
        <v>23577.47</v>
      </c>
      <c r="I83" s="2">
        <f>SUM(E83:H83)</f>
        <v>86541.08</v>
      </c>
      <c r="J83" s="2">
        <v>110141.4</v>
      </c>
      <c r="K83" s="59">
        <f t="shared" ref="K83:K93" si="31">SUM(I83/J83)-1</f>
        <v>-0.21427292553027288</v>
      </c>
      <c r="L83" s="2">
        <v>158440.95000000001</v>
      </c>
      <c r="M83" s="2">
        <v>150611.19</v>
      </c>
      <c r="N83" s="2">
        <v>147025.35999999999</v>
      </c>
      <c r="O83" s="2">
        <v>153532.76</v>
      </c>
    </row>
    <row r="84" spans="1:15" ht="15.75" thickBot="1" x14ac:dyDescent="0.3">
      <c r="A84" s="34" t="s">
        <v>93</v>
      </c>
      <c r="B84" s="34" t="s">
        <v>94</v>
      </c>
      <c r="C84" s="35"/>
      <c r="D84" s="35"/>
      <c r="E84" s="3">
        <v>1310.46</v>
      </c>
      <c r="F84" s="3">
        <v>24489.29</v>
      </c>
      <c r="G84" s="2">
        <v>1482.47</v>
      </c>
      <c r="H84" s="2">
        <v>11081.36</v>
      </c>
      <c r="I84" s="2">
        <f t="shared" ref="I84:I92" si="32">SUM(E84:H84)</f>
        <v>38363.58</v>
      </c>
      <c r="J84" s="2">
        <v>52948.06</v>
      </c>
      <c r="K84" s="59">
        <f t="shared" si="31"/>
        <v>-0.27544880775612923</v>
      </c>
      <c r="L84" s="2">
        <v>109065.09</v>
      </c>
      <c r="M84" s="2">
        <v>148833.35999999999</v>
      </c>
      <c r="N84" s="2">
        <v>111270.97</v>
      </c>
      <c r="O84" s="2">
        <v>125621.57</v>
      </c>
    </row>
    <row r="85" spans="1:15" ht="15.75" thickBot="1" x14ac:dyDescent="0.3">
      <c r="A85" s="34" t="s">
        <v>95</v>
      </c>
      <c r="B85" s="34" t="s">
        <v>96</v>
      </c>
      <c r="C85" s="35"/>
      <c r="D85" s="35"/>
      <c r="E85" s="3">
        <v>5036.13</v>
      </c>
      <c r="F85" s="3">
        <v>30509.91</v>
      </c>
      <c r="G85" s="2">
        <v>158</v>
      </c>
      <c r="H85" s="2">
        <v>11054.4</v>
      </c>
      <c r="I85" s="2">
        <f t="shared" si="32"/>
        <v>46758.44</v>
      </c>
      <c r="J85" s="2">
        <v>56456.34</v>
      </c>
      <c r="K85" s="59">
        <f t="shared" si="31"/>
        <v>-0.17177698731444502</v>
      </c>
      <c r="L85" s="2">
        <v>154106.70000000001</v>
      </c>
      <c r="M85" s="2">
        <v>106173.94</v>
      </c>
      <c r="N85" s="2">
        <v>142566.45000000001</v>
      </c>
      <c r="O85" s="2">
        <v>86507.02</v>
      </c>
    </row>
    <row r="86" spans="1:15" ht="15.75" thickBot="1" x14ac:dyDescent="0.3">
      <c r="A86" s="34" t="s">
        <v>97</v>
      </c>
      <c r="B86" s="83" t="s">
        <v>98</v>
      </c>
      <c r="C86" s="84"/>
      <c r="D86" s="85"/>
      <c r="E86" s="3">
        <v>27062.94</v>
      </c>
      <c r="F86" s="3">
        <v>59405.13</v>
      </c>
      <c r="G86" s="2">
        <v>10332.51</v>
      </c>
      <c r="H86" s="2">
        <v>88825.55</v>
      </c>
      <c r="I86" s="2">
        <f t="shared" si="32"/>
        <v>185626.13</v>
      </c>
      <c r="J86" s="2">
        <v>331871.64</v>
      </c>
      <c r="K86" s="59">
        <f t="shared" si="31"/>
        <v>-0.44066889837287693</v>
      </c>
      <c r="L86" s="2">
        <v>541609.93999999994</v>
      </c>
      <c r="M86" s="2">
        <v>665098.77</v>
      </c>
      <c r="N86" s="2">
        <v>499707.29</v>
      </c>
      <c r="O86" s="2">
        <v>420224.4</v>
      </c>
    </row>
    <row r="87" spans="1:15" ht="15.75" thickBot="1" x14ac:dyDescent="0.3">
      <c r="A87" s="34" t="s">
        <v>99</v>
      </c>
      <c r="B87" s="83" t="s">
        <v>100</v>
      </c>
      <c r="C87" s="84"/>
      <c r="D87" s="85"/>
      <c r="E87" s="3">
        <v>10909.44</v>
      </c>
      <c r="F87" s="3">
        <v>4814.6499999999996</v>
      </c>
      <c r="G87" s="2"/>
      <c r="H87" s="2">
        <v>7839.66</v>
      </c>
      <c r="I87" s="2">
        <f t="shared" si="32"/>
        <v>23563.75</v>
      </c>
      <c r="J87" s="2">
        <v>39214.519999999997</v>
      </c>
      <c r="K87" s="59">
        <f t="shared" si="31"/>
        <v>-0.39910650442744167</v>
      </c>
      <c r="L87" s="2">
        <v>61034.25</v>
      </c>
      <c r="M87" s="2">
        <v>46894.25</v>
      </c>
      <c r="N87" s="2">
        <v>34744.74</v>
      </c>
      <c r="O87" s="2">
        <v>41678.31</v>
      </c>
    </row>
    <row r="88" spans="1:15" ht="15.75" thickBot="1" x14ac:dyDescent="0.3">
      <c r="A88" s="34" t="s">
        <v>101</v>
      </c>
      <c r="B88" s="34" t="s">
        <v>263</v>
      </c>
      <c r="C88" s="35"/>
      <c r="D88" s="35"/>
      <c r="E88" s="3">
        <v>29362.53</v>
      </c>
      <c r="F88" s="3">
        <v>24618.01</v>
      </c>
      <c r="G88" s="2">
        <v>5726.51</v>
      </c>
      <c r="H88" s="2">
        <v>50523.42</v>
      </c>
      <c r="I88" s="2">
        <f t="shared" si="32"/>
        <v>110230.47</v>
      </c>
      <c r="J88" s="2">
        <v>95179.99</v>
      </c>
      <c r="K88" s="59">
        <f t="shared" si="31"/>
        <v>0.15812651377668763</v>
      </c>
      <c r="L88" s="2">
        <v>174560.26</v>
      </c>
      <c r="M88" s="2">
        <v>195939.36</v>
      </c>
      <c r="N88" s="2">
        <v>202680.03</v>
      </c>
      <c r="O88" s="2">
        <v>188184.89</v>
      </c>
    </row>
    <row r="89" spans="1:15" ht="15.75" thickBot="1" x14ac:dyDescent="0.3">
      <c r="A89" s="34" t="s">
        <v>102</v>
      </c>
      <c r="B89" s="83" t="s">
        <v>103</v>
      </c>
      <c r="C89" s="84"/>
      <c r="D89" s="85"/>
      <c r="E89" s="3">
        <v>48395.7</v>
      </c>
      <c r="F89" s="3">
        <v>49966.75</v>
      </c>
      <c r="G89" s="2">
        <v>15942.84</v>
      </c>
      <c r="H89" s="2">
        <v>41985.88</v>
      </c>
      <c r="I89" s="2">
        <f t="shared" si="32"/>
        <v>156291.16999999998</v>
      </c>
      <c r="J89" s="2">
        <v>186015.18</v>
      </c>
      <c r="K89" s="59">
        <f t="shared" si="31"/>
        <v>-0.15979346416781692</v>
      </c>
      <c r="L89" s="2">
        <v>328377.78000000003</v>
      </c>
      <c r="M89" s="2">
        <v>312369.21999999997</v>
      </c>
      <c r="N89" s="2">
        <v>287436.56</v>
      </c>
      <c r="O89" s="2">
        <v>272122.38</v>
      </c>
    </row>
    <row r="90" spans="1:15" ht="15.75" thickBot="1" x14ac:dyDescent="0.3">
      <c r="A90" s="34" t="s">
        <v>104</v>
      </c>
      <c r="B90" s="34" t="s">
        <v>267</v>
      </c>
      <c r="C90" s="35"/>
      <c r="D90" s="35"/>
      <c r="E90" s="3">
        <v>7071.12</v>
      </c>
      <c r="F90" s="3">
        <v>5044.96</v>
      </c>
      <c r="G90" s="2"/>
      <c r="H90" s="2">
        <v>4257.13</v>
      </c>
      <c r="I90" s="2">
        <f t="shared" ref="I90:I91" si="33">SUM(E90:H90)</f>
        <v>16373.21</v>
      </c>
      <c r="J90" s="2">
        <v>12842.79</v>
      </c>
      <c r="K90" s="59">
        <f t="shared" si="31"/>
        <v>0.27489509678192969</v>
      </c>
      <c r="L90" s="2">
        <v>29055.27</v>
      </c>
      <c r="M90" s="2">
        <v>34497.339999999997</v>
      </c>
      <c r="N90" s="2">
        <v>45637.07</v>
      </c>
      <c r="O90" s="2">
        <v>63285.9</v>
      </c>
    </row>
    <row r="91" spans="1:15" ht="15.75" thickBot="1" x14ac:dyDescent="0.3">
      <c r="A91" s="34" t="s">
        <v>105</v>
      </c>
      <c r="B91" s="83" t="s">
        <v>106</v>
      </c>
      <c r="C91" s="84"/>
      <c r="D91" s="85"/>
      <c r="E91" s="3">
        <v>8871.0300000000007</v>
      </c>
      <c r="F91" s="3">
        <v>16232.11</v>
      </c>
      <c r="G91" s="2">
        <v>13067.44</v>
      </c>
      <c r="H91" s="2">
        <v>48293.57</v>
      </c>
      <c r="I91" s="2">
        <f t="shared" si="33"/>
        <v>86464.15</v>
      </c>
      <c r="J91" s="2">
        <v>101208.94</v>
      </c>
      <c r="K91" s="59">
        <f t="shared" ref="K91:K92" si="34">SUM(I91/J91)-1</f>
        <v>-0.14568663598294784</v>
      </c>
      <c r="L91" s="2">
        <v>143877.6</v>
      </c>
      <c r="M91" s="2">
        <v>201052.27</v>
      </c>
      <c r="N91" s="2">
        <v>319499.59999999998</v>
      </c>
      <c r="O91" s="2">
        <v>178438.36</v>
      </c>
    </row>
    <row r="92" spans="1:15" ht="15.75" thickBot="1" x14ac:dyDescent="0.3">
      <c r="A92" s="34" t="s">
        <v>491</v>
      </c>
      <c r="B92" s="83" t="s">
        <v>492</v>
      </c>
      <c r="C92" s="84"/>
      <c r="D92" s="85"/>
      <c r="E92" s="3">
        <v>514.6</v>
      </c>
      <c r="F92" s="3">
        <v>2366.77</v>
      </c>
      <c r="G92" s="2"/>
      <c r="H92" s="2"/>
      <c r="I92" s="2">
        <f t="shared" si="32"/>
        <v>2881.37</v>
      </c>
      <c r="J92" s="2">
        <v>197.2</v>
      </c>
      <c r="K92" s="59">
        <f t="shared" si="34"/>
        <v>13.611409736308318</v>
      </c>
      <c r="L92" s="2">
        <v>1555.48</v>
      </c>
      <c r="M92" s="2">
        <v>1850.24</v>
      </c>
      <c r="N92" s="2">
        <v>0</v>
      </c>
      <c r="O92" s="2">
        <v>0</v>
      </c>
    </row>
    <row r="93" spans="1:15" ht="15.75" thickBot="1" x14ac:dyDescent="0.3">
      <c r="A93" s="30" t="s">
        <v>16</v>
      </c>
      <c r="B93" s="46"/>
      <c r="C93" s="31"/>
      <c r="D93" s="31"/>
      <c r="E93" s="4">
        <f t="shared" ref="E93:J93" si="35">SUM(E83:E92)</f>
        <v>171429.03999999998</v>
      </c>
      <c r="F93" s="4">
        <f t="shared" si="35"/>
        <v>244894.25999999998</v>
      </c>
      <c r="G93" s="4">
        <f t="shared" si="35"/>
        <v>49331.61</v>
      </c>
      <c r="H93" s="4">
        <f t="shared" si="35"/>
        <v>287438.44</v>
      </c>
      <c r="I93" s="4">
        <f t="shared" si="35"/>
        <v>753093.34999999986</v>
      </c>
      <c r="J93" s="4">
        <f t="shared" si="35"/>
        <v>986076.05999999982</v>
      </c>
      <c r="K93" s="65">
        <f t="shared" si="31"/>
        <v>-0.23627255487776466</v>
      </c>
      <c r="L93" s="4">
        <f t="shared" ref="L93:N93" si="36">SUM(L83:L92)</f>
        <v>1701683.32</v>
      </c>
      <c r="M93" s="4">
        <f t="shared" ref="M93" si="37">SUM(M83:M92)</f>
        <v>1863319.9400000002</v>
      </c>
      <c r="N93" s="4">
        <f t="shared" si="36"/>
        <v>1790568.0700000003</v>
      </c>
      <c r="O93" s="4">
        <f t="shared" ref="O93" si="38">SUM(O83:O92)</f>
        <v>1529595.5899999999</v>
      </c>
    </row>
    <row r="94" spans="1:15" ht="15.75" thickBot="1" x14ac:dyDescent="0.3">
      <c r="A94" s="36" t="s">
        <v>17</v>
      </c>
      <c r="B94" s="10"/>
      <c r="C94" s="28"/>
      <c r="D94" s="28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5" x14ac:dyDescent="0.25">
      <c r="A95" s="37"/>
      <c r="B95" s="45" t="s">
        <v>58</v>
      </c>
      <c r="C95" s="32"/>
      <c r="D95" s="32"/>
      <c r="E95" s="13" t="s">
        <v>2</v>
      </c>
      <c r="F95" s="14" t="s">
        <v>3</v>
      </c>
      <c r="G95" s="15" t="s">
        <v>4</v>
      </c>
      <c r="H95" s="42" t="s">
        <v>412</v>
      </c>
      <c r="I95" s="53" t="s">
        <v>521</v>
      </c>
      <c r="J95" s="13" t="s">
        <v>518</v>
      </c>
      <c r="K95" s="60" t="s">
        <v>446</v>
      </c>
      <c r="L95" s="13" t="s">
        <v>518</v>
      </c>
      <c r="M95" s="13" t="s">
        <v>496</v>
      </c>
      <c r="N95" s="13" t="s">
        <v>461</v>
      </c>
      <c r="O95" s="13" t="s">
        <v>440</v>
      </c>
    </row>
    <row r="96" spans="1:15" ht="15.75" thickBot="1" x14ac:dyDescent="0.3">
      <c r="A96" s="38" t="s">
        <v>58</v>
      </c>
      <c r="B96" s="38" t="s">
        <v>59</v>
      </c>
      <c r="C96" s="33"/>
      <c r="D96" s="33"/>
      <c r="E96" s="16" t="s">
        <v>5</v>
      </c>
      <c r="F96" s="16" t="s">
        <v>5</v>
      </c>
      <c r="G96" s="16" t="s">
        <v>5</v>
      </c>
      <c r="H96" s="43" t="s">
        <v>413</v>
      </c>
      <c r="I96" s="16" t="s">
        <v>441</v>
      </c>
      <c r="J96" s="16" t="s">
        <v>441</v>
      </c>
      <c r="K96" s="61" t="s">
        <v>520</v>
      </c>
      <c r="L96" s="16" t="s">
        <v>442</v>
      </c>
      <c r="M96" s="16" t="s">
        <v>442</v>
      </c>
      <c r="N96" s="16" t="s">
        <v>442</v>
      </c>
      <c r="O96" s="16" t="s">
        <v>442</v>
      </c>
    </row>
    <row r="97" spans="1:15" ht="15.75" thickBot="1" x14ac:dyDescent="0.3">
      <c r="A97" s="34" t="s">
        <v>107</v>
      </c>
      <c r="B97" s="80" t="s">
        <v>108</v>
      </c>
      <c r="C97" s="81"/>
      <c r="D97" s="82"/>
      <c r="E97" s="5">
        <v>36072.33</v>
      </c>
      <c r="F97" s="3">
        <v>57476.34</v>
      </c>
      <c r="G97" s="2">
        <v>34605.94</v>
      </c>
      <c r="H97" s="2">
        <v>252301.33</v>
      </c>
      <c r="I97" s="2">
        <f>SUM(E97:H97)</f>
        <v>380455.94</v>
      </c>
      <c r="J97" s="2">
        <v>337857.48</v>
      </c>
      <c r="K97" s="59">
        <f t="shared" ref="K97:K98" si="39">SUM(I97/J97)-1</f>
        <v>0.12608411096892103</v>
      </c>
      <c r="L97" s="2">
        <v>472498.77</v>
      </c>
      <c r="M97" s="2">
        <v>349625.61</v>
      </c>
      <c r="N97" s="2">
        <v>317787.88</v>
      </c>
      <c r="O97" s="2">
        <v>320218.65999999997</v>
      </c>
    </row>
    <row r="98" spans="1:15" ht="15.75" thickBot="1" x14ac:dyDescent="0.3">
      <c r="A98" s="30" t="s">
        <v>18</v>
      </c>
      <c r="B98" s="46"/>
      <c r="C98" s="31"/>
      <c r="D98" s="31"/>
      <c r="E98" s="4">
        <f>SUM(E97)</f>
        <v>36072.33</v>
      </c>
      <c r="F98" s="4">
        <f t="shared" ref="F98:I98" si="40">SUM(F97)</f>
        <v>57476.34</v>
      </c>
      <c r="G98" s="4">
        <f t="shared" si="40"/>
        <v>34605.94</v>
      </c>
      <c r="H98" s="4">
        <f>SUM(H97)</f>
        <v>252301.33</v>
      </c>
      <c r="I98" s="4">
        <f t="shared" si="40"/>
        <v>380455.94</v>
      </c>
      <c r="J98" s="4">
        <f>SUM(J97)</f>
        <v>337857.48</v>
      </c>
      <c r="K98" s="65">
        <f t="shared" si="39"/>
        <v>0.12608411096892103</v>
      </c>
      <c r="L98" s="4">
        <f>SUM(L97)</f>
        <v>472498.77</v>
      </c>
      <c r="M98" s="4">
        <f>SUM(M97)</f>
        <v>349625.61</v>
      </c>
      <c r="N98" s="4">
        <f>SUM(N97)</f>
        <v>317787.88</v>
      </c>
      <c r="O98" s="4">
        <f>SUM(O97)</f>
        <v>320218.65999999997</v>
      </c>
    </row>
    <row r="99" spans="1:15" ht="15.75" thickBot="1" x14ac:dyDescent="0.3">
      <c r="A99" s="36" t="s">
        <v>19</v>
      </c>
      <c r="B99" s="10"/>
      <c r="C99" s="28"/>
      <c r="D99" s="28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5" x14ac:dyDescent="0.25">
      <c r="A100" s="37"/>
      <c r="B100" s="45" t="s">
        <v>58</v>
      </c>
      <c r="C100" s="32"/>
      <c r="D100" s="32"/>
      <c r="E100" s="13" t="s">
        <v>2</v>
      </c>
      <c r="F100" s="14" t="s">
        <v>3</v>
      </c>
      <c r="G100" s="15" t="s">
        <v>4</v>
      </c>
      <c r="H100" s="42" t="s">
        <v>412</v>
      </c>
      <c r="I100" s="53" t="s">
        <v>521</v>
      </c>
      <c r="J100" s="13" t="s">
        <v>518</v>
      </c>
      <c r="K100" s="60" t="s">
        <v>446</v>
      </c>
      <c r="L100" s="13" t="s">
        <v>518</v>
      </c>
      <c r="M100" s="13" t="s">
        <v>496</v>
      </c>
      <c r="N100" s="13" t="s">
        <v>461</v>
      </c>
      <c r="O100" s="13" t="s">
        <v>440</v>
      </c>
    </row>
    <row r="101" spans="1:15" ht="15.75" thickBot="1" x14ac:dyDescent="0.3">
      <c r="A101" s="38" t="s">
        <v>58</v>
      </c>
      <c r="B101" s="38" t="s">
        <v>59</v>
      </c>
      <c r="C101" s="33"/>
      <c r="D101" s="33"/>
      <c r="E101" s="16" t="s">
        <v>5</v>
      </c>
      <c r="F101" s="16" t="s">
        <v>5</v>
      </c>
      <c r="G101" s="16" t="s">
        <v>5</v>
      </c>
      <c r="H101" s="43" t="s">
        <v>413</v>
      </c>
      <c r="I101" s="16" t="s">
        <v>441</v>
      </c>
      <c r="J101" s="16" t="s">
        <v>441</v>
      </c>
      <c r="K101" s="61" t="s">
        <v>520</v>
      </c>
      <c r="L101" s="16" t="s">
        <v>442</v>
      </c>
      <c r="M101" s="16" t="s">
        <v>442</v>
      </c>
      <c r="N101" s="16" t="s">
        <v>442</v>
      </c>
      <c r="O101" s="16" t="s">
        <v>442</v>
      </c>
    </row>
    <row r="102" spans="1:15" ht="15.75" thickBot="1" x14ac:dyDescent="0.3">
      <c r="A102" s="34" t="s">
        <v>109</v>
      </c>
      <c r="B102" s="80" t="s">
        <v>110</v>
      </c>
      <c r="C102" s="81"/>
      <c r="D102" s="82"/>
      <c r="E102" s="3">
        <v>24334.52</v>
      </c>
      <c r="F102" s="3">
        <v>26940.53</v>
      </c>
      <c r="G102" s="2"/>
      <c r="H102" s="2">
        <v>8799.4</v>
      </c>
      <c r="I102" s="2">
        <f>SUM(E102:H102)</f>
        <v>60074.450000000004</v>
      </c>
      <c r="J102" s="41">
        <v>97130.97</v>
      </c>
      <c r="K102" s="59">
        <f t="shared" ref="K102:K123" si="41">SUM(I102/J102)-1</f>
        <v>-0.38151086105698317</v>
      </c>
      <c r="L102" s="41">
        <v>130439.87</v>
      </c>
      <c r="M102" s="41">
        <v>135989.17000000001</v>
      </c>
      <c r="N102" s="41">
        <v>96663.11</v>
      </c>
      <c r="O102" s="41">
        <v>118112.68</v>
      </c>
    </row>
    <row r="103" spans="1:15" ht="15.75" thickBot="1" x14ac:dyDescent="0.3">
      <c r="A103" s="34" t="s">
        <v>420</v>
      </c>
      <c r="B103" s="83" t="s">
        <v>421</v>
      </c>
      <c r="C103" s="84"/>
      <c r="D103" s="85"/>
      <c r="E103" s="3"/>
      <c r="F103" s="3"/>
      <c r="G103" s="2"/>
      <c r="H103" s="2"/>
      <c r="I103" s="2"/>
      <c r="J103" s="2"/>
      <c r="K103" s="59"/>
      <c r="L103" s="2"/>
      <c r="M103" s="2"/>
      <c r="N103" s="2"/>
      <c r="O103" s="2">
        <v>912.8</v>
      </c>
    </row>
    <row r="104" spans="1:15" ht="15.75" thickBot="1" x14ac:dyDescent="0.3">
      <c r="A104" s="34" t="s">
        <v>111</v>
      </c>
      <c r="B104" s="83" t="s">
        <v>112</v>
      </c>
      <c r="C104" s="84"/>
      <c r="D104" s="85"/>
      <c r="E104" s="5">
        <v>13063.84</v>
      </c>
      <c r="F104" s="3">
        <v>36657.480000000003</v>
      </c>
      <c r="G104" s="2">
        <v>40037.86</v>
      </c>
      <c r="H104" s="2">
        <v>32770.480000000003</v>
      </c>
      <c r="I104" s="2">
        <f t="shared" ref="I104:I122" si="42">SUM(E104:H104)</f>
        <v>122529.66</v>
      </c>
      <c r="J104" s="2">
        <v>123919.26</v>
      </c>
      <c r="K104" s="59">
        <f t="shared" si="41"/>
        <v>-1.1213753213180855E-2</v>
      </c>
      <c r="L104" s="2">
        <v>246844.83</v>
      </c>
      <c r="M104" s="2">
        <v>222905.49</v>
      </c>
      <c r="N104" s="2">
        <v>270691.37</v>
      </c>
      <c r="O104" s="2">
        <v>169559.87</v>
      </c>
    </row>
    <row r="105" spans="1:15" ht="15.75" thickBot="1" x14ac:dyDescent="0.3">
      <c r="A105" s="34" t="s">
        <v>113</v>
      </c>
      <c r="B105" s="83" t="s">
        <v>114</v>
      </c>
      <c r="C105" s="84"/>
      <c r="D105" s="85"/>
      <c r="E105" s="3">
        <v>10667.69</v>
      </c>
      <c r="F105" s="3">
        <v>33348.379999999997</v>
      </c>
      <c r="G105" s="2">
        <v>24572.23</v>
      </c>
      <c r="H105" s="2">
        <v>30070.12</v>
      </c>
      <c r="I105" s="2">
        <f t="shared" si="42"/>
        <v>98658.42</v>
      </c>
      <c r="J105" s="2">
        <v>86043.1</v>
      </c>
      <c r="K105" s="59">
        <f t="shared" si="41"/>
        <v>0.14661628881339683</v>
      </c>
      <c r="L105" s="2">
        <v>203749.51</v>
      </c>
      <c r="M105" s="2">
        <v>148170.92000000001</v>
      </c>
      <c r="N105" s="2">
        <v>148792.99</v>
      </c>
      <c r="O105" s="2">
        <v>155411.10999999999</v>
      </c>
    </row>
    <row r="106" spans="1:15" ht="15.75" thickBot="1" x14ac:dyDescent="0.3">
      <c r="A106" s="34" t="s">
        <v>115</v>
      </c>
      <c r="B106" s="34" t="s">
        <v>116</v>
      </c>
      <c r="C106" s="35"/>
      <c r="D106" s="35"/>
      <c r="E106" s="3">
        <v>4229.13</v>
      </c>
      <c r="F106" s="3">
        <v>28742.57</v>
      </c>
      <c r="G106" s="2">
        <v>21754.38</v>
      </c>
      <c r="H106" s="2">
        <v>34018.04</v>
      </c>
      <c r="I106" s="2">
        <f t="shared" si="42"/>
        <v>88744.12</v>
      </c>
      <c r="J106" s="2">
        <v>125008.75</v>
      </c>
      <c r="K106" s="59">
        <f t="shared" si="41"/>
        <v>-0.29009673322867402</v>
      </c>
      <c r="L106" s="2">
        <v>206946.82</v>
      </c>
      <c r="M106" s="2">
        <v>143721.04</v>
      </c>
      <c r="N106" s="2">
        <v>151983.09</v>
      </c>
      <c r="O106" s="2">
        <v>139228.35999999999</v>
      </c>
    </row>
    <row r="107" spans="1:15" ht="15.75" thickBot="1" x14ac:dyDescent="0.3">
      <c r="A107" s="34" t="s">
        <v>368</v>
      </c>
      <c r="B107" s="83" t="s">
        <v>369</v>
      </c>
      <c r="C107" s="84"/>
      <c r="D107" s="85"/>
      <c r="E107" s="3"/>
      <c r="F107" s="3">
        <v>13965.64</v>
      </c>
      <c r="G107" s="2">
        <v>3259.36</v>
      </c>
      <c r="H107" s="2">
        <v>7054.14</v>
      </c>
      <c r="I107" s="2">
        <f t="shared" si="42"/>
        <v>24279.14</v>
      </c>
      <c r="J107" s="2">
        <v>43067.7</v>
      </c>
      <c r="K107" s="59">
        <f t="shared" si="41"/>
        <v>-0.43625640561255885</v>
      </c>
      <c r="L107" s="2">
        <v>53793.16</v>
      </c>
      <c r="M107" s="2">
        <v>31171.74</v>
      </c>
      <c r="N107" s="2">
        <v>39439.360000000001</v>
      </c>
      <c r="O107" s="2">
        <v>36847.449999999997</v>
      </c>
    </row>
    <row r="108" spans="1:15" ht="15.75" thickBot="1" x14ac:dyDescent="0.3">
      <c r="A108" s="34" t="s">
        <v>117</v>
      </c>
      <c r="B108" s="83" t="s">
        <v>118</v>
      </c>
      <c r="C108" s="84"/>
      <c r="D108" s="85"/>
      <c r="E108" s="3">
        <v>10967.35</v>
      </c>
      <c r="F108" s="3">
        <v>38057.1</v>
      </c>
      <c r="G108" s="2">
        <v>11439.18</v>
      </c>
      <c r="H108" s="2">
        <v>21006.99</v>
      </c>
      <c r="I108" s="2">
        <f t="shared" si="42"/>
        <v>81470.62</v>
      </c>
      <c r="J108" s="2">
        <v>105402.29</v>
      </c>
      <c r="K108" s="59">
        <f t="shared" si="41"/>
        <v>-0.22705075952334619</v>
      </c>
      <c r="L108" s="2">
        <v>194640.33</v>
      </c>
      <c r="M108" s="2">
        <v>175376.64000000001</v>
      </c>
      <c r="N108" s="2">
        <v>121587.67</v>
      </c>
      <c r="O108" s="2">
        <v>120483.08</v>
      </c>
    </row>
    <row r="109" spans="1:15" ht="15.75" thickBot="1" x14ac:dyDescent="0.3">
      <c r="A109" s="34" t="s">
        <v>119</v>
      </c>
      <c r="B109" s="83" t="s">
        <v>120</v>
      </c>
      <c r="C109" s="84"/>
      <c r="D109" s="85"/>
      <c r="E109" s="3">
        <v>6119.69</v>
      </c>
      <c r="F109" s="3">
        <v>86154.54</v>
      </c>
      <c r="G109" s="2">
        <v>14358.16</v>
      </c>
      <c r="H109" s="2">
        <v>40218.67</v>
      </c>
      <c r="I109" s="2">
        <f t="shared" si="42"/>
        <v>146851.06</v>
      </c>
      <c r="J109" s="2">
        <v>253002.45</v>
      </c>
      <c r="K109" s="59">
        <f t="shared" si="41"/>
        <v>-0.41956664846526193</v>
      </c>
      <c r="L109" s="2">
        <v>403189.98</v>
      </c>
      <c r="M109" s="2">
        <v>302763.40000000002</v>
      </c>
      <c r="N109" s="2">
        <v>351408.06</v>
      </c>
      <c r="O109" s="2">
        <v>237951.94</v>
      </c>
    </row>
    <row r="110" spans="1:15" ht="15.75" thickBot="1" x14ac:dyDescent="0.3">
      <c r="A110" s="34" t="s">
        <v>121</v>
      </c>
      <c r="B110" s="83" t="s">
        <v>122</v>
      </c>
      <c r="C110" s="84"/>
      <c r="D110" s="85"/>
      <c r="E110" s="3">
        <v>4188.03</v>
      </c>
      <c r="F110" s="3">
        <v>16028.97</v>
      </c>
      <c r="G110" s="2">
        <v>13061.69</v>
      </c>
      <c r="H110" s="2">
        <v>7606.02</v>
      </c>
      <c r="I110" s="2">
        <f t="shared" si="42"/>
        <v>40884.710000000006</v>
      </c>
      <c r="J110" s="2">
        <v>60310.86</v>
      </c>
      <c r="K110" s="59">
        <f t="shared" si="41"/>
        <v>-0.32210036467727365</v>
      </c>
      <c r="L110" s="2">
        <v>126187.15</v>
      </c>
      <c r="M110" s="2">
        <v>121857.97</v>
      </c>
      <c r="N110" s="2">
        <v>93811.839999999997</v>
      </c>
      <c r="O110" s="2">
        <v>115158.6</v>
      </c>
    </row>
    <row r="111" spans="1:15" ht="15.75" thickBot="1" x14ac:dyDescent="0.3">
      <c r="A111" s="34" t="s">
        <v>123</v>
      </c>
      <c r="B111" s="34" t="s">
        <v>389</v>
      </c>
      <c r="C111" s="35"/>
      <c r="D111" s="35"/>
      <c r="E111" s="3">
        <v>9639.23</v>
      </c>
      <c r="F111" s="3">
        <v>17011.060000000001</v>
      </c>
      <c r="G111" s="2">
        <v>13964.65</v>
      </c>
      <c r="H111" s="2">
        <v>13872.1</v>
      </c>
      <c r="I111" s="2">
        <f t="shared" si="42"/>
        <v>54487.040000000001</v>
      </c>
      <c r="J111" s="2">
        <v>31874.13</v>
      </c>
      <c r="K111" s="59">
        <f t="shared" si="41"/>
        <v>0.70944399109873735</v>
      </c>
      <c r="L111" s="2">
        <v>65623</v>
      </c>
      <c r="M111" s="2">
        <v>82889.37</v>
      </c>
      <c r="N111" s="2">
        <v>71559.37</v>
      </c>
      <c r="O111" s="2">
        <v>57198.79</v>
      </c>
    </row>
    <row r="112" spans="1:15" ht="15.75" thickBot="1" x14ac:dyDescent="0.3">
      <c r="A112" s="34" t="s">
        <v>124</v>
      </c>
      <c r="B112" s="83" t="s">
        <v>125</v>
      </c>
      <c r="C112" s="84"/>
      <c r="D112" s="85"/>
      <c r="E112" s="3">
        <v>4991.67</v>
      </c>
      <c r="F112" s="3">
        <v>47116.23</v>
      </c>
      <c r="G112" s="2">
        <v>10134.77</v>
      </c>
      <c r="H112" s="2">
        <v>44949.53</v>
      </c>
      <c r="I112" s="2">
        <f t="shared" si="42"/>
        <v>107192.2</v>
      </c>
      <c r="J112" s="2">
        <v>74048.42</v>
      </c>
      <c r="K112" s="59">
        <f t="shared" si="41"/>
        <v>0.44759604593858993</v>
      </c>
      <c r="L112" s="2">
        <v>130432.13</v>
      </c>
      <c r="M112" s="2">
        <v>161807.42000000001</v>
      </c>
      <c r="N112" s="2">
        <v>108678.67</v>
      </c>
      <c r="O112" s="2">
        <v>131471.9</v>
      </c>
    </row>
    <row r="113" spans="1:15" ht="15.75" thickBot="1" x14ac:dyDescent="0.3">
      <c r="A113" s="34" t="s">
        <v>422</v>
      </c>
      <c r="B113" s="83" t="s">
        <v>423</v>
      </c>
      <c r="C113" s="84"/>
      <c r="D113" s="85"/>
      <c r="E113" s="3"/>
      <c r="F113" s="3"/>
      <c r="G113" s="2"/>
      <c r="H113" s="2"/>
      <c r="I113" s="2"/>
      <c r="J113" s="2"/>
      <c r="K113" s="59"/>
      <c r="L113" s="2"/>
      <c r="M113" s="2"/>
      <c r="N113" s="2"/>
      <c r="O113" s="2">
        <v>4084.48</v>
      </c>
    </row>
    <row r="114" spans="1:15" ht="15.75" thickBot="1" x14ac:dyDescent="0.3">
      <c r="A114" s="34" t="s">
        <v>312</v>
      </c>
      <c r="B114" s="83" t="s">
        <v>313</v>
      </c>
      <c r="C114" s="84"/>
      <c r="D114" s="85"/>
      <c r="E114" s="3">
        <v>286.8</v>
      </c>
      <c r="F114" s="3">
        <v>5987.36</v>
      </c>
      <c r="G114" s="2">
        <v>5916.25</v>
      </c>
      <c r="H114" s="67">
        <v>4508.58</v>
      </c>
      <c r="I114" s="2">
        <f t="shared" si="42"/>
        <v>16698.989999999998</v>
      </c>
      <c r="J114" s="2">
        <v>13012.34</v>
      </c>
      <c r="K114" s="59">
        <f t="shared" si="41"/>
        <v>0.28331952592692766</v>
      </c>
      <c r="L114" s="2">
        <v>22611.93</v>
      </c>
      <c r="M114" s="2">
        <v>24681.73</v>
      </c>
      <c r="N114" s="2">
        <v>27385.4</v>
      </c>
      <c r="O114" s="2">
        <v>28562.45</v>
      </c>
    </row>
    <row r="115" spans="1:15" ht="15.75" thickBot="1" x14ac:dyDescent="0.3">
      <c r="A115" s="34" t="s">
        <v>126</v>
      </c>
      <c r="B115" s="83" t="s">
        <v>127</v>
      </c>
      <c r="C115" s="84"/>
      <c r="D115" s="85"/>
      <c r="E115" s="3">
        <v>8059.83</v>
      </c>
      <c r="F115" s="3">
        <v>22225.63</v>
      </c>
      <c r="G115" s="2">
        <v>51491.07</v>
      </c>
      <c r="H115" s="2">
        <v>33580.629999999997</v>
      </c>
      <c r="I115" s="2">
        <f t="shared" si="42"/>
        <v>115357.16</v>
      </c>
      <c r="J115" s="2">
        <v>131437.65</v>
      </c>
      <c r="K115" s="59">
        <f t="shared" si="41"/>
        <v>-0.12234310336497944</v>
      </c>
      <c r="L115" s="2">
        <v>220107.6</v>
      </c>
      <c r="M115" s="2">
        <v>241311.35999999999</v>
      </c>
      <c r="N115" s="2">
        <v>246519.84</v>
      </c>
      <c r="O115" s="2">
        <v>304028.24</v>
      </c>
    </row>
    <row r="116" spans="1:15" ht="15.75" thickBot="1" x14ac:dyDescent="0.3">
      <c r="A116" s="34" t="s">
        <v>128</v>
      </c>
      <c r="B116" s="83" t="s">
        <v>129</v>
      </c>
      <c r="C116" s="84"/>
      <c r="D116" s="85"/>
      <c r="E116" s="3">
        <v>6015.59</v>
      </c>
      <c r="F116" s="3">
        <v>35222.31</v>
      </c>
      <c r="G116" s="2">
        <v>3644.99</v>
      </c>
      <c r="H116" s="2">
        <v>16359.54</v>
      </c>
      <c r="I116" s="2">
        <f t="shared" si="42"/>
        <v>61242.429999999993</v>
      </c>
      <c r="J116" s="2">
        <v>116070.97</v>
      </c>
      <c r="K116" s="59">
        <f t="shared" si="41"/>
        <v>-0.47237082622812587</v>
      </c>
      <c r="L116" s="2">
        <v>190888.45</v>
      </c>
      <c r="M116" s="2">
        <v>163371.38</v>
      </c>
      <c r="N116" s="2">
        <v>185446.65</v>
      </c>
      <c r="O116" s="2">
        <v>190008.55</v>
      </c>
    </row>
    <row r="117" spans="1:15" ht="15.75" thickBot="1" x14ac:dyDescent="0.3">
      <c r="A117" s="34" t="s">
        <v>130</v>
      </c>
      <c r="B117" s="83" t="s">
        <v>268</v>
      </c>
      <c r="C117" s="84"/>
      <c r="D117" s="85"/>
      <c r="E117" s="3">
        <v>16831.32</v>
      </c>
      <c r="F117" s="3">
        <v>40789.050000000003</v>
      </c>
      <c r="G117" s="2">
        <v>6824.32</v>
      </c>
      <c r="H117" s="2">
        <v>26662.49</v>
      </c>
      <c r="I117" s="2">
        <f t="shared" si="42"/>
        <v>91107.180000000008</v>
      </c>
      <c r="J117" s="2">
        <v>80325.679999999993</v>
      </c>
      <c r="K117" s="59">
        <f t="shared" si="41"/>
        <v>0.13422233089094315</v>
      </c>
      <c r="L117" s="2">
        <v>162133.70000000001</v>
      </c>
      <c r="M117" s="2">
        <v>153547.96</v>
      </c>
      <c r="N117" s="2">
        <v>114327.69</v>
      </c>
      <c r="O117" s="2">
        <v>143482.95000000001</v>
      </c>
    </row>
    <row r="118" spans="1:15" ht="15.75" thickBot="1" x14ac:dyDescent="0.3">
      <c r="A118" s="34" t="s">
        <v>131</v>
      </c>
      <c r="B118" s="34" t="s">
        <v>132</v>
      </c>
      <c r="C118" s="35"/>
      <c r="D118" s="35"/>
      <c r="E118" s="3">
        <v>3866.72</v>
      </c>
      <c r="F118" s="3">
        <v>25574.15</v>
      </c>
      <c r="G118" s="2">
        <v>2703.74</v>
      </c>
      <c r="H118" s="2">
        <v>23381.78</v>
      </c>
      <c r="I118" s="2">
        <f t="shared" si="42"/>
        <v>55526.39</v>
      </c>
      <c r="J118" s="2">
        <v>78515.63</v>
      </c>
      <c r="K118" s="59">
        <f t="shared" si="41"/>
        <v>-0.29279826195115555</v>
      </c>
      <c r="L118" s="2">
        <v>166891.84</v>
      </c>
      <c r="M118" s="2">
        <v>138614.74</v>
      </c>
      <c r="N118" s="2">
        <v>133496.99</v>
      </c>
      <c r="O118" s="2">
        <v>102611.78</v>
      </c>
    </row>
    <row r="119" spans="1:15" ht="15.75" thickBot="1" x14ac:dyDescent="0.3">
      <c r="A119" s="34" t="s">
        <v>386</v>
      </c>
      <c r="B119" s="34" t="s">
        <v>385</v>
      </c>
      <c r="C119" s="35"/>
      <c r="D119" s="35"/>
      <c r="E119" s="3"/>
      <c r="F119" s="3"/>
      <c r="G119" s="2"/>
      <c r="H119" s="2"/>
      <c r="I119" s="2"/>
      <c r="J119" s="2"/>
      <c r="K119" s="59"/>
      <c r="L119" s="2"/>
      <c r="M119" s="2"/>
      <c r="N119" s="2">
        <v>2589.54</v>
      </c>
      <c r="O119" s="2">
        <v>2790.53</v>
      </c>
    </row>
    <row r="120" spans="1:15" ht="15.75" thickBot="1" x14ac:dyDescent="0.3">
      <c r="A120" s="34" t="s">
        <v>281</v>
      </c>
      <c r="B120" s="34" t="s">
        <v>282</v>
      </c>
      <c r="C120" s="35"/>
      <c r="D120" s="35"/>
      <c r="E120" s="3"/>
      <c r="F120" s="3"/>
      <c r="G120" s="2"/>
      <c r="H120" s="2"/>
      <c r="I120" s="2">
        <f t="shared" si="42"/>
        <v>0</v>
      </c>
      <c r="J120" s="2"/>
      <c r="K120" s="59"/>
      <c r="L120" s="2">
        <v>2877.33</v>
      </c>
      <c r="M120" s="2">
        <v>2257.21</v>
      </c>
      <c r="N120" s="2"/>
      <c r="O120" s="2">
        <v>23.5</v>
      </c>
    </row>
    <row r="121" spans="1:15" ht="15.75" thickBot="1" x14ac:dyDescent="0.3">
      <c r="A121" s="34" t="s">
        <v>133</v>
      </c>
      <c r="B121" s="34" t="s">
        <v>75</v>
      </c>
      <c r="C121" s="35"/>
      <c r="D121" s="35"/>
      <c r="E121" s="3">
        <v>4878.84</v>
      </c>
      <c r="F121" s="3">
        <v>21046.9</v>
      </c>
      <c r="G121" s="2">
        <v>4866.59</v>
      </c>
      <c r="H121" s="2">
        <v>5857.11</v>
      </c>
      <c r="I121" s="2">
        <f t="shared" ref="I121" si="43">SUM(E121:H121)</f>
        <v>36649.440000000002</v>
      </c>
      <c r="J121" s="2">
        <v>56293.87</v>
      </c>
      <c r="K121" s="59">
        <f t="shared" ref="K121:K122" si="44">SUM(I121/J121)-1</f>
        <v>-0.34896215165168076</v>
      </c>
      <c r="L121" s="2">
        <v>77582.67</v>
      </c>
      <c r="M121" s="2">
        <v>155359.96</v>
      </c>
      <c r="N121" s="2">
        <v>94378.17</v>
      </c>
      <c r="O121" s="2">
        <v>105654.59</v>
      </c>
    </row>
    <row r="122" spans="1:15" ht="15.75" thickBot="1" x14ac:dyDescent="0.3">
      <c r="A122" s="34" t="s">
        <v>456</v>
      </c>
      <c r="B122" s="83" t="s">
        <v>80</v>
      </c>
      <c r="C122" s="84"/>
      <c r="D122" s="85"/>
      <c r="E122" s="3"/>
      <c r="F122" s="3">
        <v>7015.2</v>
      </c>
      <c r="G122" s="2">
        <v>3397.67</v>
      </c>
      <c r="H122" s="2">
        <v>4521.6000000000004</v>
      </c>
      <c r="I122" s="2">
        <f t="shared" si="42"/>
        <v>14934.47</v>
      </c>
      <c r="J122" s="2">
        <v>15605.67</v>
      </c>
      <c r="K122" s="59">
        <f t="shared" si="44"/>
        <v>-4.3010008541767286E-2</v>
      </c>
      <c r="L122" s="2">
        <v>25335.89</v>
      </c>
      <c r="M122" s="2">
        <v>18432.740000000002</v>
      </c>
      <c r="N122" s="2">
        <v>22054.06</v>
      </c>
      <c r="O122" s="2">
        <v>0</v>
      </c>
    </row>
    <row r="123" spans="1:15" ht="15.75" thickBot="1" x14ac:dyDescent="0.3">
      <c r="A123" s="30" t="s">
        <v>20</v>
      </c>
      <c r="B123" s="46"/>
      <c r="C123" s="31"/>
      <c r="D123" s="31"/>
      <c r="E123" s="4">
        <f t="shared" ref="E123:J123" si="45">SUM(E102:E122)</f>
        <v>128140.25</v>
      </c>
      <c r="F123" s="4">
        <f t="shared" si="45"/>
        <v>501883.1</v>
      </c>
      <c r="G123" s="4">
        <f t="shared" si="45"/>
        <v>231426.91</v>
      </c>
      <c r="H123" s="4">
        <f t="shared" si="45"/>
        <v>355237.22</v>
      </c>
      <c r="I123" s="4">
        <f t="shared" si="45"/>
        <v>1216687.4799999997</v>
      </c>
      <c r="J123" s="4">
        <f t="shared" si="45"/>
        <v>1491069.7399999998</v>
      </c>
      <c r="K123" s="65">
        <f t="shared" si="41"/>
        <v>-0.18401705342098895</v>
      </c>
      <c r="L123" s="4">
        <f t="shared" ref="L123:N123" si="46">SUM(L102:L122)</f>
        <v>2630276.19</v>
      </c>
      <c r="M123" s="4">
        <f t="shared" ref="M123" si="47">SUM(M102:M122)</f>
        <v>2424230.2400000002</v>
      </c>
      <c r="N123" s="4">
        <f t="shared" si="46"/>
        <v>2280813.8699999996</v>
      </c>
      <c r="O123" s="4">
        <f t="shared" ref="O123" si="48">SUM(O102:O122)</f>
        <v>2163583.65</v>
      </c>
    </row>
    <row r="124" spans="1:15" ht="15.75" thickBot="1" x14ac:dyDescent="0.3">
      <c r="A124" s="36" t="s">
        <v>21</v>
      </c>
      <c r="B124" s="10"/>
      <c r="C124" s="28"/>
      <c r="D124" s="28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5" x14ac:dyDescent="0.25">
      <c r="A125" s="37"/>
      <c r="B125" s="45" t="s">
        <v>58</v>
      </c>
      <c r="C125" s="32"/>
      <c r="D125" s="32"/>
      <c r="E125" s="13" t="s">
        <v>2</v>
      </c>
      <c r="F125" s="14" t="s">
        <v>3</v>
      </c>
      <c r="G125" s="15" t="s">
        <v>4</v>
      </c>
      <c r="H125" s="42" t="s">
        <v>412</v>
      </c>
      <c r="I125" s="53" t="s">
        <v>521</v>
      </c>
      <c r="J125" s="13" t="s">
        <v>518</v>
      </c>
      <c r="K125" s="60" t="s">
        <v>446</v>
      </c>
      <c r="L125" s="13" t="s">
        <v>518</v>
      </c>
      <c r="M125" s="13" t="s">
        <v>496</v>
      </c>
      <c r="N125" s="13" t="s">
        <v>461</v>
      </c>
      <c r="O125" s="13" t="s">
        <v>440</v>
      </c>
    </row>
    <row r="126" spans="1:15" ht="15.75" thickBot="1" x14ac:dyDescent="0.3">
      <c r="A126" s="38" t="s">
        <v>58</v>
      </c>
      <c r="B126" s="38" t="s">
        <v>59</v>
      </c>
      <c r="C126" s="33"/>
      <c r="D126" s="33"/>
      <c r="E126" s="16" t="s">
        <v>5</v>
      </c>
      <c r="F126" s="16" t="s">
        <v>5</v>
      </c>
      <c r="G126" s="16" t="s">
        <v>5</v>
      </c>
      <c r="H126" s="43" t="s">
        <v>413</v>
      </c>
      <c r="I126" s="16" t="s">
        <v>441</v>
      </c>
      <c r="J126" s="16" t="s">
        <v>441</v>
      </c>
      <c r="K126" s="61" t="s">
        <v>520</v>
      </c>
      <c r="L126" s="16" t="s">
        <v>442</v>
      </c>
      <c r="M126" s="16" t="s">
        <v>442</v>
      </c>
      <c r="N126" s="16" t="s">
        <v>442</v>
      </c>
      <c r="O126" s="16" t="s">
        <v>442</v>
      </c>
    </row>
    <row r="127" spans="1:15" ht="15.75" thickBot="1" x14ac:dyDescent="0.3">
      <c r="A127" s="34" t="s">
        <v>134</v>
      </c>
      <c r="B127" s="80" t="s">
        <v>135</v>
      </c>
      <c r="C127" s="81"/>
      <c r="D127" s="82"/>
      <c r="E127" s="3">
        <v>65855.91</v>
      </c>
      <c r="F127" s="3">
        <v>52264.72</v>
      </c>
      <c r="G127" s="2">
        <v>11958.34</v>
      </c>
      <c r="H127" s="2">
        <v>151285.26999999999</v>
      </c>
      <c r="I127" s="2">
        <f>SUM(E127:H127)</f>
        <v>281364.24</v>
      </c>
      <c r="J127" s="2">
        <v>495695.89</v>
      </c>
      <c r="K127" s="59">
        <f t="shared" ref="K127:K136" si="49">SUM(I127/J127)-1</f>
        <v>-0.43238536837575958</v>
      </c>
      <c r="L127" s="2">
        <v>688889.06</v>
      </c>
      <c r="M127" s="2">
        <v>745894.24</v>
      </c>
      <c r="N127" s="2">
        <v>784524.1</v>
      </c>
      <c r="O127" s="2">
        <v>1056051.32</v>
      </c>
    </row>
    <row r="128" spans="1:15" ht="15.75" thickBot="1" x14ac:dyDescent="0.3">
      <c r="A128" s="34" t="s">
        <v>136</v>
      </c>
      <c r="B128" s="83" t="s">
        <v>137</v>
      </c>
      <c r="C128" s="84"/>
      <c r="D128" s="85"/>
      <c r="E128" s="3">
        <v>4250.0600000000004</v>
      </c>
      <c r="F128" s="3">
        <v>13833.9</v>
      </c>
      <c r="G128" s="2">
        <v>10023.790000000001</v>
      </c>
      <c r="H128" s="2">
        <v>14088.28</v>
      </c>
      <c r="I128" s="2">
        <f t="shared" ref="I128:I135" si="50">SUM(E128:H128)</f>
        <v>42196.03</v>
      </c>
      <c r="J128" s="2">
        <v>62969.91</v>
      </c>
      <c r="K128" s="59">
        <f t="shared" si="49"/>
        <v>-0.32990169431717475</v>
      </c>
      <c r="L128" s="2">
        <v>118535.61</v>
      </c>
      <c r="M128" s="2">
        <v>115299.93</v>
      </c>
      <c r="N128" s="2">
        <v>138931.49</v>
      </c>
      <c r="O128" s="2">
        <v>98751.86</v>
      </c>
    </row>
    <row r="129" spans="1:15" ht="15.75" thickBot="1" x14ac:dyDescent="0.3">
      <c r="A129" s="34" t="s">
        <v>377</v>
      </c>
      <c r="B129" s="34" t="s">
        <v>378</v>
      </c>
      <c r="C129" s="35"/>
      <c r="D129" s="35"/>
      <c r="E129" s="3"/>
      <c r="F129" s="3"/>
      <c r="G129" s="2"/>
      <c r="H129" s="2"/>
      <c r="I129" s="2">
        <f t="shared" si="50"/>
        <v>0</v>
      </c>
      <c r="J129" s="2"/>
      <c r="K129" s="59"/>
      <c r="L129" s="2"/>
      <c r="M129" s="2">
        <v>26248.44</v>
      </c>
      <c r="N129" s="2">
        <v>22821.66</v>
      </c>
      <c r="O129" s="2">
        <v>8770.6299999999992</v>
      </c>
    </row>
    <row r="130" spans="1:15" ht="15.75" thickBot="1" x14ac:dyDescent="0.3">
      <c r="A130" s="34" t="s">
        <v>138</v>
      </c>
      <c r="B130" s="83" t="s">
        <v>139</v>
      </c>
      <c r="C130" s="84"/>
      <c r="D130" s="85"/>
      <c r="E130" s="3">
        <v>9714.51</v>
      </c>
      <c r="F130" s="3">
        <v>6409.71</v>
      </c>
      <c r="G130" s="2"/>
      <c r="H130" s="2">
        <v>12168.94</v>
      </c>
      <c r="I130" s="2">
        <f t="shared" si="50"/>
        <v>28293.160000000003</v>
      </c>
      <c r="J130" s="2">
        <v>30215.51</v>
      </c>
      <c r="K130" s="59">
        <f t="shared" si="49"/>
        <v>-6.3621299127500919E-2</v>
      </c>
      <c r="L130" s="2">
        <v>58675.53</v>
      </c>
      <c r="M130" s="2">
        <v>79031.149999999994</v>
      </c>
      <c r="N130" s="2">
        <v>123215.78</v>
      </c>
      <c r="O130" s="2">
        <v>71185.600000000006</v>
      </c>
    </row>
    <row r="131" spans="1:15" ht="15.75" thickBot="1" x14ac:dyDescent="0.3">
      <c r="A131" s="34" t="s">
        <v>140</v>
      </c>
      <c r="B131" s="83" t="s">
        <v>141</v>
      </c>
      <c r="C131" s="84"/>
      <c r="D131" s="85"/>
      <c r="E131" s="3">
        <v>9655.6200000000008</v>
      </c>
      <c r="F131" s="3">
        <v>20945.189999999999</v>
      </c>
      <c r="G131" s="2"/>
      <c r="H131" s="2">
        <v>22872.76</v>
      </c>
      <c r="I131" s="2">
        <f t="shared" si="50"/>
        <v>53473.569999999992</v>
      </c>
      <c r="J131" s="2">
        <v>59979.31</v>
      </c>
      <c r="K131" s="59">
        <f t="shared" si="49"/>
        <v>-0.10846640283124309</v>
      </c>
      <c r="L131" s="2">
        <v>76809.78</v>
      </c>
      <c r="M131" s="2">
        <v>71416.56</v>
      </c>
      <c r="N131" s="2">
        <v>62039.06</v>
      </c>
      <c r="O131" s="2">
        <v>42996.44</v>
      </c>
    </row>
    <row r="132" spans="1:15" ht="15.75" thickBot="1" x14ac:dyDescent="0.3">
      <c r="A132" s="34" t="s">
        <v>322</v>
      </c>
      <c r="B132" s="83" t="s">
        <v>323</v>
      </c>
      <c r="C132" s="84"/>
      <c r="D132" s="85"/>
      <c r="E132" s="3">
        <v>2773.47</v>
      </c>
      <c r="F132" s="3">
        <v>26603.57</v>
      </c>
      <c r="G132" s="2">
        <v>14426.96</v>
      </c>
      <c r="H132" s="2">
        <v>8376.65</v>
      </c>
      <c r="I132" s="2">
        <f t="shared" si="50"/>
        <v>52180.65</v>
      </c>
      <c r="J132" s="2">
        <v>50112.02</v>
      </c>
      <c r="K132" s="59">
        <f t="shared" si="49"/>
        <v>4.1280116028050928E-2</v>
      </c>
      <c r="L132" s="2">
        <v>95893.56</v>
      </c>
      <c r="M132" s="2">
        <v>77255.16</v>
      </c>
      <c r="N132" s="2">
        <v>54211.85</v>
      </c>
      <c r="O132" s="2">
        <v>42567.22</v>
      </c>
    </row>
    <row r="133" spans="1:15" ht="15.75" thickBot="1" x14ac:dyDescent="0.3">
      <c r="A133" s="34" t="s">
        <v>360</v>
      </c>
      <c r="B133" s="83" t="s">
        <v>361</v>
      </c>
      <c r="C133" s="84"/>
      <c r="D133" s="85"/>
      <c r="E133" s="3"/>
      <c r="F133" s="3">
        <v>12676.17</v>
      </c>
      <c r="G133" s="2"/>
      <c r="H133" s="2">
        <v>925</v>
      </c>
      <c r="I133" s="2">
        <f t="shared" si="50"/>
        <v>13601.17</v>
      </c>
      <c r="J133" s="2">
        <v>46197.91</v>
      </c>
      <c r="K133" s="59">
        <f t="shared" si="49"/>
        <v>-0.70558906236234498</v>
      </c>
      <c r="L133" s="2">
        <v>87152.82</v>
      </c>
      <c r="M133" s="2">
        <v>100881.67</v>
      </c>
      <c r="N133" s="2">
        <v>116315.7</v>
      </c>
      <c r="O133" s="2">
        <v>81361.570000000007</v>
      </c>
    </row>
    <row r="134" spans="1:15" ht="15.75" thickBot="1" x14ac:dyDescent="0.3">
      <c r="A134" s="34" t="s">
        <v>283</v>
      </c>
      <c r="B134" s="83" t="s">
        <v>284</v>
      </c>
      <c r="C134" s="84"/>
      <c r="D134" s="85"/>
      <c r="E134" s="3"/>
      <c r="F134" s="3">
        <v>22858.76</v>
      </c>
      <c r="G134" s="2">
        <v>9050.85</v>
      </c>
      <c r="H134" s="2">
        <v>15784.5</v>
      </c>
      <c r="I134" s="2">
        <f t="shared" si="50"/>
        <v>47694.11</v>
      </c>
      <c r="J134" s="2">
        <v>48113.59</v>
      </c>
      <c r="K134" s="59">
        <f t="shared" si="49"/>
        <v>-8.7185346177659495E-3</v>
      </c>
      <c r="L134" s="2">
        <v>78177.429999999993</v>
      </c>
      <c r="M134" s="2">
        <v>69702.679999999993</v>
      </c>
      <c r="N134" s="2">
        <v>80479.679999999993</v>
      </c>
      <c r="O134" s="2">
        <v>38460.300000000003</v>
      </c>
    </row>
    <row r="135" spans="1:15" ht="15.75" thickBot="1" x14ac:dyDescent="0.3">
      <c r="A135" s="34" t="s">
        <v>324</v>
      </c>
      <c r="B135" s="83" t="s">
        <v>325</v>
      </c>
      <c r="C135" s="84"/>
      <c r="D135" s="85"/>
      <c r="E135" s="3">
        <v>1587.42</v>
      </c>
      <c r="F135" s="3">
        <v>3665.71</v>
      </c>
      <c r="G135" s="2"/>
      <c r="H135" s="2">
        <v>560</v>
      </c>
      <c r="I135" s="2">
        <f t="shared" si="50"/>
        <v>5813.13</v>
      </c>
      <c r="J135" s="2">
        <v>73883.839999999997</v>
      </c>
      <c r="K135" s="59">
        <f t="shared" si="49"/>
        <v>-0.92132068392763555</v>
      </c>
      <c r="L135" s="2">
        <v>89115.41</v>
      </c>
      <c r="M135" s="2">
        <v>100639.69</v>
      </c>
      <c r="N135" s="2">
        <v>56933.99</v>
      </c>
      <c r="O135" s="2">
        <v>44783.02</v>
      </c>
    </row>
    <row r="136" spans="1:15" ht="15.75" thickBot="1" x14ac:dyDescent="0.3">
      <c r="A136" s="30" t="s">
        <v>22</v>
      </c>
      <c r="B136" s="46"/>
      <c r="C136" s="31"/>
      <c r="D136" s="31"/>
      <c r="E136" s="4">
        <f t="shared" ref="E136:J136" si="51">SUM(E127:E135)</f>
        <v>93836.989999999991</v>
      </c>
      <c r="F136" s="4">
        <f t="shared" si="51"/>
        <v>159257.73000000001</v>
      </c>
      <c r="G136" s="4">
        <f t="shared" si="51"/>
        <v>45459.939999999995</v>
      </c>
      <c r="H136" s="4">
        <f t="shared" si="51"/>
        <v>226061.4</v>
      </c>
      <c r="I136" s="4">
        <f t="shared" si="51"/>
        <v>524616.06000000006</v>
      </c>
      <c r="J136" s="4">
        <f t="shared" si="51"/>
        <v>867167.9800000001</v>
      </c>
      <c r="K136" s="65">
        <f t="shared" si="49"/>
        <v>-0.39502371847263085</v>
      </c>
      <c r="L136" s="4">
        <f t="shared" ref="L136:N136" si="52">SUM(L127:L135)</f>
        <v>1293249.2</v>
      </c>
      <c r="M136" s="4">
        <f t="shared" ref="M136" si="53">SUM(M127:M135)</f>
        <v>1386369.5199999996</v>
      </c>
      <c r="N136" s="4">
        <f t="shared" si="52"/>
        <v>1439473.31</v>
      </c>
      <c r="O136" s="4">
        <f t="shared" ref="O136" si="54">SUM(O127:O135)</f>
        <v>1484927.9600000002</v>
      </c>
    </row>
    <row r="137" spans="1:15" ht="15.75" thickBot="1" x14ac:dyDescent="0.3">
      <c r="A137" s="89" t="s">
        <v>23</v>
      </c>
      <c r="B137" s="89"/>
      <c r="C137" s="89"/>
      <c r="D137" s="89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5" x14ac:dyDescent="0.25">
      <c r="A138" s="37"/>
      <c r="B138" s="45" t="s">
        <v>58</v>
      </c>
      <c r="C138" s="32"/>
      <c r="D138" s="32"/>
      <c r="E138" s="13" t="s">
        <v>2</v>
      </c>
      <c r="F138" s="14" t="s">
        <v>3</v>
      </c>
      <c r="G138" s="15" t="s">
        <v>4</v>
      </c>
      <c r="H138" s="42" t="s">
        <v>412</v>
      </c>
      <c r="I138" s="53" t="s">
        <v>521</v>
      </c>
      <c r="J138" s="13" t="s">
        <v>518</v>
      </c>
      <c r="K138" s="60" t="s">
        <v>446</v>
      </c>
      <c r="L138" s="13" t="s">
        <v>518</v>
      </c>
      <c r="M138" s="13" t="s">
        <v>496</v>
      </c>
      <c r="N138" s="13" t="s">
        <v>461</v>
      </c>
      <c r="O138" s="13" t="s">
        <v>440</v>
      </c>
    </row>
    <row r="139" spans="1:15" ht="15.75" thickBot="1" x14ac:dyDescent="0.3">
      <c r="A139" s="38" t="s">
        <v>58</v>
      </c>
      <c r="B139" s="38" t="s">
        <v>59</v>
      </c>
      <c r="C139" s="33"/>
      <c r="D139" s="33"/>
      <c r="E139" s="16" t="s">
        <v>5</v>
      </c>
      <c r="F139" s="16" t="s">
        <v>5</v>
      </c>
      <c r="G139" s="16" t="s">
        <v>5</v>
      </c>
      <c r="H139" s="43" t="s">
        <v>413</v>
      </c>
      <c r="I139" s="16" t="s">
        <v>441</v>
      </c>
      <c r="J139" s="16" t="s">
        <v>441</v>
      </c>
      <c r="K139" s="61" t="s">
        <v>520</v>
      </c>
      <c r="L139" s="16" t="s">
        <v>442</v>
      </c>
      <c r="M139" s="16" t="s">
        <v>442</v>
      </c>
      <c r="N139" s="16" t="s">
        <v>442</v>
      </c>
      <c r="O139" s="16" t="s">
        <v>442</v>
      </c>
    </row>
    <row r="140" spans="1:15" ht="15.75" thickBot="1" x14ac:dyDescent="0.3">
      <c r="A140" s="34" t="s">
        <v>142</v>
      </c>
      <c r="B140" s="80" t="s">
        <v>143</v>
      </c>
      <c r="C140" s="81"/>
      <c r="D140" s="82"/>
      <c r="E140" s="5">
        <v>113011.73</v>
      </c>
      <c r="F140" s="3">
        <v>119017.99</v>
      </c>
      <c r="G140" s="2">
        <v>800</v>
      </c>
      <c r="H140" s="2">
        <v>119624.44</v>
      </c>
      <c r="I140" s="2">
        <f t="shared" ref="I140:I143" si="55">SUM(E140:H140)</f>
        <v>352454.16000000003</v>
      </c>
      <c r="J140" s="41">
        <v>416569.18</v>
      </c>
      <c r="K140" s="59">
        <f t="shared" ref="K140:K144" si="56">SUM(I140/J140)-1</f>
        <v>-0.15391205849650225</v>
      </c>
      <c r="L140" s="41">
        <v>675317.34</v>
      </c>
      <c r="M140" s="41">
        <v>665567.48</v>
      </c>
      <c r="N140" s="41">
        <v>642101.30000000005</v>
      </c>
      <c r="O140" s="2">
        <v>457950.12</v>
      </c>
    </row>
    <row r="141" spans="1:15" ht="15.75" thickBot="1" x14ac:dyDescent="0.3">
      <c r="A141" s="34" t="s">
        <v>144</v>
      </c>
      <c r="B141" s="83" t="s">
        <v>145</v>
      </c>
      <c r="C141" s="84"/>
      <c r="D141" s="85"/>
      <c r="E141" s="3">
        <v>80754.8</v>
      </c>
      <c r="F141" s="3">
        <v>87642.35</v>
      </c>
      <c r="G141" s="2">
        <v>18515.689999999999</v>
      </c>
      <c r="H141" s="2">
        <v>74534.990000000005</v>
      </c>
      <c r="I141" s="2">
        <f t="shared" si="55"/>
        <v>261447.83000000002</v>
      </c>
      <c r="J141" s="2">
        <v>250789.73</v>
      </c>
      <c r="K141" s="59">
        <f t="shared" si="56"/>
        <v>4.2498151738510126E-2</v>
      </c>
      <c r="L141" s="2">
        <v>465238.7</v>
      </c>
      <c r="M141" s="2">
        <v>356506.05</v>
      </c>
      <c r="N141" s="2">
        <v>310630.92</v>
      </c>
      <c r="O141" s="2">
        <v>303445.84999999998</v>
      </c>
    </row>
    <row r="142" spans="1:15" ht="15.75" thickBot="1" x14ac:dyDescent="0.3">
      <c r="A142" s="34" t="s">
        <v>146</v>
      </c>
      <c r="B142" s="83" t="s">
        <v>147</v>
      </c>
      <c r="C142" s="84"/>
      <c r="D142" s="85"/>
      <c r="E142" s="3">
        <v>81097.929999999993</v>
      </c>
      <c r="F142" s="3">
        <v>28580.53</v>
      </c>
      <c r="G142" s="2"/>
      <c r="H142" s="2">
        <v>15670.4</v>
      </c>
      <c r="I142" s="2">
        <f t="shared" si="55"/>
        <v>125348.85999999999</v>
      </c>
      <c r="J142" s="2">
        <v>139578.43</v>
      </c>
      <c r="K142" s="59">
        <f t="shared" si="56"/>
        <v>-0.10194676928233115</v>
      </c>
      <c r="L142" s="2">
        <v>229685.19</v>
      </c>
      <c r="M142" s="2">
        <v>153437.13</v>
      </c>
      <c r="N142" s="2">
        <v>117689.71</v>
      </c>
      <c r="O142" s="2">
        <v>68174.149999999994</v>
      </c>
    </row>
    <row r="143" spans="1:15" ht="15.75" thickBot="1" x14ac:dyDescent="0.3">
      <c r="A143" s="34" t="s">
        <v>148</v>
      </c>
      <c r="B143" s="34" t="s">
        <v>149</v>
      </c>
      <c r="C143" s="35"/>
      <c r="D143" s="35"/>
      <c r="E143" s="3">
        <v>22767.98</v>
      </c>
      <c r="F143" s="3">
        <v>48098.96</v>
      </c>
      <c r="G143" s="2"/>
      <c r="H143" s="2">
        <v>26134.33</v>
      </c>
      <c r="I143" s="2">
        <f t="shared" si="55"/>
        <v>97001.27</v>
      </c>
      <c r="J143" s="2">
        <v>38442.089999999997</v>
      </c>
      <c r="K143" s="59">
        <f t="shared" si="56"/>
        <v>1.5233089564068969</v>
      </c>
      <c r="L143" s="2">
        <v>79571.38</v>
      </c>
      <c r="M143" s="2">
        <v>77161.05</v>
      </c>
      <c r="N143" s="2">
        <v>71905.919999999998</v>
      </c>
      <c r="O143" s="2">
        <v>72301.62</v>
      </c>
    </row>
    <row r="144" spans="1:15" ht="15.75" thickBot="1" x14ac:dyDescent="0.3">
      <c r="A144" s="30" t="s">
        <v>24</v>
      </c>
      <c r="B144" s="46"/>
      <c r="C144" s="31"/>
      <c r="D144" s="31"/>
      <c r="E144" s="4">
        <f>SUM(E140:E143)</f>
        <v>297632.43999999994</v>
      </c>
      <c r="F144" s="4">
        <f t="shared" ref="F144:I144" si="57">SUM(F140:F143)</f>
        <v>283339.83</v>
      </c>
      <c r="G144" s="4">
        <f t="shared" si="57"/>
        <v>19315.689999999999</v>
      </c>
      <c r="H144" s="4">
        <f>SUM(H140:H143)</f>
        <v>235964.15999999997</v>
      </c>
      <c r="I144" s="4">
        <f t="shared" si="57"/>
        <v>836252.12</v>
      </c>
      <c r="J144" s="4">
        <f>SUM(J140:J143)</f>
        <v>845379.43</v>
      </c>
      <c r="K144" s="65">
        <f t="shared" si="56"/>
        <v>-1.0796702257115598E-2</v>
      </c>
      <c r="L144" s="4">
        <f>SUM(L140:L143)</f>
        <v>1449812.6099999999</v>
      </c>
      <c r="M144" s="4">
        <f>SUM(M140:M143)</f>
        <v>1252671.7100000002</v>
      </c>
      <c r="N144" s="4">
        <f>SUM(N140:N143)</f>
        <v>1142327.8499999999</v>
      </c>
      <c r="O144" s="4">
        <f>SUM(O140:O143)</f>
        <v>901871.74</v>
      </c>
    </row>
    <row r="145" spans="1:15" ht="15.75" thickBot="1" x14ac:dyDescent="0.3">
      <c r="A145" s="89" t="s">
        <v>25</v>
      </c>
      <c r="B145" s="89"/>
      <c r="C145" s="89"/>
      <c r="D145" s="89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5" x14ac:dyDescent="0.25">
      <c r="A146" s="37"/>
      <c r="B146" s="45" t="s">
        <v>58</v>
      </c>
      <c r="C146" s="32"/>
      <c r="D146" s="32"/>
      <c r="E146" s="13" t="s">
        <v>2</v>
      </c>
      <c r="F146" s="14" t="s">
        <v>3</v>
      </c>
      <c r="G146" s="15" t="s">
        <v>4</v>
      </c>
      <c r="H146" s="42" t="s">
        <v>412</v>
      </c>
      <c r="I146" s="53" t="s">
        <v>521</v>
      </c>
      <c r="J146" s="13" t="s">
        <v>518</v>
      </c>
      <c r="K146" s="60" t="s">
        <v>446</v>
      </c>
      <c r="L146" s="13" t="s">
        <v>518</v>
      </c>
      <c r="M146" s="13" t="s">
        <v>496</v>
      </c>
      <c r="N146" s="13" t="s">
        <v>461</v>
      </c>
      <c r="O146" s="13" t="s">
        <v>440</v>
      </c>
    </row>
    <row r="147" spans="1:15" ht="15.75" thickBot="1" x14ac:dyDescent="0.3">
      <c r="A147" s="38" t="s">
        <v>58</v>
      </c>
      <c r="B147" s="38" t="s">
        <v>59</v>
      </c>
      <c r="C147" s="33"/>
      <c r="D147" s="33"/>
      <c r="E147" s="16" t="s">
        <v>5</v>
      </c>
      <c r="F147" s="16" t="s">
        <v>5</v>
      </c>
      <c r="G147" s="16" t="s">
        <v>5</v>
      </c>
      <c r="H147" s="43" t="s">
        <v>413</v>
      </c>
      <c r="I147" s="16" t="s">
        <v>441</v>
      </c>
      <c r="J147" s="16" t="s">
        <v>441</v>
      </c>
      <c r="K147" s="61" t="s">
        <v>520</v>
      </c>
      <c r="L147" s="16" t="s">
        <v>442</v>
      </c>
      <c r="M147" s="16" t="s">
        <v>442</v>
      </c>
      <c r="N147" s="16" t="s">
        <v>442</v>
      </c>
      <c r="O147" s="16" t="s">
        <v>442</v>
      </c>
    </row>
    <row r="148" spans="1:15" ht="15.75" thickBot="1" x14ac:dyDescent="0.3">
      <c r="A148" s="34" t="s">
        <v>150</v>
      </c>
      <c r="B148" s="80" t="s">
        <v>151</v>
      </c>
      <c r="C148" s="81"/>
      <c r="D148" s="82"/>
      <c r="E148" s="3">
        <v>66240.72</v>
      </c>
      <c r="F148" s="3">
        <v>100165.78</v>
      </c>
      <c r="G148" s="2">
        <v>44911.26</v>
      </c>
      <c r="H148" s="2">
        <v>90559.49</v>
      </c>
      <c r="I148" s="2">
        <f>SUM(E148:H148)</f>
        <v>301877.25</v>
      </c>
      <c r="J148" s="2">
        <v>318526.89</v>
      </c>
      <c r="K148" s="59">
        <f t="shared" ref="K148:K158" si="58">SUM(I148/J148)-1</f>
        <v>-5.2270751772322988E-2</v>
      </c>
      <c r="L148" s="2">
        <v>639827.48</v>
      </c>
      <c r="M148" s="2">
        <v>551689.23</v>
      </c>
      <c r="N148" s="2">
        <v>620301.1</v>
      </c>
      <c r="O148" s="2">
        <v>724089.31</v>
      </c>
    </row>
    <row r="149" spans="1:15" ht="15.75" thickBot="1" x14ac:dyDescent="0.3">
      <c r="A149" s="34" t="s">
        <v>152</v>
      </c>
      <c r="B149" s="83" t="s">
        <v>153</v>
      </c>
      <c r="C149" s="84"/>
      <c r="D149" s="85"/>
      <c r="E149" s="3">
        <v>8997.9500000000007</v>
      </c>
      <c r="F149" s="3">
        <v>82680.73</v>
      </c>
      <c r="G149" s="2">
        <v>3480.45</v>
      </c>
      <c r="H149" s="2">
        <v>45591.06</v>
      </c>
      <c r="I149" s="2">
        <f t="shared" ref="I149:I157" si="59">SUM(E149:H149)</f>
        <v>140750.19</v>
      </c>
      <c r="J149" s="2">
        <v>140990.51999999999</v>
      </c>
      <c r="K149" s="59">
        <f t="shared" si="58"/>
        <v>-1.7045826910915274E-3</v>
      </c>
      <c r="L149" s="2">
        <v>213949.91</v>
      </c>
      <c r="M149" s="2">
        <v>182399.89</v>
      </c>
      <c r="N149" s="2">
        <v>204320.81</v>
      </c>
      <c r="O149" s="2">
        <v>249889.54</v>
      </c>
    </row>
    <row r="150" spans="1:15" ht="15.75" thickBot="1" x14ac:dyDescent="0.3">
      <c r="A150" s="34" t="s">
        <v>154</v>
      </c>
      <c r="B150" s="83" t="s">
        <v>155</v>
      </c>
      <c r="C150" s="84"/>
      <c r="D150" s="85"/>
      <c r="E150" s="3">
        <v>5017.4399999999996</v>
      </c>
      <c r="F150" s="3">
        <v>29539.05</v>
      </c>
      <c r="G150" s="2">
        <v>13528.84</v>
      </c>
      <c r="H150" s="2">
        <v>11001.76</v>
      </c>
      <c r="I150" s="2">
        <f t="shared" si="59"/>
        <v>59087.090000000004</v>
      </c>
      <c r="J150" s="2">
        <v>56425.08</v>
      </c>
      <c r="K150" s="59">
        <f t="shared" si="58"/>
        <v>4.7177779809971065E-2</v>
      </c>
      <c r="L150" s="2">
        <v>73127.11</v>
      </c>
      <c r="M150" s="2">
        <v>91362.96</v>
      </c>
      <c r="N150" s="2">
        <v>95092.65</v>
      </c>
      <c r="O150" s="2">
        <v>96526.99</v>
      </c>
    </row>
    <row r="151" spans="1:15" ht="15.75" thickBot="1" x14ac:dyDescent="0.3">
      <c r="A151" s="34" t="s">
        <v>156</v>
      </c>
      <c r="B151" s="83" t="s">
        <v>157</v>
      </c>
      <c r="C151" s="84"/>
      <c r="D151" s="85"/>
      <c r="E151" s="3">
        <v>3449.09</v>
      </c>
      <c r="F151" s="3">
        <v>32816.019999999997</v>
      </c>
      <c r="G151" s="2">
        <v>12242.89</v>
      </c>
      <c r="H151" s="2">
        <v>19699.64</v>
      </c>
      <c r="I151" s="2">
        <f t="shared" si="59"/>
        <v>68207.64</v>
      </c>
      <c r="J151" s="2">
        <v>64303.19</v>
      </c>
      <c r="K151" s="59">
        <f t="shared" si="58"/>
        <v>6.0719382662042021E-2</v>
      </c>
      <c r="L151" s="2">
        <v>116843.59</v>
      </c>
      <c r="M151" s="2">
        <v>98793.87</v>
      </c>
      <c r="N151" s="2">
        <v>92357.86</v>
      </c>
      <c r="O151" s="2">
        <v>69479.98</v>
      </c>
    </row>
    <row r="152" spans="1:15" ht="15.75" thickBot="1" x14ac:dyDescent="0.3">
      <c r="A152" s="34" t="s">
        <v>158</v>
      </c>
      <c r="B152" s="34" t="s">
        <v>159</v>
      </c>
      <c r="C152" s="35"/>
      <c r="D152" s="35"/>
      <c r="E152" s="3">
        <v>11778.54</v>
      </c>
      <c r="F152" s="3">
        <v>26591.16</v>
      </c>
      <c r="G152" s="2">
        <v>51956.86</v>
      </c>
      <c r="H152" s="2">
        <v>46048.639999999999</v>
      </c>
      <c r="I152" s="2">
        <f t="shared" si="59"/>
        <v>136375.20000000001</v>
      </c>
      <c r="J152" s="2">
        <v>128921.2</v>
      </c>
      <c r="K152" s="59">
        <f t="shared" si="58"/>
        <v>5.7818264179979817E-2</v>
      </c>
      <c r="L152" s="2">
        <v>239279.05</v>
      </c>
      <c r="M152" s="2">
        <v>253455.71</v>
      </c>
      <c r="N152" s="2">
        <v>266705.76</v>
      </c>
      <c r="O152" s="2">
        <v>210535.89</v>
      </c>
    </row>
    <row r="153" spans="1:15" ht="15.75" thickBot="1" x14ac:dyDescent="0.3">
      <c r="A153" s="34" t="s">
        <v>160</v>
      </c>
      <c r="B153" s="83" t="s">
        <v>161</v>
      </c>
      <c r="C153" s="84"/>
      <c r="D153" s="85"/>
      <c r="E153" s="3">
        <v>218.77</v>
      </c>
      <c r="F153" s="3">
        <v>31927.08</v>
      </c>
      <c r="G153" s="2"/>
      <c r="H153" s="2">
        <v>9357.74</v>
      </c>
      <c r="I153" s="2">
        <f t="shared" si="59"/>
        <v>41503.590000000004</v>
      </c>
      <c r="J153" s="2">
        <v>41603.440000000002</v>
      </c>
      <c r="K153" s="59">
        <f t="shared" si="58"/>
        <v>-2.4000419196104072E-3</v>
      </c>
      <c r="L153" s="2">
        <v>74424.899999999994</v>
      </c>
      <c r="M153" s="2">
        <v>72001.009999999995</v>
      </c>
      <c r="N153" s="2">
        <v>68996.710000000006</v>
      </c>
      <c r="O153" s="2">
        <v>53334.32</v>
      </c>
    </row>
    <row r="154" spans="1:15" ht="15.75" thickBot="1" x14ac:dyDescent="0.3">
      <c r="A154" s="34" t="s">
        <v>162</v>
      </c>
      <c r="B154" s="83" t="s">
        <v>163</v>
      </c>
      <c r="C154" s="84"/>
      <c r="D154" s="85"/>
      <c r="E154" s="3">
        <v>10577.49</v>
      </c>
      <c r="F154" s="3">
        <v>55216.81</v>
      </c>
      <c r="G154" s="2">
        <v>52345.31</v>
      </c>
      <c r="H154" s="2">
        <v>27391.02</v>
      </c>
      <c r="I154" s="2">
        <f t="shared" si="59"/>
        <v>145530.63</v>
      </c>
      <c r="J154" s="2">
        <v>160284.85</v>
      </c>
      <c r="K154" s="59">
        <f t="shared" si="58"/>
        <v>-9.2049997239289971E-2</v>
      </c>
      <c r="L154" s="2">
        <v>308812.57</v>
      </c>
      <c r="M154" s="2">
        <v>386624.44</v>
      </c>
      <c r="N154" s="2">
        <v>356912.05</v>
      </c>
      <c r="O154" s="2">
        <v>270408.01</v>
      </c>
    </row>
    <row r="155" spans="1:15" ht="15.75" thickBot="1" x14ac:dyDescent="0.3">
      <c r="A155" s="34" t="s">
        <v>164</v>
      </c>
      <c r="B155" s="83" t="s">
        <v>165</v>
      </c>
      <c r="C155" s="84"/>
      <c r="D155" s="85"/>
      <c r="E155" s="3">
        <v>19763.13</v>
      </c>
      <c r="F155" s="3">
        <v>27492.74</v>
      </c>
      <c r="G155" s="2">
        <v>13449.57</v>
      </c>
      <c r="H155" s="2">
        <v>15939.88</v>
      </c>
      <c r="I155" s="2">
        <f t="shared" si="59"/>
        <v>76645.320000000007</v>
      </c>
      <c r="J155" s="2">
        <v>70686.97</v>
      </c>
      <c r="K155" s="59">
        <f t="shared" si="58"/>
        <v>8.429205552310437E-2</v>
      </c>
      <c r="L155" s="2">
        <v>105101.2</v>
      </c>
      <c r="M155" s="2">
        <v>86998.81</v>
      </c>
      <c r="N155" s="2">
        <v>62468.02</v>
      </c>
      <c r="O155" s="2">
        <v>113332.02</v>
      </c>
    </row>
    <row r="156" spans="1:15" ht="15.75" thickBot="1" x14ac:dyDescent="0.3">
      <c r="A156" s="34" t="s">
        <v>166</v>
      </c>
      <c r="B156" s="34" t="s">
        <v>167</v>
      </c>
      <c r="C156" s="35"/>
      <c r="D156" s="35"/>
      <c r="E156" s="3">
        <v>4528.42</v>
      </c>
      <c r="F156" s="3">
        <v>3992.88</v>
      </c>
      <c r="G156" s="2">
        <v>5041.5600000000004</v>
      </c>
      <c r="H156" s="2">
        <v>9093.1</v>
      </c>
      <c r="I156" s="2">
        <f t="shared" si="59"/>
        <v>22655.96</v>
      </c>
      <c r="J156" s="2">
        <v>17888.95</v>
      </c>
      <c r="K156" s="59">
        <f t="shared" si="58"/>
        <v>0.26647790954751382</v>
      </c>
      <c r="L156" s="2">
        <v>38077.949999999997</v>
      </c>
      <c r="M156" s="2">
        <v>37649.839999999997</v>
      </c>
      <c r="N156" s="2">
        <v>8375.41</v>
      </c>
      <c r="O156" s="2">
        <v>20847</v>
      </c>
    </row>
    <row r="157" spans="1:15" ht="15.75" thickBot="1" x14ac:dyDescent="0.3">
      <c r="A157" s="34" t="s">
        <v>340</v>
      </c>
      <c r="B157" s="34" t="s">
        <v>341</v>
      </c>
      <c r="C157" s="35"/>
      <c r="D157" s="35"/>
      <c r="E157" s="5">
        <v>8894.52</v>
      </c>
      <c r="F157" s="3">
        <v>11184.86</v>
      </c>
      <c r="G157" s="2"/>
      <c r="H157" s="2">
        <v>9088.4699999999993</v>
      </c>
      <c r="I157" s="2">
        <f t="shared" si="59"/>
        <v>29167.85</v>
      </c>
      <c r="J157" s="2">
        <v>11119.46</v>
      </c>
      <c r="K157" s="59">
        <f t="shared" si="58"/>
        <v>1.623135476003331</v>
      </c>
      <c r="L157" s="2">
        <v>63040.42</v>
      </c>
      <c r="M157" s="2">
        <v>19934.509999999998</v>
      </c>
      <c r="N157" s="2">
        <v>18867.25</v>
      </c>
      <c r="O157" s="2">
        <v>21566.89</v>
      </c>
    </row>
    <row r="158" spans="1:15" ht="15.75" thickBot="1" x14ac:dyDescent="0.3">
      <c r="A158" s="30" t="s">
        <v>26</v>
      </c>
      <c r="B158" s="46"/>
      <c r="C158" s="31"/>
      <c r="D158" s="31"/>
      <c r="E158" s="4">
        <f t="shared" ref="E158:J158" si="60">SUM(E148:E157)</f>
        <v>139466.07</v>
      </c>
      <c r="F158" s="4">
        <f t="shared" si="60"/>
        <v>401607.11</v>
      </c>
      <c r="G158" s="4">
        <f t="shared" si="60"/>
        <v>196956.74</v>
      </c>
      <c r="H158" s="4">
        <f t="shared" si="60"/>
        <v>283770.79999999993</v>
      </c>
      <c r="I158" s="4">
        <f t="shared" si="60"/>
        <v>1021800.7200000001</v>
      </c>
      <c r="J158" s="4">
        <f t="shared" si="60"/>
        <v>1010750.5499999999</v>
      </c>
      <c r="K158" s="65">
        <f t="shared" si="58"/>
        <v>1.0932638127181926E-2</v>
      </c>
      <c r="L158" s="4">
        <f t="shared" ref="L158:N158" si="61">SUM(L148:L157)</f>
        <v>1872484.1799999997</v>
      </c>
      <c r="M158" s="4">
        <f t="shared" ref="M158" si="62">SUM(M148:M157)</f>
        <v>1780910.27</v>
      </c>
      <c r="N158" s="4">
        <f t="shared" si="61"/>
        <v>1794397.6199999999</v>
      </c>
      <c r="O158" s="4">
        <f t="shared" ref="O158" si="63">SUM(O148:O157)</f>
        <v>1830009.95</v>
      </c>
    </row>
    <row r="159" spans="1:15" ht="15.75" thickBot="1" x14ac:dyDescent="0.3">
      <c r="A159" s="89" t="s">
        <v>27</v>
      </c>
      <c r="B159" s="89"/>
      <c r="C159" s="89"/>
      <c r="D159" s="89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5" x14ac:dyDescent="0.25">
      <c r="A160" s="37"/>
      <c r="B160" s="45" t="s">
        <v>58</v>
      </c>
      <c r="C160" s="32"/>
      <c r="D160" s="32"/>
      <c r="E160" s="13" t="s">
        <v>2</v>
      </c>
      <c r="F160" s="14" t="s">
        <v>3</v>
      </c>
      <c r="G160" s="15" t="s">
        <v>4</v>
      </c>
      <c r="H160" s="42" t="s">
        <v>412</v>
      </c>
      <c r="I160" s="53" t="s">
        <v>521</v>
      </c>
      <c r="J160" s="13" t="s">
        <v>518</v>
      </c>
      <c r="K160" s="60" t="s">
        <v>446</v>
      </c>
      <c r="L160" s="13" t="s">
        <v>518</v>
      </c>
      <c r="M160" s="13" t="s">
        <v>496</v>
      </c>
      <c r="N160" s="13" t="s">
        <v>461</v>
      </c>
      <c r="O160" s="13" t="s">
        <v>440</v>
      </c>
    </row>
    <row r="161" spans="1:15" ht="15.75" thickBot="1" x14ac:dyDescent="0.3">
      <c r="A161" s="38" t="s">
        <v>58</v>
      </c>
      <c r="B161" s="38" t="s">
        <v>59</v>
      </c>
      <c r="C161" s="33"/>
      <c r="D161" s="33"/>
      <c r="E161" s="16" t="s">
        <v>5</v>
      </c>
      <c r="F161" s="16" t="s">
        <v>5</v>
      </c>
      <c r="G161" s="16" t="s">
        <v>5</v>
      </c>
      <c r="H161" s="43" t="s">
        <v>413</v>
      </c>
      <c r="I161" s="16" t="s">
        <v>441</v>
      </c>
      <c r="J161" s="16" t="s">
        <v>441</v>
      </c>
      <c r="K161" s="61" t="s">
        <v>520</v>
      </c>
      <c r="L161" s="16" t="s">
        <v>442</v>
      </c>
      <c r="M161" s="16" t="s">
        <v>442</v>
      </c>
      <c r="N161" s="16" t="s">
        <v>442</v>
      </c>
      <c r="O161" s="16" t="s">
        <v>442</v>
      </c>
    </row>
    <row r="162" spans="1:15" ht="15.75" thickBot="1" x14ac:dyDescent="0.3">
      <c r="A162" s="34" t="s">
        <v>168</v>
      </c>
      <c r="B162" s="80" t="s">
        <v>169</v>
      </c>
      <c r="C162" s="81"/>
      <c r="D162" s="82"/>
      <c r="E162" s="5">
        <v>28918.47</v>
      </c>
      <c r="F162" s="5">
        <v>91542.81</v>
      </c>
      <c r="G162" s="2">
        <v>9049.7999999999993</v>
      </c>
      <c r="H162" s="2">
        <v>42089.11</v>
      </c>
      <c r="I162" s="2">
        <f>SUM(E162:H162)</f>
        <v>171600.19</v>
      </c>
      <c r="J162" s="2">
        <v>189080.44</v>
      </c>
      <c r="K162" s="59">
        <f>SUM(I162/J162)-1</f>
        <v>-9.2448748268197378E-2</v>
      </c>
      <c r="L162" s="2">
        <v>278464.59999999998</v>
      </c>
      <c r="M162" s="2">
        <v>308519.24</v>
      </c>
      <c r="N162" s="2">
        <v>227222.66</v>
      </c>
      <c r="O162" s="2">
        <v>326533.92</v>
      </c>
    </row>
    <row r="163" spans="1:15" ht="15.75" thickBot="1" x14ac:dyDescent="0.3">
      <c r="A163" s="30" t="s">
        <v>28</v>
      </c>
      <c r="B163" s="46"/>
      <c r="C163" s="31"/>
      <c r="D163" s="31"/>
      <c r="E163" s="4">
        <f>SUM(E162)</f>
        <v>28918.47</v>
      </c>
      <c r="F163" s="4">
        <f t="shared" ref="F163:I163" si="64">SUM(F162)</f>
        <v>91542.81</v>
      </c>
      <c r="G163" s="4">
        <f t="shared" si="64"/>
        <v>9049.7999999999993</v>
      </c>
      <c r="H163" s="4">
        <f>SUM(H162)</f>
        <v>42089.11</v>
      </c>
      <c r="I163" s="4">
        <f t="shared" si="64"/>
        <v>171600.19</v>
      </c>
      <c r="J163" s="4">
        <f>SUM(J162)</f>
        <v>189080.44</v>
      </c>
      <c r="K163" s="65">
        <f t="shared" ref="K163" si="65">SUM(I163/J163)-1</f>
        <v>-9.2448748268197378E-2</v>
      </c>
      <c r="L163" s="4">
        <f>SUM(L162)</f>
        <v>278464.59999999998</v>
      </c>
      <c r="M163" s="4">
        <f>SUM(M162)</f>
        <v>308519.24</v>
      </c>
      <c r="N163" s="4">
        <f>SUM(N162)</f>
        <v>227222.66</v>
      </c>
      <c r="O163" s="4">
        <f>SUM(O162)</f>
        <v>326533.92</v>
      </c>
    </row>
    <row r="164" spans="1:15" ht="15.75" thickBot="1" x14ac:dyDescent="0.3">
      <c r="A164" s="89" t="s">
        <v>269</v>
      </c>
      <c r="B164" s="89"/>
      <c r="C164" s="89"/>
      <c r="D164" s="89"/>
      <c r="E164" s="11"/>
      <c r="F164" s="11"/>
      <c r="G164" s="11"/>
      <c r="H164" s="11"/>
      <c r="I164" s="11"/>
      <c r="J164" s="70"/>
      <c r="K164" s="11"/>
      <c r="L164" s="11"/>
      <c r="M164" s="11"/>
      <c r="N164" s="11"/>
    </row>
    <row r="165" spans="1:15" x14ac:dyDescent="0.25">
      <c r="A165" s="37"/>
      <c r="B165" s="45" t="s">
        <v>58</v>
      </c>
      <c r="C165" s="32"/>
      <c r="D165" s="32"/>
      <c r="E165" s="13" t="s">
        <v>2</v>
      </c>
      <c r="F165" s="14" t="s">
        <v>3</v>
      </c>
      <c r="G165" s="15" t="s">
        <v>4</v>
      </c>
      <c r="H165" s="42" t="s">
        <v>412</v>
      </c>
      <c r="I165" s="53" t="s">
        <v>521</v>
      </c>
      <c r="J165" s="13" t="s">
        <v>518</v>
      </c>
      <c r="K165" s="60" t="s">
        <v>446</v>
      </c>
      <c r="L165" s="13" t="s">
        <v>518</v>
      </c>
      <c r="M165" s="13" t="s">
        <v>496</v>
      </c>
      <c r="N165" s="13" t="s">
        <v>461</v>
      </c>
      <c r="O165" s="13" t="s">
        <v>440</v>
      </c>
    </row>
    <row r="166" spans="1:15" ht="15.75" thickBot="1" x14ac:dyDescent="0.3">
      <c r="A166" s="38" t="s">
        <v>58</v>
      </c>
      <c r="B166" s="38" t="s">
        <v>59</v>
      </c>
      <c r="C166" s="33"/>
      <c r="D166" s="33"/>
      <c r="E166" s="16" t="s">
        <v>5</v>
      </c>
      <c r="F166" s="16" t="s">
        <v>5</v>
      </c>
      <c r="G166" s="16" t="s">
        <v>5</v>
      </c>
      <c r="H166" s="43" t="s">
        <v>413</v>
      </c>
      <c r="I166" s="16" t="s">
        <v>441</v>
      </c>
      <c r="J166" s="16" t="s">
        <v>441</v>
      </c>
      <c r="K166" s="61" t="s">
        <v>520</v>
      </c>
      <c r="L166" s="16" t="s">
        <v>442</v>
      </c>
      <c r="M166" s="16" t="s">
        <v>442</v>
      </c>
      <c r="N166" s="16" t="s">
        <v>442</v>
      </c>
      <c r="O166" s="16" t="s">
        <v>442</v>
      </c>
    </row>
    <row r="167" spans="1:15" ht="15.75" thickBot="1" x14ac:dyDescent="0.3">
      <c r="A167" s="34" t="s">
        <v>170</v>
      </c>
      <c r="B167" s="80" t="s">
        <v>171</v>
      </c>
      <c r="C167" s="81"/>
      <c r="D167" s="82"/>
      <c r="E167" s="3">
        <v>8487.61</v>
      </c>
      <c r="F167" s="3">
        <v>10738.15</v>
      </c>
      <c r="G167" s="2">
        <v>10092.69</v>
      </c>
      <c r="H167" s="2">
        <v>5951.08</v>
      </c>
      <c r="I167" s="2">
        <f>SUM(E167:H167)</f>
        <v>35269.530000000006</v>
      </c>
      <c r="J167" s="2">
        <v>32797.870000000003</v>
      </c>
      <c r="K167" s="59">
        <f>SUM(I167/J167)-1</f>
        <v>7.5360381634539175E-2</v>
      </c>
      <c r="L167" s="2">
        <v>62393.39</v>
      </c>
      <c r="M167" s="2">
        <v>66526.5</v>
      </c>
      <c r="N167" s="2">
        <v>67728.240000000005</v>
      </c>
      <c r="O167" s="2">
        <v>47515.34</v>
      </c>
    </row>
    <row r="168" spans="1:15" ht="15.75" thickBot="1" x14ac:dyDescent="0.3">
      <c r="A168" s="30" t="s">
        <v>270</v>
      </c>
      <c r="B168" s="46"/>
      <c r="C168" s="31"/>
      <c r="D168" s="31"/>
      <c r="E168" s="4">
        <f>SUM(E167)</f>
        <v>8487.61</v>
      </c>
      <c r="F168" s="4">
        <f t="shared" ref="F168" si="66">SUM(F167)</f>
        <v>10738.15</v>
      </c>
      <c r="G168" s="4">
        <f t="shared" ref="G168" si="67">SUM(G167)</f>
        <v>10092.69</v>
      </c>
      <c r="H168" s="4">
        <f>SUM(H167)</f>
        <v>5951.08</v>
      </c>
      <c r="I168" s="4">
        <f t="shared" ref="I168" si="68">SUM(I167)</f>
        <v>35269.530000000006</v>
      </c>
      <c r="J168" s="4">
        <f>SUM(J167)</f>
        <v>32797.870000000003</v>
      </c>
      <c r="K168" s="65">
        <f t="shared" ref="K168" si="69">SUM(I168/J168)-1</f>
        <v>7.5360381634539175E-2</v>
      </c>
      <c r="L168" s="4">
        <f>SUM(L167)</f>
        <v>62393.39</v>
      </c>
      <c r="M168" s="4">
        <f>SUM(M167)</f>
        <v>66526.5</v>
      </c>
      <c r="N168" s="4">
        <f>SUM(N167)</f>
        <v>67728.240000000005</v>
      </c>
      <c r="O168" s="4">
        <f>SUM(O167)</f>
        <v>47515.34</v>
      </c>
    </row>
    <row r="169" spans="1:15" ht="15.75" thickBot="1" x14ac:dyDescent="0.3">
      <c r="A169" s="89" t="s">
        <v>29</v>
      </c>
      <c r="B169" s="89"/>
      <c r="C169" s="89"/>
      <c r="D169" s="89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5" x14ac:dyDescent="0.25">
      <c r="A170" s="37"/>
      <c r="B170" s="45" t="s">
        <v>58</v>
      </c>
      <c r="C170" s="32"/>
      <c r="D170" s="32"/>
      <c r="E170" s="13" t="s">
        <v>2</v>
      </c>
      <c r="F170" s="14" t="s">
        <v>3</v>
      </c>
      <c r="G170" s="15" t="s">
        <v>4</v>
      </c>
      <c r="H170" s="42" t="s">
        <v>412</v>
      </c>
      <c r="I170" s="53" t="s">
        <v>521</v>
      </c>
      <c r="J170" s="13" t="s">
        <v>518</v>
      </c>
      <c r="K170" s="60" t="s">
        <v>446</v>
      </c>
      <c r="L170" s="13" t="s">
        <v>518</v>
      </c>
      <c r="M170" s="13" t="s">
        <v>496</v>
      </c>
      <c r="N170" s="13" t="s">
        <v>461</v>
      </c>
      <c r="O170" s="13" t="s">
        <v>440</v>
      </c>
    </row>
    <row r="171" spans="1:15" ht="15.75" thickBot="1" x14ac:dyDescent="0.3">
      <c r="A171" s="38" t="s">
        <v>58</v>
      </c>
      <c r="B171" s="38" t="s">
        <v>59</v>
      </c>
      <c r="C171" s="33"/>
      <c r="D171" s="33"/>
      <c r="E171" s="16" t="s">
        <v>5</v>
      </c>
      <c r="F171" s="16" t="s">
        <v>5</v>
      </c>
      <c r="G171" s="16" t="s">
        <v>5</v>
      </c>
      <c r="H171" s="43" t="s">
        <v>413</v>
      </c>
      <c r="I171" s="16" t="s">
        <v>441</v>
      </c>
      <c r="J171" s="16" t="s">
        <v>441</v>
      </c>
      <c r="K171" s="61" t="s">
        <v>520</v>
      </c>
      <c r="L171" s="16" t="s">
        <v>442</v>
      </c>
      <c r="M171" s="16" t="s">
        <v>442</v>
      </c>
      <c r="N171" s="16" t="s">
        <v>442</v>
      </c>
      <c r="O171" s="16" t="s">
        <v>442</v>
      </c>
    </row>
    <row r="172" spans="1:15" ht="15.75" thickBot="1" x14ac:dyDescent="0.3">
      <c r="A172" s="34" t="s">
        <v>172</v>
      </c>
      <c r="B172" s="80" t="s">
        <v>173</v>
      </c>
      <c r="C172" s="81"/>
      <c r="D172" s="82"/>
      <c r="E172" s="5">
        <v>32887.440000000002</v>
      </c>
      <c r="F172" s="3">
        <v>18647.72</v>
      </c>
      <c r="G172" s="2">
        <v>2000</v>
      </c>
      <c r="H172" s="2">
        <v>11726.38</v>
      </c>
      <c r="I172" s="2">
        <f>SUM(E172:H172)</f>
        <v>65261.54</v>
      </c>
      <c r="J172" s="2">
        <v>61183.78</v>
      </c>
      <c r="K172" s="59">
        <f t="shared" ref="K172:K180" si="70">SUM(I172/J172)-1</f>
        <v>6.6647729185741689E-2</v>
      </c>
      <c r="L172" s="2">
        <v>104349.69</v>
      </c>
      <c r="M172" s="2">
        <v>143237.99</v>
      </c>
      <c r="N172" s="2">
        <v>169844.84</v>
      </c>
      <c r="O172" s="2">
        <v>193923.51</v>
      </c>
    </row>
    <row r="173" spans="1:15" ht="15.75" thickBot="1" x14ac:dyDescent="0.3">
      <c r="A173" s="34" t="s">
        <v>342</v>
      </c>
      <c r="B173" s="83" t="s">
        <v>285</v>
      </c>
      <c r="C173" s="84"/>
      <c r="D173" s="85"/>
      <c r="E173" s="5">
        <v>23682.01</v>
      </c>
      <c r="F173" s="3">
        <v>52481.38</v>
      </c>
      <c r="G173" s="2">
        <v>8462.42</v>
      </c>
      <c r="H173" s="2">
        <v>30444.06</v>
      </c>
      <c r="I173" s="2">
        <f t="shared" ref="I173:I179" si="71">SUM(E173:H173)</f>
        <v>115069.87</v>
      </c>
      <c r="J173" s="2">
        <v>144558.07999999999</v>
      </c>
      <c r="K173" s="59">
        <f t="shared" si="70"/>
        <v>-0.20398866670060911</v>
      </c>
      <c r="L173" s="2">
        <v>216022.36</v>
      </c>
      <c r="M173" s="2">
        <v>140066.81</v>
      </c>
      <c r="N173" s="2">
        <v>113058.76</v>
      </c>
      <c r="O173" s="2">
        <v>114775.64</v>
      </c>
    </row>
    <row r="174" spans="1:15" ht="15.75" thickBot="1" x14ac:dyDescent="0.3">
      <c r="A174" s="34" t="s">
        <v>174</v>
      </c>
      <c r="B174" s="83" t="s">
        <v>175</v>
      </c>
      <c r="C174" s="84"/>
      <c r="D174" s="85"/>
      <c r="E174" s="3">
        <v>4482.7299999999996</v>
      </c>
      <c r="F174" s="3">
        <v>8833.89</v>
      </c>
      <c r="G174" s="2">
        <v>2880.51</v>
      </c>
      <c r="H174" s="2">
        <v>5647.22</v>
      </c>
      <c r="I174" s="2">
        <f t="shared" si="71"/>
        <v>21844.35</v>
      </c>
      <c r="J174" s="2">
        <v>55197.39</v>
      </c>
      <c r="K174" s="59">
        <f t="shared" si="70"/>
        <v>-0.60425030966138071</v>
      </c>
      <c r="L174" s="2">
        <v>81279.25</v>
      </c>
      <c r="M174" s="2">
        <v>136213.85999999999</v>
      </c>
      <c r="N174" s="2">
        <v>124195.72</v>
      </c>
      <c r="O174" s="2">
        <v>49436.05</v>
      </c>
    </row>
    <row r="175" spans="1:15" ht="15.75" thickBot="1" x14ac:dyDescent="0.3">
      <c r="A175" s="34" t="s">
        <v>176</v>
      </c>
      <c r="B175" s="83" t="s">
        <v>177</v>
      </c>
      <c r="C175" s="84"/>
      <c r="D175" s="85"/>
      <c r="E175" s="3">
        <v>28773.21</v>
      </c>
      <c r="F175" s="3">
        <v>32206.92</v>
      </c>
      <c r="G175" s="2">
        <v>5967.52</v>
      </c>
      <c r="H175" s="2">
        <v>36999.79</v>
      </c>
      <c r="I175" s="2">
        <f t="shared" si="71"/>
        <v>103947.44</v>
      </c>
      <c r="J175" s="2">
        <v>137168.32999999999</v>
      </c>
      <c r="K175" s="59">
        <f t="shared" si="70"/>
        <v>-0.24219067185552223</v>
      </c>
      <c r="L175" s="2">
        <v>239930.83</v>
      </c>
      <c r="M175" s="2">
        <v>207535.24</v>
      </c>
      <c r="N175" s="2">
        <v>110840.51</v>
      </c>
      <c r="O175" s="2">
        <v>106091.1</v>
      </c>
    </row>
    <row r="176" spans="1:15" ht="15.75" thickBot="1" x14ac:dyDescent="0.3">
      <c r="A176" s="34" t="s">
        <v>449</v>
      </c>
      <c r="B176" s="83" t="s">
        <v>450</v>
      </c>
      <c r="C176" s="84"/>
      <c r="D176" s="85"/>
      <c r="E176" s="3"/>
      <c r="F176" s="3"/>
      <c r="G176" s="2"/>
      <c r="H176" s="2"/>
      <c r="I176" s="2">
        <f t="shared" si="71"/>
        <v>0</v>
      </c>
      <c r="J176" s="2">
        <v>1055.6400000000001</v>
      </c>
      <c r="K176" s="59">
        <f t="shared" si="70"/>
        <v>-1</v>
      </c>
      <c r="L176" s="2">
        <v>1055.6400000000001</v>
      </c>
      <c r="M176" s="2"/>
      <c r="N176" s="2">
        <v>482.56</v>
      </c>
      <c r="O176" s="2">
        <v>0</v>
      </c>
    </row>
    <row r="177" spans="1:15" ht="15.75" thickBot="1" x14ac:dyDescent="0.3">
      <c r="A177" s="34" t="s">
        <v>178</v>
      </c>
      <c r="B177" s="34" t="s">
        <v>179</v>
      </c>
      <c r="C177" s="35"/>
      <c r="D177" s="35"/>
      <c r="E177" s="3">
        <v>16891.939999999999</v>
      </c>
      <c r="F177" s="3">
        <v>16413.47</v>
      </c>
      <c r="G177" s="2">
        <v>2341.19</v>
      </c>
      <c r="H177" s="2">
        <v>63088.69</v>
      </c>
      <c r="I177" s="2">
        <f t="shared" si="71"/>
        <v>98735.290000000008</v>
      </c>
      <c r="J177" s="2">
        <v>77986.02</v>
      </c>
      <c r="K177" s="59">
        <f t="shared" si="70"/>
        <v>0.26606396890109285</v>
      </c>
      <c r="L177" s="2">
        <v>150319.91</v>
      </c>
      <c r="M177" s="2">
        <v>107435.59</v>
      </c>
      <c r="N177" s="2">
        <v>91257.56</v>
      </c>
      <c r="O177" s="2">
        <v>68462.84</v>
      </c>
    </row>
    <row r="178" spans="1:15" ht="15.75" thickBot="1" x14ac:dyDescent="0.3">
      <c r="A178" s="34" t="s">
        <v>343</v>
      </c>
      <c r="B178" s="83" t="s">
        <v>344</v>
      </c>
      <c r="C178" s="84"/>
      <c r="D178" s="85"/>
      <c r="E178" s="3">
        <v>5678.49</v>
      </c>
      <c r="F178" s="3">
        <v>31602.38</v>
      </c>
      <c r="G178" s="2">
        <v>15771.91</v>
      </c>
      <c r="H178" s="2">
        <v>19510.86</v>
      </c>
      <c r="I178" s="2">
        <f t="shared" si="71"/>
        <v>72563.64</v>
      </c>
      <c r="J178" s="2">
        <v>64989.39</v>
      </c>
      <c r="K178" s="59">
        <f t="shared" si="70"/>
        <v>0.11654594696149623</v>
      </c>
      <c r="L178" s="2">
        <v>129067.68</v>
      </c>
      <c r="M178" s="2">
        <v>112434.14</v>
      </c>
      <c r="N178" s="2">
        <v>142848.26999999999</v>
      </c>
      <c r="O178" s="2">
        <v>116723.48</v>
      </c>
    </row>
    <row r="179" spans="1:15" ht="15.75" thickBot="1" x14ac:dyDescent="0.3">
      <c r="A179" s="34" t="s">
        <v>180</v>
      </c>
      <c r="B179" s="34" t="s">
        <v>181</v>
      </c>
      <c r="C179" s="35"/>
      <c r="D179" s="35"/>
      <c r="E179" s="3">
        <v>12101.17</v>
      </c>
      <c r="F179" s="3">
        <v>24984.28</v>
      </c>
      <c r="G179" s="2">
        <v>5987.31</v>
      </c>
      <c r="H179" s="2">
        <v>14525.23</v>
      </c>
      <c r="I179" s="2">
        <f t="shared" si="71"/>
        <v>57597.989999999991</v>
      </c>
      <c r="J179" s="2">
        <v>58481.53</v>
      </c>
      <c r="K179" s="59">
        <f t="shared" si="70"/>
        <v>-1.5108017864785772E-2</v>
      </c>
      <c r="L179" s="2">
        <v>106125.12</v>
      </c>
      <c r="M179" s="2">
        <v>58376.71</v>
      </c>
      <c r="N179" s="2">
        <v>132126.84</v>
      </c>
      <c r="O179" s="2">
        <v>140034.06</v>
      </c>
    </row>
    <row r="180" spans="1:15" ht="15.75" thickBot="1" x14ac:dyDescent="0.3">
      <c r="A180" s="30" t="s">
        <v>30</v>
      </c>
      <c r="B180" s="46"/>
      <c r="C180" s="31"/>
      <c r="D180" s="31"/>
      <c r="E180" s="4">
        <f t="shared" ref="E180:J180" si="72">SUM(E172:E179)</f>
        <v>124496.98999999999</v>
      </c>
      <c r="F180" s="4">
        <f t="shared" si="72"/>
        <v>185170.04</v>
      </c>
      <c r="G180" s="4">
        <f t="shared" si="72"/>
        <v>43410.86</v>
      </c>
      <c r="H180" s="4">
        <f t="shared" si="72"/>
        <v>181942.23</v>
      </c>
      <c r="I180" s="4">
        <f t="shared" si="72"/>
        <v>535020.12</v>
      </c>
      <c r="J180" s="4">
        <f t="shared" si="72"/>
        <v>600620.16</v>
      </c>
      <c r="K180" s="65">
        <f t="shared" si="70"/>
        <v>-0.10922050968119357</v>
      </c>
      <c r="L180" s="4">
        <f t="shared" ref="L180:N180" si="73">SUM(L172:L179)</f>
        <v>1028150.4800000001</v>
      </c>
      <c r="M180" s="4">
        <f t="shared" ref="M180" si="74">SUM(M172:M179)</f>
        <v>905300.33999999985</v>
      </c>
      <c r="N180" s="4">
        <f t="shared" si="73"/>
        <v>884655.05999999994</v>
      </c>
      <c r="O180" s="4">
        <f t="shared" ref="O180" si="75">SUM(O172:O179)</f>
        <v>789446.67999999993</v>
      </c>
    </row>
    <row r="181" spans="1:15" ht="15.75" thickBot="1" x14ac:dyDescent="0.3">
      <c r="A181" s="89" t="s">
        <v>31</v>
      </c>
      <c r="B181" s="89"/>
      <c r="C181" s="89"/>
      <c r="D181" s="89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5" x14ac:dyDescent="0.25">
      <c r="A182" s="37"/>
      <c r="B182" s="45" t="s">
        <v>58</v>
      </c>
      <c r="C182" s="32"/>
      <c r="D182" s="32"/>
      <c r="E182" s="13" t="s">
        <v>2</v>
      </c>
      <c r="F182" s="14" t="s">
        <v>3</v>
      </c>
      <c r="G182" s="15" t="s">
        <v>4</v>
      </c>
      <c r="H182" s="42" t="s">
        <v>412</v>
      </c>
      <c r="I182" s="53" t="s">
        <v>521</v>
      </c>
      <c r="J182" s="13" t="s">
        <v>518</v>
      </c>
      <c r="K182" s="60" t="s">
        <v>446</v>
      </c>
      <c r="L182" s="13" t="s">
        <v>518</v>
      </c>
      <c r="M182" s="13" t="s">
        <v>496</v>
      </c>
      <c r="N182" s="13" t="s">
        <v>461</v>
      </c>
      <c r="O182" s="13" t="s">
        <v>440</v>
      </c>
    </row>
    <row r="183" spans="1:15" ht="15.75" thickBot="1" x14ac:dyDescent="0.3">
      <c r="A183" s="38" t="s">
        <v>58</v>
      </c>
      <c r="B183" s="38" t="s">
        <v>59</v>
      </c>
      <c r="C183" s="33"/>
      <c r="D183" s="33"/>
      <c r="E183" s="16" t="s">
        <v>5</v>
      </c>
      <c r="F183" s="16" t="s">
        <v>5</v>
      </c>
      <c r="G183" s="16" t="s">
        <v>5</v>
      </c>
      <c r="H183" s="43" t="s">
        <v>413</v>
      </c>
      <c r="I183" s="16" t="s">
        <v>441</v>
      </c>
      <c r="J183" s="16" t="s">
        <v>441</v>
      </c>
      <c r="K183" s="61" t="s">
        <v>520</v>
      </c>
      <c r="L183" s="16" t="s">
        <v>442</v>
      </c>
      <c r="M183" s="16" t="s">
        <v>442</v>
      </c>
      <c r="N183" s="16" t="s">
        <v>442</v>
      </c>
      <c r="O183" s="16" t="s">
        <v>442</v>
      </c>
    </row>
    <row r="184" spans="1:15" ht="15.75" thickBot="1" x14ac:dyDescent="0.3">
      <c r="A184" s="34" t="s">
        <v>182</v>
      </c>
      <c r="B184" s="80" t="s">
        <v>183</v>
      </c>
      <c r="C184" s="81"/>
      <c r="D184" s="82"/>
      <c r="E184" s="57">
        <v>49331.45</v>
      </c>
      <c r="F184" s="5">
        <v>79297.84</v>
      </c>
      <c r="G184" s="2"/>
      <c r="H184" s="23">
        <v>161402.26999999999</v>
      </c>
      <c r="I184" s="2">
        <f>SUM(E184:H184)</f>
        <v>290031.56</v>
      </c>
      <c r="J184" s="2">
        <v>263265.67</v>
      </c>
      <c r="K184" s="59">
        <f t="shared" ref="K184:K186" si="76">SUM(I184/J184)-1</f>
        <v>0.10166874397258097</v>
      </c>
      <c r="L184" s="2">
        <v>456861.76</v>
      </c>
      <c r="M184" s="2">
        <v>459470.55</v>
      </c>
      <c r="N184" s="2">
        <v>486940.48</v>
      </c>
      <c r="O184" s="2">
        <v>592898.13</v>
      </c>
    </row>
    <row r="185" spans="1:15" ht="15.75" thickBot="1" x14ac:dyDescent="0.3">
      <c r="A185" s="34" t="s">
        <v>184</v>
      </c>
      <c r="B185" s="83" t="s">
        <v>185</v>
      </c>
      <c r="C185" s="84"/>
      <c r="D185" s="85"/>
      <c r="E185" s="3">
        <v>367.97</v>
      </c>
      <c r="F185" s="3">
        <v>2315.94</v>
      </c>
      <c r="G185" s="2"/>
      <c r="H185" s="2">
        <v>8774.74</v>
      </c>
      <c r="I185" s="2">
        <f>SUM(E185:H185)</f>
        <v>11458.65</v>
      </c>
      <c r="J185" s="2">
        <v>10610</v>
      </c>
      <c r="K185" s="59">
        <f t="shared" si="76"/>
        <v>7.9985862393967988E-2</v>
      </c>
      <c r="L185" s="2">
        <v>18112.009999999998</v>
      </c>
      <c r="M185" s="2">
        <v>16853.330000000002</v>
      </c>
      <c r="N185" s="2">
        <v>16424.650000000001</v>
      </c>
      <c r="O185" s="2">
        <v>19158.27</v>
      </c>
    </row>
    <row r="186" spans="1:15" ht="15.75" thickBot="1" x14ac:dyDescent="0.3">
      <c r="A186" s="30" t="s">
        <v>32</v>
      </c>
      <c r="B186" s="46"/>
      <c r="C186" s="31"/>
      <c r="D186" s="31"/>
      <c r="E186" s="4">
        <f>SUM(E184:E185)</f>
        <v>49699.42</v>
      </c>
      <c r="F186" s="4">
        <f t="shared" ref="F186:G186" si="77">SUM(F184:F185)</f>
        <v>81613.78</v>
      </c>
      <c r="G186" s="4">
        <f t="shared" si="77"/>
        <v>0</v>
      </c>
      <c r="H186" s="4">
        <f>SUM(H184:H185)</f>
        <v>170177.00999999998</v>
      </c>
      <c r="I186" s="4">
        <f>SUM(I184:I185)</f>
        <v>301490.21000000002</v>
      </c>
      <c r="J186" s="4">
        <f>SUM(J184:J185)</f>
        <v>273875.67</v>
      </c>
      <c r="K186" s="65">
        <f t="shared" si="76"/>
        <v>0.10082874466359137</v>
      </c>
      <c r="L186" s="4">
        <f>SUM(L184:L185)</f>
        <v>474973.77</v>
      </c>
      <c r="M186" s="4">
        <f>SUM(M184:M185)</f>
        <v>476323.88</v>
      </c>
      <c r="N186" s="4">
        <f>SUM(N184:N185)</f>
        <v>503365.13</v>
      </c>
      <c r="O186" s="4">
        <f>SUM(O184:O185)</f>
        <v>612056.4</v>
      </c>
    </row>
    <row r="187" spans="1:15" ht="15.75" thickBot="1" x14ac:dyDescent="0.3">
      <c r="A187" s="36" t="s">
        <v>33</v>
      </c>
      <c r="B187" s="10"/>
      <c r="C187" s="28"/>
      <c r="D187" s="28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5" x14ac:dyDescent="0.25">
      <c r="A188" s="37"/>
      <c r="B188" s="45" t="s">
        <v>58</v>
      </c>
      <c r="C188" s="32"/>
      <c r="D188" s="32"/>
      <c r="E188" s="13" t="s">
        <v>2</v>
      </c>
      <c r="F188" s="14" t="s">
        <v>3</v>
      </c>
      <c r="G188" s="15" t="s">
        <v>4</v>
      </c>
      <c r="H188" s="42" t="s">
        <v>412</v>
      </c>
      <c r="I188" s="53" t="s">
        <v>521</v>
      </c>
      <c r="J188" s="13" t="s">
        <v>518</v>
      </c>
      <c r="K188" s="60" t="s">
        <v>446</v>
      </c>
      <c r="L188" s="13" t="s">
        <v>518</v>
      </c>
      <c r="M188" s="13" t="s">
        <v>496</v>
      </c>
      <c r="N188" s="13" t="s">
        <v>461</v>
      </c>
      <c r="O188" s="13" t="s">
        <v>440</v>
      </c>
    </row>
    <row r="189" spans="1:15" ht="15.75" thickBot="1" x14ac:dyDescent="0.3">
      <c r="A189" s="38" t="s">
        <v>58</v>
      </c>
      <c r="B189" s="38" t="s">
        <v>59</v>
      </c>
      <c r="C189" s="33"/>
      <c r="D189" s="33"/>
      <c r="E189" s="16" t="s">
        <v>5</v>
      </c>
      <c r="F189" s="16" t="s">
        <v>5</v>
      </c>
      <c r="G189" s="16" t="s">
        <v>5</v>
      </c>
      <c r="H189" s="43" t="s">
        <v>413</v>
      </c>
      <c r="I189" s="16" t="s">
        <v>441</v>
      </c>
      <c r="J189" s="16" t="s">
        <v>441</v>
      </c>
      <c r="K189" s="61" t="s">
        <v>520</v>
      </c>
      <c r="L189" s="16" t="s">
        <v>442</v>
      </c>
      <c r="M189" s="16" t="s">
        <v>442</v>
      </c>
      <c r="N189" s="16" t="s">
        <v>442</v>
      </c>
      <c r="O189" s="16" t="s">
        <v>442</v>
      </c>
    </row>
    <row r="190" spans="1:15" ht="15.75" thickBot="1" x14ac:dyDescent="0.3">
      <c r="A190" s="34" t="s">
        <v>186</v>
      </c>
      <c r="B190" s="80" t="s">
        <v>187</v>
      </c>
      <c r="C190" s="81"/>
      <c r="D190" s="82"/>
      <c r="E190" s="3">
        <v>30528.84</v>
      </c>
      <c r="F190" s="3">
        <v>26398.38</v>
      </c>
      <c r="G190" s="2">
        <v>5436.77</v>
      </c>
      <c r="H190" s="2">
        <v>21311.49</v>
      </c>
      <c r="I190" s="2">
        <f t="shared" ref="I190:I199" si="78">SUM(E190:H190)</f>
        <v>83675.48000000001</v>
      </c>
      <c r="J190" s="2">
        <v>163937.26</v>
      </c>
      <c r="K190" s="59">
        <f t="shared" ref="K190:K200" si="79">SUM(I190/J190)-1</f>
        <v>-0.48958839497500439</v>
      </c>
      <c r="L190" s="2">
        <v>295745.52</v>
      </c>
      <c r="M190" s="2">
        <v>241936.32</v>
      </c>
      <c r="N190" s="2">
        <v>286961.73</v>
      </c>
      <c r="O190" s="2">
        <v>302444.27</v>
      </c>
    </row>
    <row r="191" spans="1:15" ht="15.75" thickBot="1" x14ac:dyDescent="0.3">
      <c r="A191" s="34" t="s">
        <v>469</v>
      </c>
      <c r="B191" s="83" t="s">
        <v>371</v>
      </c>
      <c r="C191" s="84"/>
      <c r="D191" s="85"/>
      <c r="E191" s="3"/>
      <c r="F191" s="3">
        <v>1766.56</v>
      </c>
      <c r="G191" s="2"/>
      <c r="H191" s="2">
        <v>239.95</v>
      </c>
      <c r="I191" s="2">
        <f t="shared" si="78"/>
        <v>2006.51</v>
      </c>
      <c r="J191" s="2">
        <v>4444.59</v>
      </c>
      <c r="K191" s="59">
        <f t="shared" si="79"/>
        <v>-0.54855003498635424</v>
      </c>
      <c r="L191" s="2">
        <v>5370.15</v>
      </c>
      <c r="M191" s="2">
        <v>5010.07</v>
      </c>
      <c r="N191" s="2"/>
      <c r="O191" s="2"/>
    </row>
    <row r="192" spans="1:15" ht="15.75" thickBot="1" x14ac:dyDescent="0.3">
      <c r="A192" s="34" t="s">
        <v>345</v>
      </c>
      <c r="B192" s="83" t="s">
        <v>478</v>
      </c>
      <c r="C192" s="84"/>
      <c r="D192" s="85"/>
      <c r="E192" s="3">
        <v>1194.8</v>
      </c>
      <c r="F192" s="3">
        <v>15577.27</v>
      </c>
      <c r="G192" s="2"/>
      <c r="H192" s="2">
        <v>32440.85</v>
      </c>
      <c r="I192" s="2">
        <f t="shared" si="78"/>
        <v>49212.92</v>
      </c>
      <c r="J192" s="2">
        <v>81412.37</v>
      </c>
      <c r="K192" s="59">
        <f t="shared" si="79"/>
        <v>-0.39551053482413057</v>
      </c>
      <c r="L192" s="2">
        <v>90804.83</v>
      </c>
      <c r="M192" s="2">
        <v>91126.86</v>
      </c>
      <c r="N192" s="2">
        <v>61020.26</v>
      </c>
      <c r="O192" s="2">
        <v>65445.15</v>
      </c>
    </row>
    <row r="193" spans="1:15" ht="15.75" thickBot="1" x14ac:dyDescent="0.3">
      <c r="A193" s="34" t="s">
        <v>494</v>
      </c>
      <c r="B193" s="34" t="s">
        <v>495</v>
      </c>
      <c r="C193" s="35"/>
      <c r="D193" s="35"/>
      <c r="E193" s="3"/>
      <c r="F193" s="3"/>
      <c r="G193" s="2"/>
      <c r="H193" s="2">
        <v>640</v>
      </c>
      <c r="I193" s="2">
        <f t="shared" ref="I193" si="80">SUM(E193:H193)</f>
        <v>640</v>
      </c>
      <c r="J193" s="2">
        <v>4381.13</v>
      </c>
      <c r="K193" s="59">
        <f t="shared" si="79"/>
        <v>-0.85391896611148266</v>
      </c>
      <c r="L193" s="2">
        <v>4381.13</v>
      </c>
      <c r="M193" s="2">
        <v>285</v>
      </c>
      <c r="N193" s="2"/>
      <c r="O193" s="2"/>
    </row>
    <row r="194" spans="1:15" ht="15.75" thickBot="1" x14ac:dyDescent="0.3">
      <c r="A194" s="34" t="s">
        <v>481</v>
      </c>
      <c r="B194" s="83" t="s">
        <v>482</v>
      </c>
      <c r="C194" s="84"/>
      <c r="D194" s="85"/>
      <c r="E194" s="3">
        <v>2193.02</v>
      </c>
      <c r="F194" s="3">
        <v>10783.81</v>
      </c>
      <c r="G194" s="2">
        <v>6717.73</v>
      </c>
      <c r="H194" s="2">
        <v>10294.83</v>
      </c>
      <c r="I194" s="2">
        <f t="shared" si="78"/>
        <v>29989.39</v>
      </c>
      <c r="J194" s="2">
        <v>9295.5400000000009</v>
      </c>
      <c r="K194" s="59">
        <f t="shared" si="79"/>
        <v>2.2262127859166867</v>
      </c>
      <c r="L194" s="2">
        <v>16975.29</v>
      </c>
      <c r="M194" s="2">
        <v>13131.21</v>
      </c>
      <c r="N194" s="2"/>
      <c r="O194" s="2"/>
    </row>
    <row r="195" spans="1:15" ht="15.75" thickBot="1" x14ac:dyDescent="0.3">
      <c r="A195" s="34" t="s">
        <v>483</v>
      </c>
      <c r="B195" s="34" t="s">
        <v>493</v>
      </c>
      <c r="C195" s="35"/>
      <c r="D195" s="35"/>
      <c r="E195" s="3">
        <v>1707.73</v>
      </c>
      <c r="F195" s="3">
        <v>13969.63</v>
      </c>
      <c r="G195" s="2">
        <v>5821.12</v>
      </c>
      <c r="H195" s="2">
        <v>5968.6</v>
      </c>
      <c r="I195" s="2">
        <f t="shared" ref="I195" si="81">SUM(E195:H195)</f>
        <v>27467.08</v>
      </c>
      <c r="J195" s="2">
        <v>15081.76</v>
      </c>
      <c r="K195" s="59">
        <f t="shared" si="79"/>
        <v>0.82121184795408508</v>
      </c>
      <c r="L195" s="2">
        <v>22609.95</v>
      </c>
      <c r="M195" s="2">
        <v>6895.23</v>
      </c>
      <c r="N195" s="2"/>
      <c r="O195" s="2"/>
    </row>
    <row r="196" spans="1:15" ht="15.75" thickBot="1" x14ac:dyDescent="0.3">
      <c r="A196" s="34" t="s">
        <v>479</v>
      </c>
      <c r="B196" s="83" t="s">
        <v>480</v>
      </c>
      <c r="C196" s="84"/>
      <c r="D196" s="85"/>
      <c r="E196" s="3"/>
      <c r="F196" s="3">
        <v>8191.6</v>
      </c>
      <c r="G196" s="2"/>
      <c r="H196" s="2">
        <v>5862.06</v>
      </c>
      <c r="I196" s="2">
        <f t="shared" ref="I196:I198" si="82">SUM(E196:H196)</f>
        <v>14053.66</v>
      </c>
      <c r="J196" s="2">
        <v>6024.73</v>
      </c>
      <c r="K196" s="59">
        <f t="shared" si="79"/>
        <v>1.3326622105886905</v>
      </c>
      <c r="L196" s="2">
        <v>24164.32</v>
      </c>
      <c r="M196" s="2">
        <v>13255.8</v>
      </c>
      <c r="N196" s="2"/>
      <c r="O196" s="2"/>
    </row>
    <row r="197" spans="1:15" ht="15.75" thickBot="1" x14ac:dyDescent="0.3">
      <c r="A197" s="34" t="s">
        <v>484</v>
      </c>
      <c r="B197" s="83" t="s">
        <v>502</v>
      </c>
      <c r="C197" s="84"/>
      <c r="D197" s="85"/>
      <c r="E197" s="3">
        <v>3061.7</v>
      </c>
      <c r="F197" s="3">
        <v>11959.84</v>
      </c>
      <c r="G197" s="2">
        <v>4253.13</v>
      </c>
      <c r="H197" s="2">
        <v>4371</v>
      </c>
      <c r="I197" s="2">
        <f t="shared" si="82"/>
        <v>23645.670000000002</v>
      </c>
      <c r="J197" s="2">
        <v>1411.57</v>
      </c>
      <c r="K197" s="59">
        <f t="shared" si="79"/>
        <v>15.751326537118246</v>
      </c>
      <c r="L197" s="2">
        <v>4761.57</v>
      </c>
      <c r="M197" s="2">
        <v>260.98</v>
      </c>
      <c r="N197" s="2"/>
      <c r="O197" s="2"/>
    </row>
    <row r="198" spans="1:15" ht="15.75" thickBot="1" x14ac:dyDescent="0.3">
      <c r="A198" s="34" t="s">
        <v>490</v>
      </c>
      <c r="B198" s="83" t="s">
        <v>527</v>
      </c>
      <c r="C198" s="84"/>
      <c r="D198" s="85"/>
      <c r="E198" s="3">
        <v>81.2</v>
      </c>
      <c r="F198" s="3">
        <v>435</v>
      </c>
      <c r="G198" s="2"/>
      <c r="H198" s="2">
        <v>660</v>
      </c>
      <c r="I198" s="2">
        <f t="shared" si="82"/>
        <v>1176.2</v>
      </c>
      <c r="J198" s="2">
        <v>1930</v>
      </c>
      <c r="K198" s="59">
        <f t="shared" si="79"/>
        <v>-0.39056994818652846</v>
      </c>
      <c r="L198" s="2">
        <v>1950</v>
      </c>
      <c r="M198" s="2">
        <v>5048.28</v>
      </c>
      <c r="N198" s="2"/>
      <c r="O198" s="2"/>
    </row>
    <row r="199" spans="1:15" ht="15.75" thickBot="1" x14ac:dyDescent="0.3">
      <c r="A199" s="34" t="s">
        <v>513</v>
      </c>
      <c r="B199" s="34" t="s">
        <v>514</v>
      </c>
      <c r="C199" s="35"/>
      <c r="D199" s="35"/>
      <c r="E199" s="3">
        <v>916.52</v>
      </c>
      <c r="F199" s="3">
        <v>2957.41</v>
      </c>
      <c r="G199" s="2"/>
      <c r="H199" s="2">
        <v>5206.33</v>
      </c>
      <c r="I199" s="2">
        <f t="shared" si="78"/>
        <v>9080.26</v>
      </c>
      <c r="J199" s="2">
        <v>14586.43</v>
      </c>
      <c r="K199" s="59">
        <f t="shared" si="79"/>
        <v>-0.37748578644671793</v>
      </c>
      <c r="L199" s="2">
        <v>28672.82</v>
      </c>
      <c r="M199" s="2"/>
      <c r="N199" s="2"/>
      <c r="O199" s="2"/>
    </row>
    <row r="200" spans="1:15" ht="15.75" thickBot="1" x14ac:dyDescent="0.3">
      <c r="A200" s="30" t="s">
        <v>34</v>
      </c>
      <c r="B200" s="46"/>
      <c r="C200" s="31"/>
      <c r="D200" s="31"/>
      <c r="E200" s="4">
        <f>SUM(E190:E199)</f>
        <v>39683.80999999999</v>
      </c>
      <c r="F200" s="4">
        <f t="shared" ref="F200:I200" si="83">SUM(F190:F199)</f>
        <v>92039.500000000015</v>
      </c>
      <c r="G200" s="4">
        <f t="shared" si="83"/>
        <v>22228.75</v>
      </c>
      <c r="H200" s="4">
        <f>SUM(H190:H199)</f>
        <v>86995.11</v>
      </c>
      <c r="I200" s="4">
        <f t="shared" si="83"/>
        <v>240947.17000000004</v>
      </c>
      <c r="J200" s="4">
        <f>SUM(J190:J199)</f>
        <v>302505.38</v>
      </c>
      <c r="K200" s="65">
        <f t="shared" si="79"/>
        <v>-0.20349459569942185</v>
      </c>
      <c r="L200" s="4">
        <f>SUM(L190:L199)</f>
        <v>495435.58000000007</v>
      </c>
      <c r="M200" s="4">
        <f>SUM(M190:M199)</f>
        <v>376949.75</v>
      </c>
      <c r="N200" s="4">
        <f>SUM(N190:N199)</f>
        <v>347981.99</v>
      </c>
      <c r="O200" s="4">
        <f>SUM(O190:O199)</f>
        <v>367889.42000000004</v>
      </c>
    </row>
    <row r="201" spans="1:15" ht="15.75" thickBot="1" x14ac:dyDescent="0.3">
      <c r="A201" s="36" t="s">
        <v>35</v>
      </c>
      <c r="B201" s="10"/>
      <c r="C201" s="28"/>
      <c r="D201" s="28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5" x14ac:dyDescent="0.25">
      <c r="A202" s="37"/>
      <c r="B202" s="45" t="s">
        <v>58</v>
      </c>
      <c r="C202" s="32"/>
      <c r="D202" s="32"/>
      <c r="E202" s="13" t="s">
        <v>2</v>
      </c>
      <c r="F202" s="14" t="s">
        <v>3</v>
      </c>
      <c r="G202" s="15" t="s">
        <v>4</v>
      </c>
      <c r="H202" s="42" t="s">
        <v>412</v>
      </c>
      <c r="I202" s="53" t="s">
        <v>521</v>
      </c>
      <c r="J202" s="13" t="s">
        <v>518</v>
      </c>
      <c r="K202" s="60" t="s">
        <v>446</v>
      </c>
      <c r="L202" s="13" t="s">
        <v>518</v>
      </c>
      <c r="M202" s="13" t="s">
        <v>496</v>
      </c>
      <c r="N202" s="13" t="s">
        <v>461</v>
      </c>
      <c r="O202" s="13" t="s">
        <v>440</v>
      </c>
    </row>
    <row r="203" spans="1:15" ht="15.75" thickBot="1" x14ac:dyDescent="0.3">
      <c r="A203" s="38" t="s">
        <v>58</v>
      </c>
      <c r="B203" s="38" t="s">
        <v>59</v>
      </c>
      <c r="C203" s="33"/>
      <c r="D203" s="33"/>
      <c r="E203" s="16" t="s">
        <v>5</v>
      </c>
      <c r="F203" s="16" t="s">
        <v>5</v>
      </c>
      <c r="G203" s="16" t="s">
        <v>5</v>
      </c>
      <c r="H203" s="43" t="s">
        <v>413</v>
      </c>
      <c r="I203" s="16" t="s">
        <v>441</v>
      </c>
      <c r="J203" s="16" t="s">
        <v>441</v>
      </c>
      <c r="K203" s="61" t="s">
        <v>520</v>
      </c>
      <c r="L203" s="16" t="s">
        <v>442</v>
      </c>
      <c r="M203" s="16" t="s">
        <v>442</v>
      </c>
      <c r="N203" s="16" t="s">
        <v>442</v>
      </c>
      <c r="O203" s="16" t="s">
        <v>442</v>
      </c>
    </row>
    <row r="204" spans="1:15" ht="15.75" thickBot="1" x14ac:dyDescent="0.3">
      <c r="A204" s="34" t="s">
        <v>188</v>
      </c>
      <c r="B204" s="80" t="s">
        <v>189</v>
      </c>
      <c r="C204" s="81"/>
      <c r="D204" s="82"/>
      <c r="E204" s="3">
        <v>11492.77</v>
      </c>
      <c r="F204" s="3">
        <v>27208.37</v>
      </c>
      <c r="G204" s="2">
        <v>23623.06</v>
      </c>
      <c r="H204" s="2">
        <v>7770.05</v>
      </c>
      <c r="I204" s="2">
        <f>SUM(E204:H204)</f>
        <v>70094.25</v>
      </c>
      <c r="J204" s="2">
        <v>83295.399999999994</v>
      </c>
      <c r="K204" s="59">
        <f t="shared" ref="K204:K208" si="84">SUM(I204/J204)-1</f>
        <v>-0.15848594280116302</v>
      </c>
      <c r="L204" s="2">
        <v>170283.22</v>
      </c>
      <c r="M204" s="2">
        <v>155016.62</v>
      </c>
      <c r="N204" s="2">
        <v>199927.23</v>
      </c>
      <c r="O204" s="2">
        <v>178374.47</v>
      </c>
    </row>
    <row r="205" spans="1:15" ht="15.75" thickBot="1" x14ac:dyDescent="0.3">
      <c r="A205" s="34" t="s">
        <v>190</v>
      </c>
      <c r="B205" s="83" t="s">
        <v>191</v>
      </c>
      <c r="C205" s="84"/>
      <c r="D205" s="85"/>
      <c r="E205" s="3">
        <v>11977.89</v>
      </c>
      <c r="F205" s="3">
        <v>20589.73</v>
      </c>
      <c r="G205" s="2">
        <v>4629.25</v>
      </c>
      <c r="H205" s="2">
        <v>17652.419999999998</v>
      </c>
      <c r="I205" s="2">
        <f t="shared" ref="I205:I207" si="85">SUM(E205:H205)</f>
        <v>54849.289999999994</v>
      </c>
      <c r="J205" s="2">
        <v>58933.17</v>
      </c>
      <c r="K205" s="59">
        <f t="shared" si="84"/>
        <v>-6.9296798390448111E-2</v>
      </c>
      <c r="L205" s="2">
        <v>79536.639999999999</v>
      </c>
      <c r="M205" s="2">
        <v>81830.710000000006</v>
      </c>
      <c r="N205" s="2">
        <v>90665.95</v>
      </c>
      <c r="O205" s="2">
        <v>93816.61</v>
      </c>
    </row>
    <row r="206" spans="1:15" ht="15.75" thickBot="1" x14ac:dyDescent="0.3">
      <c r="A206" s="34" t="s">
        <v>192</v>
      </c>
      <c r="B206" s="83" t="s">
        <v>193</v>
      </c>
      <c r="C206" s="84"/>
      <c r="D206" s="85"/>
      <c r="E206" s="3">
        <v>36285.730000000003</v>
      </c>
      <c r="F206" s="3">
        <v>45312.6</v>
      </c>
      <c r="G206" s="2">
        <v>32195.62</v>
      </c>
      <c r="H206" s="2">
        <v>298120.77</v>
      </c>
      <c r="I206" s="2">
        <f t="shared" si="85"/>
        <v>411914.72000000003</v>
      </c>
      <c r="J206" s="2">
        <v>588858.77</v>
      </c>
      <c r="K206" s="59">
        <f t="shared" si="84"/>
        <v>-0.3004863967636926</v>
      </c>
      <c r="L206" s="2">
        <v>729966.15</v>
      </c>
      <c r="M206" s="2">
        <v>633155.73</v>
      </c>
      <c r="N206" s="2">
        <v>544239.9</v>
      </c>
      <c r="O206" s="2">
        <v>627422.56999999995</v>
      </c>
    </row>
    <row r="207" spans="1:15" ht="15.75" thickBot="1" x14ac:dyDescent="0.3">
      <c r="A207" s="34" t="s">
        <v>194</v>
      </c>
      <c r="B207" s="83" t="s">
        <v>195</v>
      </c>
      <c r="C207" s="84"/>
      <c r="D207" s="85"/>
      <c r="E207" s="3">
        <v>13348.19</v>
      </c>
      <c r="F207" s="3">
        <v>47170.67</v>
      </c>
      <c r="G207" s="2">
        <v>10516.3</v>
      </c>
      <c r="H207" s="2">
        <v>61699.4</v>
      </c>
      <c r="I207" s="2">
        <f t="shared" si="85"/>
        <v>132734.56</v>
      </c>
      <c r="J207" s="2">
        <v>127776.08</v>
      </c>
      <c r="K207" s="59">
        <f t="shared" si="84"/>
        <v>3.8806011265958285E-2</v>
      </c>
      <c r="L207" s="2">
        <v>215515.8</v>
      </c>
      <c r="M207" s="2">
        <v>196304.7</v>
      </c>
      <c r="N207" s="2">
        <v>151919.56</v>
      </c>
      <c r="O207" s="2">
        <v>147701.67000000001</v>
      </c>
    </row>
    <row r="208" spans="1:15" ht="15.75" thickBot="1" x14ac:dyDescent="0.3">
      <c r="A208" s="30" t="s">
        <v>36</v>
      </c>
      <c r="B208" s="46"/>
      <c r="C208" s="31"/>
      <c r="D208" s="31"/>
      <c r="E208" s="4">
        <f t="shared" ref="E208:J208" si="86">SUM(E204:E207)</f>
        <v>73104.58</v>
      </c>
      <c r="F208" s="4">
        <f t="shared" si="86"/>
        <v>140281.37</v>
      </c>
      <c r="G208" s="4">
        <f t="shared" si="86"/>
        <v>70964.23</v>
      </c>
      <c r="H208" s="4">
        <f t="shared" si="86"/>
        <v>385242.64</v>
      </c>
      <c r="I208" s="4">
        <f t="shared" si="86"/>
        <v>669592.82000000007</v>
      </c>
      <c r="J208" s="4">
        <f t="shared" si="86"/>
        <v>858863.42</v>
      </c>
      <c r="K208" s="65">
        <f t="shared" si="84"/>
        <v>-0.22037333945366999</v>
      </c>
      <c r="L208" s="4">
        <f t="shared" ref="L208:N208" si="87">SUM(L204:L207)</f>
        <v>1195301.81</v>
      </c>
      <c r="M208" s="4">
        <f t="shared" ref="M208" si="88">SUM(M204:M207)</f>
        <v>1066307.76</v>
      </c>
      <c r="N208" s="4">
        <f t="shared" si="87"/>
        <v>986752.64000000013</v>
      </c>
      <c r="O208" s="4">
        <f t="shared" ref="O208" si="89">SUM(O204:O207)</f>
        <v>1047315.32</v>
      </c>
    </row>
    <row r="209" spans="1:15" ht="15.75" thickBot="1" x14ac:dyDescent="0.3">
      <c r="A209" s="89" t="s">
        <v>287</v>
      </c>
      <c r="B209" s="89"/>
      <c r="C209" s="89"/>
      <c r="D209" s="89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5" x14ac:dyDescent="0.25">
      <c r="A210" s="37"/>
      <c r="B210" s="45" t="s">
        <v>58</v>
      </c>
      <c r="C210" s="32"/>
      <c r="D210" s="32"/>
      <c r="E210" s="13" t="s">
        <v>2</v>
      </c>
      <c r="F210" s="14" t="s">
        <v>3</v>
      </c>
      <c r="G210" s="15" t="s">
        <v>4</v>
      </c>
      <c r="H210" s="42" t="s">
        <v>412</v>
      </c>
      <c r="I210" s="53" t="s">
        <v>521</v>
      </c>
      <c r="J210" s="13" t="s">
        <v>518</v>
      </c>
      <c r="K210" s="60" t="s">
        <v>446</v>
      </c>
      <c r="L210" s="13" t="s">
        <v>518</v>
      </c>
      <c r="M210" s="13" t="s">
        <v>496</v>
      </c>
      <c r="N210" s="13" t="s">
        <v>461</v>
      </c>
      <c r="O210" s="13" t="s">
        <v>440</v>
      </c>
    </row>
    <row r="211" spans="1:15" ht="15.75" thickBot="1" x14ac:dyDescent="0.3">
      <c r="A211" s="38" t="s">
        <v>58</v>
      </c>
      <c r="B211" s="38" t="s">
        <v>59</v>
      </c>
      <c r="C211" s="33"/>
      <c r="D211" s="33"/>
      <c r="E211" s="16" t="s">
        <v>5</v>
      </c>
      <c r="F211" s="16" t="s">
        <v>5</v>
      </c>
      <c r="G211" s="16" t="s">
        <v>5</v>
      </c>
      <c r="H211" s="43" t="s">
        <v>413</v>
      </c>
      <c r="I211" s="16" t="s">
        <v>441</v>
      </c>
      <c r="J211" s="16" t="s">
        <v>441</v>
      </c>
      <c r="K211" s="61" t="s">
        <v>520</v>
      </c>
      <c r="L211" s="16" t="s">
        <v>442</v>
      </c>
      <c r="M211" s="16" t="s">
        <v>442</v>
      </c>
      <c r="N211" s="16" t="s">
        <v>442</v>
      </c>
      <c r="O211" s="16" t="s">
        <v>442</v>
      </c>
    </row>
    <row r="212" spans="1:15" ht="15.75" thickBot="1" x14ac:dyDescent="0.3">
      <c r="A212" s="34" t="s">
        <v>196</v>
      </c>
      <c r="B212" s="34" t="s">
        <v>512</v>
      </c>
      <c r="C212" s="35"/>
      <c r="D212" s="35"/>
      <c r="E212" s="5">
        <v>2220.25</v>
      </c>
      <c r="F212" s="3"/>
      <c r="G212" s="2">
        <v>1682.95</v>
      </c>
      <c r="H212" s="2"/>
      <c r="I212" s="2">
        <f>SUM(E212:H212)</f>
        <v>3903.2</v>
      </c>
      <c r="J212" s="2">
        <v>22781.95</v>
      </c>
      <c r="K212" s="59">
        <f t="shared" ref="K212:K224" si="90">SUM(I212/J212)-1</f>
        <v>-0.82867138238825033</v>
      </c>
      <c r="L212" s="2">
        <v>30101.65</v>
      </c>
      <c r="M212" s="2">
        <v>43754.67</v>
      </c>
      <c r="N212" s="2">
        <v>119691.1</v>
      </c>
      <c r="O212" s="2">
        <v>56411.5</v>
      </c>
    </row>
    <row r="213" spans="1:15" ht="15.75" thickBot="1" x14ac:dyDescent="0.3">
      <c r="A213" s="34" t="s">
        <v>197</v>
      </c>
      <c r="B213" s="83" t="s">
        <v>198</v>
      </c>
      <c r="C213" s="84"/>
      <c r="D213" s="85"/>
      <c r="E213" s="5">
        <v>357.08</v>
      </c>
      <c r="F213" s="3">
        <v>2206.54</v>
      </c>
      <c r="G213" s="2">
        <v>2802.79</v>
      </c>
      <c r="H213" s="2">
        <v>650</v>
      </c>
      <c r="I213" s="2">
        <f t="shared" ref="I213:I224" si="91">SUM(E213:H213)</f>
        <v>6016.41</v>
      </c>
      <c r="J213" s="2">
        <v>8883.02</v>
      </c>
      <c r="K213" s="59">
        <f t="shared" si="90"/>
        <v>-0.32270669209345471</v>
      </c>
      <c r="L213" s="2">
        <v>14588.81</v>
      </c>
      <c r="M213" s="2">
        <v>13748.01</v>
      </c>
      <c r="N213" s="2">
        <v>19732.560000000001</v>
      </c>
      <c r="O213" s="2">
        <v>15690.28</v>
      </c>
    </row>
    <row r="214" spans="1:15" ht="15.75" thickBot="1" x14ac:dyDescent="0.3">
      <c r="A214" s="34" t="s">
        <v>424</v>
      </c>
      <c r="B214" s="83" t="s">
        <v>425</v>
      </c>
      <c r="C214" s="84"/>
      <c r="D214" s="85"/>
      <c r="E214" s="5"/>
      <c r="F214" s="3"/>
      <c r="G214" s="2"/>
      <c r="H214" s="2"/>
      <c r="I214" s="2">
        <f t="shared" si="91"/>
        <v>0</v>
      </c>
      <c r="J214" s="2"/>
      <c r="K214" s="59"/>
      <c r="L214" s="2"/>
      <c r="M214" s="2"/>
      <c r="N214" s="2"/>
      <c r="O214" s="2">
        <v>42.91</v>
      </c>
    </row>
    <row r="215" spans="1:15" ht="15.75" thickBot="1" x14ac:dyDescent="0.3">
      <c r="A215" s="34" t="s">
        <v>199</v>
      </c>
      <c r="B215" s="83" t="s">
        <v>200</v>
      </c>
      <c r="C215" s="84"/>
      <c r="D215" s="85"/>
      <c r="E215" s="5">
        <v>451.38</v>
      </c>
      <c r="F215" s="3"/>
      <c r="G215" s="2"/>
      <c r="H215" s="2"/>
      <c r="I215" s="2">
        <f t="shared" si="91"/>
        <v>451.38</v>
      </c>
      <c r="J215" s="2">
        <v>3094.34</v>
      </c>
      <c r="K215" s="59">
        <f t="shared" si="90"/>
        <v>-0.85412721291131555</v>
      </c>
      <c r="L215" s="2">
        <v>3783.22</v>
      </c>
      <c r="M215" s="2">
        <v>4676.2299999999996</v>
      </c>
      <c r="N215" s="2">
        <v>15114.49</v>
      </c>
      <c r="O215" s="2">
        <v>28335.59</v>
      </c>
    </row>
    <row r="216" spans="1:15" ht="15.75" thickBot="1" x14ac:dyDescent="0.3">
      <c r="A216" s="34" t="s">
        <v>201</v>
      </c>
      <c r="B216" s="83" t="s">
        <v>202</v>
      </c>
      <c r="C216" s="84"/>
      <c r="D216" s="85"/>
      <c r="E216" s="3">
        <v>127.6</v>
      </c>
      <c r="F216" s="3"/>
      <c r="G216" s="2"/>
      <c r="H216" s="2"/>
      <c r="I216" s="2">
        <f t="shared" si="91"/>
        <v>127.6</v>
      </c>
      <c r="J216" s="2">
        <v>291.51</v>
      </c>
      <c r="K216" s="59">
        <f t="shared" si="90"/>
        <v>-0.56227916709546844</v>
      </c>
      <c r="L216" s="2">
        <v>893.76</v>
      </c>
      <c r="M216" s="2">
        <v>605.9</v>
      </c>
      <c r="N216" s="2">
        <v>4202</v>
      </c>
      <c r="O216" s="2">
        <v>4643.6000000000004</v>
      </c>
    </row>
    <row r="217" spans="1:15" ht="15.75" thickBot="1" x14ac:dyDescent="0.3">
      <c r="A217" s="34" t="s">
        <v>203</v>
      </c>
      <c r="B217" s="83" t="s">
        <v>271</v>
      </c>
      <c r="C217" s="84"/>
      <c r="D217" s="85"/>
      <c r="E217" s="3">
        <v>1401.92</v>
      </c>
      <c r="F217" s="3"/>
      <c r="G217" s="2"/>
      <c r="H217" s="2">
        <v>400</v>
      </c>
      <c r="I217" s="2">
        <f t="shared" si="91"/>
        <v>1801.92</v>
      </c>
      <c r="J217" s="2">
        <v>1360.08</v>
      </c>
      <c r="K217" s="59">
        <f t="shared" si="90"/>
        <v>0.32486324333862737</v>
      </c>
      <c r="L217" s="2">
        <v>5641.81</v>
      </c>
      <c r="M217" s="2">
        <v>5058.66</v>
      </c>
      <c r="N217" s="2">
        <v>4525.83</v>
      </c>
      <c r="O217" s="2">
        <v>21806.29</v>
      </c>
    </row>
    <row r="218" spans="1:15" ht="15.75" thickBot="1" x14ac:dyDescent="0.3">
      <c r="A218" s="34" t="s">
        <v>390</v>
      </c>
      <c r="B218" s="83" t="s">
        <v>391</v>
      </c>
      <c r="C218" s="84"/>
      <c r="D218" s="85"/>
      <c r="E218" s="3"/>
      <c r="F218" s="3">
        <v>4145.22</v>
      </c>
      <c r="G218" s="2"/>
      <c r="H218" s="2">
        <v>2526.4</v>
      </c>
      <c r="I218" s="2">
        <f t="shared" ref="I218:I223" si="92">SUM(E218:H218)</f>
        <v>6671.6200000000008</v>
      </c>
      <c r="J218" s="2">
        <v>876.68</v>
      </c>
      <c r="K218" s="59">
        <f t="shared" si="90"/>
        <v>6.610097184833692</v>
      </c>
      <c r="L218" s="2">
        <v>876.68</v>
      </c>
      <c r="M218" s="2">
        <v>710.68</v>
      </c>
      <c r="N218" s="2">
        <v>1664.91</v>
      </c>
      <c r="O218" s="2">
        <v>1323.61</v>
      </c>
    </row>
    <row r="219" spans="1:15" ht="15.75" thickBot="1" x14ac:dyDescent="0.3">
      <c r="A219" s="34" t="s">
        <v>416</v>
      </c>
      <c r="B219" s="34" t="s">
        <v>417</v>
      </c>
      <c r="C219" s="35"/>
      <c r="D219" s="35"/>
      <c r="E219" s="3">
        <v>2879.78</v>
      </c>
      <c r="F219" s="3"/>
      <c r="G219" s="2"/>
      <c r="H219" s="2">
        <v>2765.28</v>
      </c>
      <c r="I219" s="2">
        <f t="shared" ref="I219:I220" si="93">SUM(E219:H219)</f>
        <v>5645.06</v>
      </c>
      <c r="J219" s="2">
        <v>8461.67</v>
      </c>
      <c r="K219" s="59">
        <f t="shared" si="90"/>
        <v>-0.33286691634157317</v>
      </c>
      <c r="L219" s="2">
        <v>12973.82</v>
      </c>
      <c r="M219" s="2">
        <v>11914.66</v>
      </c>
      <c r="N219" s="2">
        <v>5479.24</v>
      </c>
      <c r="O219" s="2"/>
    </row>
    <row r="220" spans="1:15" ht="15.75" thickBot="1" x14ac:dyDescent="0.3">
      <c r="A220" s="34" t="s">
        <v>459</v>
      </c>
      <c r="B220" s="34" t="s">
        <v>460</v>
      </c>
      <c r="C220" s="35"/>
      <c r="D220" s="35"/>
      <c r="E220" s="3"/>
      <c r="F220" s="3"/>
      <c r="G220" s="2"/>
      <c r="H220" s="2">
        <v>990</v>
      </c>
      <c r="I220" s="2">
        <f t="shared" si="93"/>
        <v>990</v>
      </c>
      <c r="J220" s="2">
        <v>2240</v>
      </c>
      <c r="K220" s="59">
        <f t="shared" si="90"/>
        <v>-0.5580357142857143</v>
      </c>
      <c r="L220" s="2">
        <v>2240</v>
      </c>
      <c r="M220" s="2"/>
      <c r="N220" s="2">
        <v>195</v>
      </c>
      <c r="O220" s="2"/>
    </row>
    <row r="221" spans="1:15" ht="15.75" thickBot="1" x14ac:dyDescent="0.3">
      <c r="A221" s="34" t="s">
        <v>451</v>
      </c>
      <c r="B221" s="83" t="s">
        <v>452</v>
      </c>
      <c r="C221" s="84"/>
      <c r="D221" s="85"/>
      <c r="E221" s="3">
        <v>1197.46</v>
      </c>
      <c r="F221" s="3"/>
      <c r="G221" s="2"/>
      <c r="H221" s="2"/>
      <c r="I221" s="2">
        <f t="shared" ref="I221" si="94">SUM(E221:H221)</f>
        <v>1197.46</v>
      </c>
      <c r="J221" s="2">
        <v>176.32</v>
      </c>
      <c r="K221" s="59">
        <f t="shared" si="90"/>
        <v>5.7914019963702366</v>
      </c>
      <c r="L221" s="2">
        <v>979.52</v>
      </c>
      <c r="M221" s="2">
        <v>69.56</v>
      </c>
      <c r="N221" s="2">
        <v>337.06</v>
      </c>
      <c r="O221" s="2"/>
    </row>
    <row r="222" spans="1:15" ht="15.75" thickBot="1" x14ac:dyDescent="0.3">
      <c r="A222" s="34" t="s">
        <v>470</v>
      </c>
      <c r="B222" s="83" t="s">
        <v>472</v>
      </c>
      <c r="C222" s="84"/>
      <c r="D222" s="85"/>
      <c r="E222" s="3">
        <v>6247.34</v>
      </c>
      <c r="F222" s="3"/>
      <c r="G222" s="2"/>
      <c r="H222" s="2">
        <v>2247.9299999999998</v>
      </c>
      <c r="I222" s="2">
        <f t="shared" ref="I222" si="95">SUM(E222:H222)</f>
        <v>8495.27</v>
      </c>
      <c r="J222" s="2">
        <v>5745.7</v>
      </c>
      <c r="K222" s="59">
        <f t="shared" si="90"/>
        <v>0.47854395460953425</v>
      </c>
      <c r="L222" s="2">
        <v>12885.06</v>
      </c>
      <c r="M222" s="2">
        <v>10846.81</v>
      </c>
      <c r="N222" s="2"/>
      <c r="O222" s="2"/>
    </row>
    <row r="223" spans="1:15" ht="15.75" thickBot="1" x14ac:dyDescent="0.3">
      <c r="A223" s="34" t="s">
        <v>474</v>
      </c>
      <c r="B223" s="83" t="s">
        <v>475</v>
      </c>
      <c r="C223" s="84"/>
      <c r="D223" s="85"/>
      <c r="E223" s="3">
        <v>3873.06</v>
      </c>
      <c r="F223" s="3"/>
      <c r="G223" s="2"/>
      <c r="H223" s="2"/>
      <c r="I223" s="2">
        <f t="shared" si="92"/>
        <v>3873.06</v>
      </c>
      <c r="J223" s="2">
        <v>3564.7</v>
      </c>
      <c r="K223" s="59">
        <f t="shared" si="90"/>
        <v>8.6503773108536519E-2</v>
      </c>
      <c r="L223" s="2">
        <v>6529.41</v>
      </c>
      <c r="M223" s="2">
        <v>19871.78</v>
      </c>
      <c r="N223" s="2"/>
      <c r="O223" s="2"/>
    </row>
    <row r="224" spans="1:15" ht="15.75" thickBot="1" x14ac:dyDescent="0.3">
      <c r="A224" s="34" t="s">
        <v>471</v>
      </c>
      <c r="B224" s="83" t="s">
        <v>473</v>
      </c>
      <c r="C224" s="84"/>
      <c r="D224" s="85"/>
      <c r="E224" s="3">
        <v>23914.21</v>
      </c>
      <c r="F224" s="3">
        <v>20003.650000000001</v>
      </c>
      <c r="G224" s="2">
        <v>11067.08</v>
      </c>
      <c r="H224" s="2">
        <v>7170.76</v>
      </c>
      <c r="I224" s="2">
        <f t="shared" si="91"/>
        <v>62155.700000000004</v>
      </c>
      <c r="J224" s="2">
        <v>50757.440000000002</v>
      </c>
      <c r="K224" s="59">
        <f t="shared" si="90"/>
        <v>0.22456333495148684</v>
      </c>
      <c r="L224" s="2">
        <v>94071.51</v>
      </c>
      <c r="M224" s="2">
        <v>53689.79</v>
      </c>
      <c r="N224" s="2"/>
      <c r="O224" s="2"/>
    </row>
    <row r="225" spans="1:15" ht="15.75" thickBot="1" x14ac:dyDescent="0.3">
      <c r="A225" s="30" t="s">
        <v>286</v>
      </c>
      <c r="B225" s="46"/>
      <c r="C225" s="31"/>
      <c r="D225" s="31"/>
      <c r="E225" s="4">
        <f>SUM(E212:E224)</f>
        <v>42670.080000000002</v>
      </c>
      <c r="F225" s="4">
        <f t="shared" ref="F225:I225" si="96">SUM(F212:F224)</f>
        <v>26355.410000000003</v>
      </c>
      <c r="G225" s="4">
        <f t="shared" si="96"/>
        <v>15552.82</v>
      </c>
      <c r="H225" s="4">
        <f>SUM(H212:H224)</f>
        <v>16750.370000000003</v>
      </c>
      <c r="I225" s="4">
        <f t="shared" si="96"/>
        <v>101328.68</v>
      </c>
      <c r="J225" s="4">
        <f>SUM(J212:J224)</f>
        <v>108233.41</v>
      </c>
      <c r="K225" s="65">
        <f t="shared" ref="K225" si="97">SUM(I225/J225)-1</f>
        <v>-6.3794811602073787E-2</v>
      </c>
      <c r="L225" s="4">
        <f>SUM(L212:L224)</f>
        <v>185565.25</v>
      </c>
      <c r="M225" s="4">
        <f>SUM(M212:M224)</f>
        <v>164946.75</v>
      </c>
      <c r="N225" s="4">
        <f>SUM(N212:N224)</f>
        <v>170942.18999999997</v>
      </c>
      <c r="O225" s="4">
        <f>SUM(O212:O224)</f>
        <v>128253.78000000001</v>
      </c>
    </row>
    <row r="226" spans="1:15" ht="15.75" thickBot="1" x14ac:dyDescent="0.3">
      <c r="A226" s="89" t="s">
        <v>37</v>
      </c>
      <c r="B226" s="89"/>
      <c r="C226" s="89"/>
      <c r="D226" s="89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5" x14ac:dyDescent="0.25">
      <c r="A227" s="37"/>
      <c r="B227" s="45" t="s">
        <v>58</v>
      </c>
      <c r="C227" s="32"/>
      <c r="D227" s="32"/>
      <c r="E227" s="13" t="s">
        <v>2</v>
      </c>
      <c r="F227" s="14" t="s">
        <v>3</v>
      </c>
      <c r="G227" s="15" t="s">
        <v>4</v>
      </c>
      <c r="H227" s="42" t="s">
        <v>412</v>
      </c>
      <c r="I227" s="53" t="s">
        <v>521</v>
      </c>
      <c r="J227" s="13" t="s">
        <v>518</v>
      </c>
      <c r="K227" s="60" t="s">
        <v>446</v>
      </c>
      <c r="L227" s="13" t="s">
        <v>518</v>
      </c>
      <c r="M227" s="13" t="s">
        <v>496</v>
      </c>
      <c r="N227" s="13" t="s">
        <v>461</v>
      </c>
      <c r="O227" s="13" t="s">
        <v>440</v>
      </c>
    </row>
    <row r="228" spans="1:15" ht="15.75" thickBot="1" x14ac:dyDescent="0.3">
      <c r="A228" s="38" t="s">
        <v>58</v>
      </c>
      <c r="B228" s="38" t="s">
        <v>59</v>
      </c>
      <c r="C228" s="33"/>
      <c r="D228" s="33"/>
      <c r="E228" s="16" t="s">
        <v>5</v>
      </c>
      <c r="F228" s="16" t="s">
        <v>5</v>
      </c>
      <c r="G228" s="16" t="s">
        <v>5</v>
      </c>
      <c r="H228" s="43" t="s">
        <v>413</v>
      </c>
      <c r="I228" s="16" t="s">
        <v>441</v>
      </c>
      <c r="J228" s="16" t="s">
        <v>441</v>
      </c>
      <c r="K228" s="61" t="s">
        <v>520</v>
      </c>
      <c r="L228" s="16" t="s">
        <v>442</v>
      </c>
      <c r="M228" s="16" t="s">
        <v>442</v>
      </c>
      <c r="N228" s="16" t="s">
        <v>442</v>
      </c>
      <c r="O228" s="16" t="s">
        <v>442</v>
      </c>
    </row>
    <row r="229" spans="1:15" ht="15.75" thickBot="1" x14ac:dyDescent="0.3">
      <c r="A229" s="34" t="s">
        <v>204</v>
      </c>
      <c r="B229" s="80" t="s">
        <v>489</v>
      </c>
      <c r="C229" s="81"/>
      <c r="D229" s="82"/>
      <c r="E229" s="3">
        <v>4328.59</v>
      </c>
      <c r="F229" s="3">
        <v>8379.99</v>
      </c>
      <c r="G229" s="2">
        <v>9373.15</v>
      </c>
      <c r="H229" s="2">
        <v>26045.439999999999</v>
      </c>
      <c r="I229" s="2">
        <f t="shared" ref="I229:I241" si="98">SUM(E229:H229)</f>
        <v>48127.17</v>
      </c>
      <c r="J229" s="2">
        <v>62466.9</v>
      </c>
      <c r="K229" s="59">
        <f t="shared" ref="K229:K242" si="99">SUM(I229/J229)-1</f>
        <v>-0.22955725352146505</v>
      </c>
      <c r="L229" s="2">
        <v>86364.17</v>
      </c>
      <c r="M229" s="2">
        <v>50744.46</v>
      </c>
      <c r="N229" s="2">
        <v>56382.33</v>
      </c>
      <c r="O229" s="2">
        <v>27703.84</v>
      </c>
    </row>
    <row r="230" spans="1:15" ht="15.75" thickBot="1" x14ac:dyDescent="0.3">
      <c r="A230" s="34" t="s">
        <v>326</v>
      </c>
      <c r="B230" s="83" t="s">
        <v>327</v>
      </c>
      <c r="C230" s="84"/>
      <c r="D230" s="85"/>
      <c r="E230" s="3">
        <v>1061.6400000000001</v>
      </c>
      <c r="F230" s="3">
        <v>6644.54</v>
      </c>
      <c r="G230" s="2"/>
      <c r="H230" s="2">
        <v>4828</v>
      </c>
      <c r="I230" s="2">
        <f t="shared" si="98"/>
        <v>12534.18</v>
      </c>
      <c r="J230" s="2">
        <v>10185.51</v>
      </c>
      <c r="K230" s="59">
        <f t="shared" si="99"/>
        <v>0.23058933720550079</v>
      </c>
      <c r="L230" s="2">
        <v>14822.69</v>
      </c>
      <c r="M230" s="2">
        <v>8731.98</v>
      </c>
      <c r="N230" s="2">
        <v>8244.84</v>
      </c>
      <c r="O230" s="2">
        <v>16068.24</v>
      </c>
    </row>
    <row r="231" spans="1:15" ht="15.75" thickBot="1" x14ac:dyDescent="0.3">
      <c r="A231" s="34" t="s">
        <v>405</v>
      </c>
      <c r="B231" s="83" t="s">
        <v>406</v>
      </c>
      <c r="C231" s="84"/>
      <c r="D231" s="85"/>
      <c r="E231" s="3">
        <v>989.98</v>
      </c>
      <c r="F231" s="3">
        <v>5378.88</v>
      </c>
      <c r="G231" s="2"/>
      <c r="H231" s="2">
        <v>208700.41</v>
      </c>
      <c r="I231" s="2">
        <f t="shared" si="98"/>
        <v>215069.27000000002</v>
      </c>
      <c r="J231" s="2">
        <v>266013.75</v>
      </c>
      <c r="K231" s="59">
        <f t="shared" si="99"/>
        <v>-0.1915107019843898</v>
      </c>
      <c r="L231" s="2">
        <v>399586.81</v>
      </c>
      <c r="M231" s="2">
        <v>365187.7</v>
      </c>
      <c r="N231" s="2">
        <v>375618.48</v>
      </c>
      <c r="O231" s="2">
        <v>325615.19</v>
      </c>
    </row>
    <row r="232" spans="1:15" ht="15.75" thickBot="1" x14ac:dyDescent="0.3">
      <c r="A232" s="34" t="s">
        <v>346</v>
      </c>
      <c r="B232" s="83" t="s">
        <v>347</v>
      </c>
      <c r="C232" s="84"/>
      <c r="D232" s="85"/>
      <c r="E232" s="3">
        <v>2721.01</v>
      </c>
      <c r="F232" s="3">
        <v>11734.97</v>
      </c>
      <c r="G232" s="2"/>
      <c r="H232" s="2">
        <v>6901.18</v>
      </c>
      <c r="I232" s="2">
        <f t="shared" si="98"/>
        <v>21357.16</v>
      </c>
      <c r="J232" s="2">
        <v>99575.15</v>
      </c>
      <c r="K232" s="59">
        <f t="shared" si="99"/>
        <v>-0.78551716969545105</v>
      </c>
      <c r="L232" s="2">
        <v>139110.10999999999</v>
      </c>
      <c r="M232" s="2">
        <v>132072.92000000001</v>
      </c>
      <c r="N232" s="2">
        <v>127390.79</v>
      </c>
      <c r="O232" s="2">
        <v>112297.88</v>
      </c>
    </row>
    <row r="233" spans="1:15" ht="15.75" thickBot="1" x14ac:dyDescent="0.3">
      <c r="A233" s="34" t="s">
        <v>289</v>
      </c>
      <c r="B233" s="83" t="s">
        <v>290</v>
      </c>
      <c r="C233" s="84"/>
      <c r="D233" s="85"/>
      <c r="E233" s="3">
        <v>3315.37</v>
      </c>
      <c r="F233" s="3">
        <v>11652</v>
      </c>
      <c r="G233" s="2"/>
      <c r="H233" s="2">
        <v>88490.23</v>
      </c>
      <c r="I233" s="2">
        <f t="shared" si="98"/>
        <v>103457.59999999999</v>
      </c>
      <c r="J233" s="2">
        <v>51367.6</v>
      </c>
      <c r="K233" s="59">
        <f t="shared" si="99"/>
        <v>1.0140633395369845</v>
      </c>
      <c r="L233" s="2">
        <v>94947.63</v>
      </c>
      <c r="M233" s="2">
        <v>143151.6</v>
      </c>
      <c r="N233" s="2">
        <v>97979.72</v>
      </c>
      <c r="O233" s="2">
        <v>110834.4</v>
      </c>
    </row>
    <row r="234" spans="1:15" ht="15.75" thickBot="1" x14ac:dyDescent="0.3">
      <c r="A234" s="34" t="s">
        <v>288</v>
      </c>
      <c r="B234" s="83" t="s">
        <v>291</v>
      </c>
      <c r="C234" s="84"/>
      <c r="D234" s="85"/>
      <c r="E234" s="3">
        <v>6229.16</v>
      </c>
      <c r="F234" s="3">
        <v>1311.84</v>
      </c>
      <c r="G234" s="2"/>
      <c r="H234" s="2"/>
      <c r="I234" s="2">
        <f t="shared" si="98"/>
        <v>7541</v>
      </c>
      <c r="J234" s="2">
        <v>6332.44</v>
      </c>
      <c r="K234" s="59">
        <f t="shared" si="99"/>
        <v>0.1908521833606005</v>
      </c>
      <c r="L234" s="2">
        <v>8236.44</v>
      </c>
      <c r="M234" s="2">
        <v>11807.64</v>
      </c>
      <c r="N234" s="2">
        <v>8560.65</v>
      </c>
      <c r="O234" s="2">
        <v>9279.09</v>
      </c>
    </row>
    <row r="235" spans="1:15" ht="15.75" thickBot="1" x14ac:dyDescent="0.3">
      <c r="A235" s="34" t="s">
        <v>205</v>
      </c>
      <c r="B235" s="83" t="s">
        <v>533</v>
      </c>
      <c r="C235" s="84"/>
      <c r="D235" s="85"/>
      <c r="E235" s="3"/>
      <c r="F235" s="3">
        <v>3276.66</v>
      </c>
      <c r="G235" s="2"/>
      <c r="H235" s="2">
        <v>1295</v>
      </c>
      <c r="I235" s="2">
        <f t="shared" si="98"/>
        <v>4571.66</v>
      </c>
      <c r="J235" s="2">
        <v>7470.71</v>
      </c>
      <c r="K235" s="59">
        <f t="shared" si="99"/>
        <v>-0.38805548602475537</v>
      </c>
      <c r="L235" s="2">
        <v>10792.59</v>
      </c>
      <c r="M235" s="2">
        <v>26123.9</v>
      </c>
      <c r="N235" s="2">
        <v>21308.38</v>
      </c>
      <c r="O235" s="2">
        <v>12695.51</v>
      </c>
    </row>
    <row r="236" spans="1:15" ht="15.75" thickBot="1" x14ac:dyDescent="0.3">
      <c r="A236" s="34" t="s">
        <v>206</v>
      </c>
      <c r="B236" s="83" t="s">
        <v>207</v>
      </c>
      <c r="C236" s="84"/>
      <c r="D236" s="85"/>
      <c r="E236" s="3"/>
      <c r="F236" s="3">
        <v>1251.31</v>
      </c>
      <c r="G236" s="2"/>
      <c r="H236" s="2">
        <v>1635.46</v>
      </c>
      <c r="I236" s="2">
        <f t="shared" si="98"/>
        <v>2886.77</v>
      </c>
      <c r="J236" s="2">
        <v>6335.19</v>
      </c>
      <c r="K236" s="59">
        <f t="shared" si="99"/>
        <v>-0.54432779443079049</v>
      </c>
      <c r="L236" s="2">
        <v>9140.2999999999993</v>
      </c>
      <c r="M236" s="2">
        <v>4580.76</v>
      </c>
      <c r="N236" s="2">
        <v>5868.26</v>
      </c>
      <c r="O236" s="2">
        <v>7231.99</v>
      </c>
    </row>
    <row r="237" spans="1:15" ht="15.75" thickBot="1" x14ac:dyDescent="0.3">
      <c r="A237" s="34" t="s">
        <v>208</v>
      </c>
      <c r="B237" s="83" t="s">
        <v>209</v>
      </c>
      <c r="C237" s="84"/>
      <c r="D237" s="85"/>
      <c r="E237" s="3">
        <v>3419.98</v>
      </c>
      <c r="F237" s="3">
        <v>15385.09</v>
      </c>
      <c r="G237" s="2"/>
      <c r="H237" s="2">
        <v>8499.99</v>
      </c>
      <c r="I237" s="2">
        <f t="shared" si="98"/>
        <v>27305.059999999998</v>
      </c>
      <c r="J237" s="2">
        <v>21095.67</v>
      </c>
      <c r="K237" s="59">
        <f t="shared" si="99"/>
        <v>0.2943442896101427</v>
      </c>
      <c r="L237" s="2">
        <v>33363.589999999997</v>
      </c>
      <c r="M237" s="2">
        <v>35807.26</v>
      </c>
      <c r="N237" s="2">
        <v>28726.27</v>
      </c>
      <c r="O237" s="2">
        <v>35519.870000000003</v>
      </c>
    </row>
    <row r="238" spans="1:15" ht="15.75" thickBot="1" x14ac:dyDescent="0.3">
      <c r="A238" s="34" t="s">
        <v>210</v>
      </c>
      <c r="B238" s="83" t="s">
        <v>211</v>
      </c>
      <c r="C238" s="84"/>
      <c r="D238" s="85"/>
      <c r="E238" s="3">
        <v>3158.01</v>
      </c>
      <c r="F238" s="3">
        <v>5848.37</v>
      </c>
      <c r="G238" s="2"/>
      <c r="H238" s="2">
        <v>14436.82</v>
      </c>
      <c r="I238" s="2">
        <f t="shared" si="98"/>
        <v>23443.200000000001</v>
      </c>
      <c r="J238" s="2">
        <v>18901.29</v>
      </c>
      <c r="K238" s="59">
        <f t="shared" si="99"/>
        <v>0.24029629723685519</v>
      </c>
      <c r="L238" s="2">
        <v>34201.99</v>
      </c>
      <c r="M238" s="2">
        <v>21357.99</v>
      </c>
      <c r="N238" s="2">
        <v>18697.47</v>
      </c>
      <c r="O238" s="2">
        <v>15425.6</v>
      </c>
    </row>
    <row r="239" spans="1:15" ht="15.75" thickBot="1" x14ac:dyDescent="0.3">
      <c r="A239" s="34" t="s">
        <v>292</v>
      </c>
      <c r="B239" s="83" t="s">
        <v>293</v>
      </c>
      <c r="C239" s="84"/>
      <c r="D239" s="85"/>
      <c r="E239" s="3">
        <v>8727.99</v>
      </c>
      <c r="F239" s="3">
        <v>41412.49</v>
      </c>
      <c r="G239" s="2"/>
      <c r="H239" s="2">
        <v>6845</v>
      </c>
      <c r="I239" s="2">
        <f t="shared" si="98"/>
        <v>56985.479999999996</v>
      </c>
      <c r="J239" s="2">
        <v>51193.38</v>
      </c>
      <c r="K239" s="59">
        <f t="shared" si="99"/>
        <v>0.11314158197798219</v>
      </c>
      <c r="L239" s="2">
        <v>105375.79</v>
      </c>
      <c r="M239" s="2">
        <v>99295.52</v>
      </c>
      <c r="N239" s="2">
        <v>90137.37</v>
      </c>
      <c r="O239" s="2">
        <v>125815.43</v>
      </c>
    </row>
    <row r="240" spans="1:15" ht="15.75" thickBot="1" x14ac:dyDescent="0.3">
      <c r="A240" s="34" t="s">
        <v>370</v>
      </c>
      <c r="B240" s="83" t="s">
        <v>371</v>
      </c>
      <c r="C240" s="84"/>
      <c r="D240" s="85"/>
      <c r="E240" s="3"/>
      <c r="F240" s="3"/>
      <c r="G240" s="2"/>
      <c r="H240" s="2">
        <v>7350.19</v>
      </c>
      <c r="I240" s="2">
        <f t="shared" si="98"/>
        <v>7350.19</v>
      </c>
      <c r="J240" s="2">
        <v>8968.98</v>
      </c>
      <c r="K240" s="59">
        <f t="shared" si="99"/>
        <v>-0.18048763627525088</v>
      </c>
      <c r="L240" s="2">
        <v>8968.98</v>
      </c>
      <c r="M240" s="2">
        <v>6181.96</v>
      </c>
      <c r="N240" s="2">
        <v>6188.36</v>
      </c>
      <c r="O240" s="2">
        <v>17656.080000000002</v>
      </c>
    </row>
    <row r="241" spans="1:15" ht="15.75" thickBot="1" x14ac:dyDescent="0.3">
      <c r="A241" s="34" t="s">
        <v>294</v>
      </c>
      <c r="B241" s="83" t="s">
        <v>295</v>
      </c>
      <c r="C241" s="84"/>
      <c r="D241" s="85"/>
      <c r="E241" s="3">
        <v>6490.39</v>
      </c>
      <c r="F241" s="3">
        <v>3897.07</v>
      </c>
      <c r="G241" s="2"/>
      <c r="H241" s="2">
        <v>29535.62</v>
      </c>
      <c r="I241" s="2">
        <f t="shared" si="98"/>
        <v>39923.08</v>
      </c>
      <c r="J241" s="2">
        <v>69569.100000000006</v>
      </c>
      <c r="K241" s="59">
        <f t="shared" si="99"/>
        <v>-0.42613775368662243</v>
      </c>
      <c r="L241" s="2">
        <v>79494.38</v>
      </c>
      <c r="M241" s="2">
        <v>75362.75</v>
      </c>
      <c r="N241" s="2">
        <v>65129.94</v>
      </c>
      <c r="O241" s="2">
        <v>190715.51999999999</v>
      </c>
    </row>
    <row r="242" spans="1:15" ht="15.75" thickBot="1" x14ac:dyDescent="0.3">
      <c r="A242" s="30" t="s">
        <v>38</v>
      </c>
      <c r="B242" s="46"/>
      <c r="C242" s="31"/>
      <c r="D242" s="31"/>
      <c r="E242" s="4">
        <f t="shared" ref="E242:J242" si="100">SUM(E229:E241)</f>
        <v>40442.119999999995</v>
      </c>
      <c r="F242" s="4">
        <f t="shared" si="100"/>
        <v>116173.20999999999</v>
      </c>
      <c r="G242" s="4">
        <f t="shared" si="100"/>
        <v>9373.15</v>
      </c>
      <c r="H242" s="4">
        <f t="shared" si="100"/>
        <v>404563.34</v>
      </c>
      <c r="I242" s="4">
        <f t="shared" si="100"/>
        <v>570551.81999999983</v>
      </c>
      <c r="J242" s="4">
        <f t="shared" si="100"/>
        <v>679475.67</v>
      </c>
      <c r="K242" s="65">
        <f t="shared" si="99"/>
        <v>-0.16030573986556462</v>
      </c>
      <c r="L242" s="4">
        <f t="shared" ref="L242:N242" si="101">SUM(L229:L241)</f>
        <v>1024405.47</v>
      </c>
      <c r="M242" s="4">
        <f t="shared" ref="M242" si="102">SUM(M229:M241)</f>
        <v>980406.44000000006</v>
      </c>
      <c r="N242" s="4">
        <f t="shared" si="101"/>
        <v>910232.85999999987</v>
      </c>
      <c r="O242" s="4">
        <f t="shared" ref="O242" si="103">SUM(O229:O241)</f>
        <v>1006858.64</v>
      </c>
    </row>
    <row r="243" spans="1:15" ht="15.75" thickBot="1" x14ac:dyDescent="0.3">
      <c r="A243" s="89" t="s">
        <v>463</v>
      </c>
      <c r="B243" s="89"/>
      <c r="C243" s="89"/>
      <c r="D243" s="89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5" x14ac:dyDescent="0.25">
      <c r="A244" s="37"/>
      <c r="B244" s="45" t="s">
        <v>58</v>
      </c>
      <c r="C244" s="32"/>
      <c r="D244" s="32"/>
      <c r="E244" s="13" t="s">
        <v>2</v>
      </c>
      <c r="F244" s="14" t="s">
        <v>3</v>
      </c>
      <c r="G244" s="15" t="s">
        <v>4</v>
      </c>
      <c r="H244" s="42" t="s">
        <v>412</v>
      </c>
      <c r="I244" s="53" t="s">
        <v>521</v>
      </c>
      <c r="J244" s="13" t="s">
        <v>518</v>
      </c>
      <c r="K244" s="60" t="s">
        <v>446</v>
      </c>
      <c r="L244" s="13" t="s">
        <v>518</v>
      </c>
      <c r="M244" s="13" t="s">
        <v>496</v>
      </c>
      <c r="N244" s="13" t="s">
        <v>461</v>
      </c>
      <c r="O244" s="13" t="s">
        <v>440</v>
      </c>
    </row>
    <row r="245" spans="1:15" ht="15.75" thickBot="1" x14ac:dyDescent="0.3">
      <c r="A245" s="38" t="s">
        <v>58</v>
      </c>
      <c r="B245" s="38" t="s">
        <v>59</v>
      </c>
      <c r="C245" s="33"/>
      <c r="D245" s="33"/>
      <c r="E245" s="16" t="s">
        <v>5</v>
      </c>
      <c r="F245" s="16" t="s">
        <v>5</v>
      </c>
      <c r="G245" s="16" t="s">
        <v>5</v>
      </c>
      <c r="H245" s="43" t="s">
        <v>413</v>
      </c>
      <c r="I245" s="16" t="s">
        <v>441</v>
      </c>
      <c r="J245" s="16" t="s">
        <v>441</v>
      </c>
      <c r="K245" s="61" t="s">
        <v>520</v>
      </c>
      <c r="L245" s="16" t="s">
        <v>442</v>
      </c>
      <c r="M245" s="16" t="s">
        <v>442</v>
      </c>
      <c r="N245" s="16" t="s">
        <v>442</v>
      </c>
      <c r="O245" s="16" t="s">
        <v>442</v>
      </c>
    </row>
    <row r="246" spans="1:15" ht="15.75" thickBot="1" x14ac:dyDescent="0.3">
      <c r="A246" s="34" t="s">
        <v>212</v>
      </c>
      <c r="B246" s="80" t="s">
        <v>464</v>
      </c>
      <c r="C246" s="81"/>
      <c r="D246" s="82"/>
      <c r="E246" s="3">
        <v>8119.05</v>
      </c>
      <c r="F246" s="3">
        <v>7040.83</v>
      </c>
      <c r="G246" s="2">
        <v>4568.66</v>
      </c>
      <c r="H246" s="2">
        <v>412.95</v>
      </c>
      <c r="I246" s="2">
        <f t="shared" ref="I246:I250" si="104">SUM(E246:H246)</f>
        <v>20141.490000000002</v>
      </c>
      <c r="J246" s="2">
        <v>29532.41</v>
      </c>
      <c r="K246" s="59">
        <f t="shared" ref="K246:K251" si="105">SUM(I246/J246)-1</f>
        <v>-0.31798691674671986</v>
      </c>
      <c r="L246" s="2">
        <v>41771.19</v>
      </c>
      <c r="M246" s="2">
        <v>50841.21</v>
      </c>
      <c r="N246" s="2">
        <v>30256.63</v>
      </c>
      <c r="O246" s="2">
        <v>60132.2</v>
      </c>
    </row>
    <row r="247" spans="1:15" ht="15.75" thickBot="1" x14ac:dyDescent="0.3">
      <c r="A247" s="34" t="s">
        <v>372</v>
      </c>
      <c r="B247" s="83" t="s">
        <v>465</v>
      </c>
      <c r="C247" s="84"/>
      <c r="D247" s="85"/>
      <c r="E247" s="3">
        <v>7870.33</v>
      </c>
      <c r="F247" s="3">
        <v>2584.96</v>
      </c>
      <c r="G247" s="2"/>
      <c r="H247" s="2"/>
      <c r="I247" s="2">
        <f t="shared" si="104"/>
        <v>10455.290000000001</v>
      </c>
      <c r="J247" s="2">
        <v>13938.18</v>
      </c>
      <c r="K247" s="59">
        <f t="shared" si="105"/>
        <v>-0.24988126139854694</v>
      </c>
      <c r="L247" s="2">
        <v>18328.34</v>
      </c>
      <c r="M247" s="2">
        <v>14575.85</v>
      </c>
      <c r="N247" s="2">
        <v>6884.53</v>
      </c>
      <c r="O247" s="2">
        <v>20941.87</v>
      </c>
    </row>
    <row r="248" spans="1:15" ht="15.75" thickBot="1" x14ac:dyDescent="0.3">
      <c r="A248" s="34" t="s">
        <v>314</v>
      </c>
      <c r="B248" s="83" t="s">
        <v>466</v>
      </c>
      <c r="C248" s="84"/>
      <c r="D248" s="85"/>
      <c r="E248" s="3"/>
      <c r="F248" s="3"/>
      <c r="G248" s="2">
        <v>3557.46</v>
      </c>
      <c r="H248" s="2">
        <v>3049</v>
      </c>
      <c r="I248" s="2">
        <f t="shared" si="104"/>
        <v>6606.46</v>
      </c>
      <c r="J248" s="2">
        <v>819.7</v>
      </c>
      <c r="K248" s="59">
        <f t="shared" si="105"/>
        <v>7.0596071733561061</v>
      </c>
      <c r="L248" s="2">
        <v>6371.36</v>
      </c>
      <c r="M248" s="2">
        <v>5700.68</v>
      </c>
      <c r="N248" s="2">
        <v>4782.13</v>
      </c>
      <c r="O248" s="2">
        <v>6654.02</v>
      </c>
    </row>
    <row r="249" spans="1:15" ht="15.75" thickBot="1" x14ac:dyDescent="0.3">
      <c r="A249" s="34" t="s">
        <v>314</v>
      </c>
      <c r="B249" s="83" t="s">
        <v>467</v>
      </c>
      <c r="C249" s="84"/>
      <c r="D249" s="85"/>
      <c r="E249" s="3">
        <v>3489.12</v>
      </c>
      <c r="F249" s="3"/>
      <c r="G249" s="2"/>
      <c r="H249" s="2"/>
      <c r="I249" s="2">
        <f t="shared" ref="I249" si="106">SUM(E249:H249)</f>
        <v>3489.12</v>
      </c>
      <c r="J249" s="2">
        <v>580.05999999999995</v>
      </c>
      <c r="K249" s="59">
        <f t="shared" si="105"/>
        <v>5.0151018860117924</v>
      </c>
      <c r="L249" s="2">
        <v>4331.5</v>
      </c>
      <c r="M249" s="2">
        <v>3041.31</v>
      </c>
      <c r="N249" s="2">
        <v>1353.18</v>
      </c>
      <c r="O249" s="2">
        <v>0</v>
      </c>
    </row>
    <row r="250" spans="1:15" ht="15.75" thickBot="1" x14ac:dyDescent="0.3">
      <c r="A250" s="34" t="s">
        <v>213</v>
      </c>
      <c r="B250" s="83" t="s">
        <v>468</v>
      </c>
      <c r="C250" s="84"/>
      <c r="D250" s="85"/>
      <c r="E250" s="3">
        <v>8378.89</v>
      </c>
      <c r="F250" s="3">
        <v>5203.17</v>
      </c>
      <c r="G250" s="2">
        <v>4159.5200000000004</v>
      </c>
      <c r="H250" s="2">
        <v>540</v>
      </c>
      <c r="I250" s="2">
        <f t="shared" si="104"/>
        <v>18281.580000000002</v>
      </c>
      <c r="J250" s="2">
        <v>11590.14</v>
      </c>
      <c r="K250" s="59">
        <f t="shared" si="105"/>
        <v>0.57733901402398957</v>
      </c>
      <c r="L250" s="2">
        <v>19113.43</v>
      </c>
      <c r="M250" s="2">
        <v>16361.4</v>
      </c>
      <c r="N250" s="2">
        <v>17352.71</v>
      </c>
      <c r="O250" s="2">
        <v>23342.35</v>
      </c>
    </row>
    <row r="251" spans="1:15" ht="15.75" thickBot="1" x14ac:dyDescent="0.3">
      <c r="A251" s="30" t="s">
        <v>39</v>
      </c>
      <c r="B251" s="46"/>
      <c r="C251" s="31"/>
      <c r="D251" s="31"/>
      <c r="E251" s="4">
        <f>SUM(E246:E250)</f>
        <v>27857.39</v>
      </c>
      <c r="F251" s="4">
        <f t="shared" ref="F251:I251" si="107">SUM(F246:F250)</f>
        <v>14828.960000000001</v>
      </c>
      <c r="G251" s="4">
        <f t="shared" si="107"/>
        <v>12285.64</v>
      </c>
      <c r="H251" s="4">
        <f>SUM(H246:H250)</f>
        <v>4001.95</v>
      </c>
      <c r="I251" s="4">
        <f t="shared" si="107"/>
        <v>58973.94000000001</v>
      </c>
      <c r="J251" s="4">
        <f>SUM(J246:J250)</f>
        <v>56460.489999999991</v>
      </c>
      <c r="K251" s="65">
        <f t="shared" si="105"/>
        <v>4.4516971071275169E-2</v>
      </c>
      <c r="L251" s="4">
        <f>SUM(L246:L250)</f>
        <v>89915.82</v>
      </c>
      <c r="M251" s="4">
        <f>SUM(M246:M250)</f>
        <v>90520.449999999983</v>
      </c>
      <c r="N251" s="4">
        <f>SUM(N246:N250)</f>
        <v>60629.18</v>
      </c>
      <c r="O251" s="4">
        <f>SUM(O246:O250)</f>
        <v>111070.44</v>
      </c>
    </row>
    <row r="252" spans="1:15" ht="15.75" thickBot="1" x14ac:dyDescent="0.3">
      <c r="A252" s="36" t="s">
        <v>526</v>
      </c>
      <c r="B252" s="10"/>
      <c r="C252" s="28"/>
      <c r="D252" s="28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5" x14ac:dyDescent="0.25">
      <c r="A253" s="37"/>
      <c r="B253" s="45" t="s">
        <v>58</v>
      </c>
      <c r="C253" s="32"/>
      <c r="D253" s="32"/>
      <c r="E253" s="13" t="s">
        <v>2</v>
      </c>
      <c r="F253" s="14" t="s">
        <v>3</v>
      </c>
      <c r="G253" s="15" t="s">
        <v>4</v>
      </c>
      <c r="H253" s="42" t="s">
        <v>412</v>
      </c>
      <c r="I253" s="53" t="s">
        <v>521</v>
      </c>
      <c r="J253" s="13" t="s">
        <v>518</v>
      </c>
      <c r="K253" s="60" t="s">
        <v>446</v>
      </c>
      <c r="L253" s="13" t="s">
        <v>518</v>
      </c>
      <c r="M253" s="13" t="s">
        <v>496</v>
      </c>
      <c r="N253" s="13" t="s">
        <v>461</v>
      </c>
      <c r="O253" s="13" t="s">
        <v>440</v>
      </c>
    </row>
    <row r="254" spans="1:15" ht="15.75" thickBot="1" x14ac:dyDescent="0.3">
      <c r="A254" s="38" t="s">
        <v>58</v>
      </c>
      <c r="B254" s="38" t="s">
        <v>59</v>
      </c>
      <c r="C254" s="33"/>
      <c r="D254" s="33"/>
      <c r="E254" s="16" t="s">
        <v>5</v>
      </c>
      <c r="F254" s="16" t="s">
        <v>5</v>
      </c>
      <c r="G254" s="16" t="s">
        <v>5</v>
      </c>
      <c r="H254" s="43" t="s">
        <v>413</v>
      </c>
      <c r="I254" s="16" t="s">
        <v>441</v>
      </c>
      <c r="J254" s="16" t="s">
        <v>441</v>
      </c>
      <c r="K254" s="61" t="s">
        <v>520</v>
      </c>
      <c r="L254" s="16" t="s">
        <v>442</v>
      </c>
      <c r="M254" s="16" t="s">
        <v>442</v>
      </c>
      <c r="N254" s="16" t="s">
        <v>442</v>
      </c>
      <c r="O254" s="16" t="s">
        <v>442</v>
      </c>
    </row>
    <row r="255" spans="1:15" ht="15.75" thickBot="1" x14ac:dyDescent="0.3">
      <c r="A255" s="34" t="s">
        <v>523</v>
      </c>
      <c r="B255" s="80" t="s">
        <v>524</v>
      </c>
      <c r="C255" s="81"/>
      <c r="D255" s="82"/>
      <c r="E255" s="3">
        <v>8949.52</v>
      </c>
      <c r="F255" s="3">
        <v>4256.6000000000004</v>
      </c>
      <c r="G255" s="2">
        <v>0</v>
      </c>
      <c r="H255" s="2">
        <v>17160.580000000002</v>
      </c>
      <c r="I255" s="2">
        <f>SUM(E255:H255)</f>
        <v>30366.700000000004</v>
      </c>
      <c r="J255" s="2"/>
      <c r="K255" s="59"/>
      <c r="L255" s="2">
        <v>0</v>
      </c>
      <c r="M255" s="2">
        <v>0</v>
      </c>
      <c r="N255" s="2">
        <v>0</v>
      </c>
      <c r="O255" s="2">
        <v>0</v>
      </c>
    </row>
    <row r="256" spans="1:15" ht="15.75" thickBot="1" x14ac:dyDescent="0.3">
      <c r="A256" s="30" t="s">
        <v>525</v>
      </c>
      <c r="B256" s="46"/>
      <c r="C256" s="31"/>
      <c r="D256" s="31"/>
      <c r="E256" s="4">
        <f>SUM(E255:E255)</f>
        <v>8949.52</v>
      </c>
      <c r="F256" s="4">
        <f>SUM(F255:F255)</f>
        <v>4256.6000000000004</v>
      </c>
      <c r="G256" s="4">
        <f>SUM(G255:G255)</f>
        <v>0</v>
      </c>
      <c r="H256" s="4">
        <f>SUM(H255)</f>
        <v>17160.580000000002</v>
      </c>
      <c r="I256" s="4">
        <f>SUM(I255:I255)</f>
        <v>30366.700000000004</v>
      </c>
      <c r="J256" s="4">
        <f>SUM(J255)</f>
        <v>0</v>
      </c>
      <c r="K256" s="65"/>
      <c r="L256" s="4">
        <f>SUM(L255)</f>
        <v>0</v>
      </c>
      <c r="M256" s="4">
        <f>SUM(M255)</f>
        <v>0</v>
      </c>
      <c r="N256" s="4">
        <f>SUM(N255)</f>
        <v>0</v>
      </c>
      <c r="O256" s="4">
        <f>SUM(O255)</f>
        <v>0</v>
      </c>
    </row>
    <row r="257" spans="1:15" ht="15.75" thickBot="1" x14ac:dyDescent="0.3">
      <c r="A257" s="36" t="s">
        <v>272</v>
      </c>
      <c r="B257" s="10"/>
      <c r="C257" s="28"/>
      <c r="D257" s="28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5" x14ac:dyDescent="0.25">
      <c r="A258" s="37"/>
      <c r="B258" s="45" t="s">
        <v>58</v>
      </c>
      <c r="C258" s="32"/>
      <c r="D258" s="32"/>
      <c r="E258" s="13" t="s">
        <v>2</v>
      </c>
      <c r="F258" s="14" t="s">
        <v>3</v>
      </c>
      <c r="G258" s="15" t="s">
        <v>4</v>
      </c>
      <c r="H258" s="42" t="s">
        <v>412</v>
      </c>
      <c r="I258" s="53" t="s">
        <v>521</v>
      </c>
      <c r="J258" s="13" t="s">
        <v>518</v>
      </c>
      <c r="K258" s="60" t="s">
        <v>446</v>
      </c>
      <c r="L258" s="13" t="s">
        <v>518</v>
      </c>
      <c r="M258" s="13" t="s">
        <v>496</v>
      </c>
      <c r="N258" s="13" t="s">
        <v>461</v>
      </c>
      <c r="O258" s="13" t="s">
        <v>440</v>
      </c>
    </row>
    <row r="259" spans="1:15" ht="15.75" thickBot="1" x14ac:dyDescent="0.3">
      <c r="A259" s="38" t="s">
        <v>58</v>
      </c>
      <c r="B259" s="38" t="s">
        <v>59</v>
      </c>
      <c r="C259" s="33"/>
      <c r="D259" s="33"/>
      <c r="E259" s="16" t="s">
        <v>5</v>
      </c>
      <c r="F259" s="16" t="s">
        <v>5</v>
      </c>
      <c r="G259" s="16" t="s">
        <v>5</v>
      </c>
      <c r="H259" s="43" t="s">
        <v>413</v>
      </c>
      <c r="I259" s="16" t="s">
        <v>441</v>
      </c>
      <c r="J259" s="16" t="s">
        <v>441</v>
      </c>
      <c r="K259" s="61" t="s">
        <v>520</v>
      </c>
      <c r="L259" s="16" t="s">
        <v>442</v>
      </c>
      <c r="M259" s="16" t="s">
        <v>442</v>
      </c>
      <c r="N259" s="16" t="s">
        <v>442</v>
      </c>
      <c r="O259" s="16" t="s">
        <v>442</v>
      </c>
    </row>
    <row r="260" spans="1:15" ht="15.75" thickBot="1" x14ac:dyDescent="0.3">
      <c r="A260" s="34" t="s">
        <v>214</v>
      </c>
      <c r="B260" s="34" t="s">
        <v>215</v>
      </c>
      <c r="C260" s="35"/>
      <c r="D260" s="35"/>
      <c r="E260" s="3">
        <v>93994.36</v>
      </c>
      <c r="F260" s="3">
        <v>19505.830000000002</v>
      </c>
      <c r="G260" s="2">
        <v>62323.86</v>
      </c>
      <c r="H260" s="2">
        <v>22705.53</v>
      </c>
      <c r="I260" s="2">
        <f>SUM(E260:H260)</f>
        <v>198529.58</v>
      </c>
      <c r="J260" s="2">
        <v>30735.94</v>
      </c>
      <c r="K260" s="59">
        <f>SUM(I260/J260)-1</f>
        <v>5.4591998813115845</v>
      </c>
      <c r="L260" s="2">
        <v>58697.120000000003</v>
      </c>
      <c r="M260" s="2">
        <v>39501.89</v>
      </c>
      <c r="N260" s="2">
        <v>46819.61</v>
      </c>
      <c r="O260" s="2">
        <v>35466.720000000001</v>
      </c>
    </row>
    <row r="261" spans="1:15" ht="15.75" thickBot="1" x14ac:dyDescent="0.3">
      <c r="A261" s="30" t="s">
        <v>273</v>
      </c>
      <c r="B261" s="46"/>
      <c r="C261" s="31"/>
      <c r="D261" s="31"/>
      <c r="E261" s="4">
        <f>SUM(E260:E260)</f>
        <v>93994.36</v>
      </c>
      <c r="F261" s="4">
        <f>SUM(F260:F260)</f>
        <v>19505.830000000002</v>
      </c>
      <c r="G261" s="4">
        <f>SUM(G260:G260)</f>
        <v>62323.86</v>
      </c>
      <c r="H261" s="4">
        <f>SUM(H260)</f>
        <v>22705.53</v>
      </c>
      <c r="I261" s="4">
        <f>SUM(I260:I260)</f>
        <v>198529.58</v>
      </c>
      <c r="J261" s="4">
        <f>SUM(J260)</f>
        <v>30735.94</v>
      </c>
      <c r="K261" s="65">
        <f t="shared" ref="K261" si="108">SUM(I261/J261)-1</f>
        <v>5.4591998813115845</v>
      </c>
      <c r="L261" s="4">
        <f>SUM(L260)</f>
        <v>58697.120000000003</v>
      </c>
      <c r="M261" s="4">
        <f>SUM(M260)</f>
        <v>39501.89</v>
      </c>
      <c r="N261" s="4">
        <f>SUM(N260)</f>
        <v>46819.61</v>
      </c>
      <c r="O261" s="4">
        <f>SUM(O260)</f>
        <v>35466.720000000001</v>
      </c>
    </row>
    <row r="262" spans="1:15" ht="15.75" thickBot="1" x14ac:dyDescent="0.3">
      <c r="A262" s="36" t="s">
        <v>499</v>
      </c>
      <c r="B262" s="10"/>
      <c r="C262" s="28"/>
      <c r="D262" s="28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5" x14ac:dyDescent="0.25">
      <c r="A263" s="37"/>
      <c r="B263" s="45" t="s">
        <v>58</v>
      </c>
      <c r="C263" s="32"/>
      <c r="D263" s="32"/>
      <c r="E263" s="13" t="s">
        <v>2</v>
      </c>
      <c r="F263" s="14" t="s">
        <v>3</v>
      </c>
      <c r="G263" s="15" t="s">
        <v>4</v>
      </c>
      <c r="H263" s="42" t="s">
        <v>412</v>
      </c>
      <c r="I263" s="53" t="s">
        <v>521</v>
      </c>
      <c r="J263" s="13" t="s">
        <v>518</v>
      </c>
      <c r="K263" s="60" t="s">
        <v>446</v>
      </c>
      <c r="L263" s="13" t="s">
        <v>518</v>
      </c>
      <c r="M263" s="13" t="s">
        <v>496</v>
      </c>
      <c r="N263" s="13" t="s">
        <v>461</v>
      </c>
      <c r="O263" s="13" t="s">
        <v>440</v>
      </c>
    </row>
    <row r="264" spans="1:15" ht="15.75" thickBot="1" x14ac:dyDescent="0.3">
      <c r="A264" s="38" t="s">
        <v>58</v>
      </c>
      <c r="B264" s="38" t="s">
        <v>59</v>
      </c>
      <c r="C264" s="33"/>
      <c r="D264" s="33"/>
      <c r="E264" s="16" t="s">
        <v>5</v>
      </c>
      <c r="F264" s="16" t="s">
        <v>5</v>
      </c>
      <c r="G264" s="16" t="s">
        <v>5</v>
      </c>
      <c r="H264" s="43" t="s">
        <v>413</v>
      </c>
      <c r="I264" s="16" t="s">
        <v>441</v>
      </c>
      <c r="J264" s="16" t="s">
        <v>441</v>
      </c>
      <c r="K264" s="61" t="s">
        <v>520</v>
      </c>
      <c r="L264" s="16" t="s">
        <v>442</v>
      </c>
      <c r="M264" s="16" t="s">
        <v>442</v>
      </c>
      <c r="N264" s="16" t="s">
        <v>442</v>
      </c>
      <c r="O264" s="16" t="s">
        <v>442</v>
      </c>
    </row>
    <row r="265" spans="1:15" ht="15.75" thickBot="1" x14ac:dyDescent="0.3">
      <c r="A265" s="34" t="s">
        <v>500</v>
      </c>
      <c r="B265" s="80" t="s">
        <v>300</v>
      </c>
      <c r="C265" s="81"/>
      <c r="D265" s="82"/>
      <c r="E265" s="3">
        <v>4231.03</v>
      </c>
      <c r="F265" s="3">
        <v>6061.4</v>
      </c>
      <c r="G265" s="2"/>
      <c r="H265" s="2">
        <v>4005</v>
      </c>
      <c r="I265" s="2">
        <f>SUM(E265:H265)</f>
        <v>14297.43</v>
      </c>
      <c r="J265" s="2">
        <v>12713.95</v>
      </c>
      <c r="K265" s="59">
        <f>SUM(I265/J265)-1</f>
        <v>0.12454665937808462</v>
      </c>
      <c r="L265" s="2">
        <v>22590.63</v>
      </c>
      <c r="M265" s="2"/>
      <c r="N265" s="2"/>
      <c r="O265" s="2"/>
    </row>
    <row r="266" spans="1:15" ht="15.75" thickBot="1" x14ac:dyDescent="0.3">
      <c r="A266" s="30" t="s">
        <v>501</v>
      </c>
      <c r="B266" s="46"/>
      <c r="C266" s="31"/>
      <c r="D266" s="31"/>
      <c r="E266" s="4">
        <f>SUM(E265:E265)</f>
        <v>4231.03</v>
      </c>
      <c r="F266" s="4">
        <f>SUM(F265:F265)</f>
        <v>6061.4</v>
      </c>
      <c r="G266" s="4">
        <f>SUM(G265:G265)</f>
        <v>0</v>
      </c>
      <c r="H266" s="4">
        <f>SUM(H265)</f>
        <v>4005</v>
      </c>
      <c r="I266" s="4">
        <f>SUM(I265:I265)</f>
        <v>14297.43</v>
      </c>
      <c r="J266" s="4">
        <f>SUM(J265)</f>
        <v>12713.95</v>
      </c>
      <c r="K266" s="65">
        <f t="shared" ref="K266" si="109">SUM(I266/J266)-1</f>
        <v>0.12454665937808462</v>
      </c>
      <c r="L266" s="4">
        <f>SUM(L265)</f>
        <v>22590.63</v>
      </c>
      <c r="M266" s="4">
        <f>SUM(M265)</f>
        <v>0</v>
      </c>
      <c r="N266" s="4">
        <f>SUM(N265)</f>
        <v>0</v>
      </c>
      <c r="O266" s="4">
        <f>SUM(O265)</f>
        <v>0</v>
      </c>
    </row>
    <row r="267" spans="1:15" ht="15.75" thickBot="1" x14ac:dyDescent="0.3">
      <c r="A267" s="36" t="s">
        <v>433</v>
      </c>
      <c r="B267" s="10"/>
      <c r="C267" s="28"/>
      <c r="D267" s="28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5" x14ac:dyDescent="0.25">
      <c r="A268" s="37"/>
      <c r="B268" s="45" t="s">
        <v>58</v>
      </c>
      <c r="C268" s="32"/>
      <c r="D268" s="32"/>
      <c r="E268" s="13" t="s">
        <v>2</v>
      </c>
      <c r="F268" s="14" t="s">
        <v>3</v>
      </c>
      <c r="G268" s="15" t="s">
        <v>4</v>
      </c>
      <c r="H268" s="42" t="s">
        <v>412</v>
      </c>
      <c r="I268" s="53" t="s">
        <v>521</v>
      </c>
      <c r="J268" s="13" t="s">
        <v>518</v>
      </c>
      <c r="K268" s="60" t="s">
        <v>446</v>
      </c>
      <c r="L268" s="13" t="s">
        <v>518</v>
      </c>
      <c r="M268" s="13" t="s">
        <v>496</v>
      </c>
      <c r="N268" s="13" t="s">
        <v>461</v>
      </c>
      <c r="O268" s="13" t="s">
        <v>440</v>
      </c>
    </row>
    <row r="269" spans="1:15" ht="15.75" thickBot="1" x14ac:dyDescent="0.3">
      <c r="A269" s="38" t="s">
        <v>58</v>
      </c>
      <c r="B269" s="38" t="s">
        <v>59</v>
      </c>
      <c r="C269" s="33"/>
      <c r="D269" s="33"/>
      <c r="E269" s="16" t="s">
        <v>5</v>
      </c>
      <c r="F269" s="16" t="s">
        <v>5</v>
      </c>
      <c r="G269" s="16" t="s">
        <v>5</v>
      </c>
      <c r="H269" s="43" t="s">
        <v>413</v>
      </c>
      <c r="I269" s="16" t="s">
        <v>441</v>
      </c>
      <c r="J269" s="16" t="s">
        <v>441</v>
      </c>
      <c r="K269" s="61" t="s">
        <v>520</v>
      </c>
      <c r="L269" s="16" t="s">
        <v>442</v>
      </c>
      <c r="M269" s="16" t="s">
        <v>442</v>
      </c>
      <c r="N269" s="16" t="s">
        <v>442</v>
      </c>
      <c r="O269" s="16" t="s">
        <v>442</v>
      </c>
    </row>
    <row r="270" spans="1:15" ht="15.75" thickBot="1" x14ac:dyDescent="0.3">
      <c r="A270" s="34" t="s">
        <v>434</v>
      </c>
      <c r="B270" s="80" t="s">
        <v>435</v>
      </c>
      <c r="C270" s="81"/>
      <c r="D270" s="82"/>
      <c r="E270" s="3">
        <v>3037.71</v>
      </c>
      <c r="F270" s="3">
        <v>2064.3200000000002</v>
      </c>
      <c r="G270" s="2"/>
      <c r="H270" s="2">
        <v>4169.6899999999996</v>
      </c>
      <c r="I270" s="2">
        <f>SUM(E270:H270)</f>
        <v>9271.7200000000012</v>
      </c>
      <c r="J270" s="2">
        <v>15498.44</v>
      </c>
      <c r="K270" s="59">
        <f>SUM(I270/J270)-1</f>
        <v>-0.40176430660118045</v>
      </c>
      <c r="L270" s="2">
        <v>32366.02</v>
      </c>
      <c r="M270" s="2">
        <v>21776.93</v>
      </c>
      <c r="N270" s="2">
        <v>26000.27</v>
      </c>
      <c r="O270" s="2">
        <v>0</v>
      </c>
    </row>
    <row r="271" spans="1:15" ht="15.75" thickBot="1" x14ac:dyDescent="0.3">
      <c r="A271" s="30" t="s">
        <v>436</v>
      </c>
      <c r="B271" s="46"/>
      <c r="C271" s="31"/>
      <c r="D271" s="31"/>
      <c r="E271" s="4">
        <f>SUM(E270:E270)</f>
        <v>3037.71</v>
      </c>
      <c r="F271" s="4">
        <f>SUM(F270:F270)</f>
        <v>2064.3200000000002</v>
      </c>
      <c r="G271" s="4">
        <f>SUM(G270:G270)</f>
        <v>0</v>
      </c>
      <c r="H271" s="4">
        <f>SUM(H270)</f>
        <v>4169.6899999999996</v>
      </c>
      <c r="I271" s="4">
        <f>SUM(I270:I270)</f>
        <v>9271.7200000000012</v>
      </c>
      <c r="J271" s="4">
        <f>SUM(J270)</f>
        <v>15498.44</v>
      </c>
      <c r="K271" s="65">
        <f t="shared" ref="K271" si="110">SUM(I271/J271)-1</f>
        <v>-0.40176430660118045</v>
      </c>
      <c r="L271" s="4">
        <f>SUM(L270)</f>
        <v>32366.02</v>
      </c>
      <c r="M271" s="4">
        <f>SUM(M270)</f>
        <v>21776.93</v>
      </c>
      <c r="N271" s="4">
        <f>SUM(N270)</f>
        <v>26000.27</v>
      </c>
      <c r="O271" s="4">
        <f>SUM(O270)</f>
        <v>0</v>
      </c>
    </row>
    <row r="272" spans="1:15" ht="15.75" thickBot="1" x14ac:dyDescent="0.3">
      <c r="A272" s="36" t="s">
        <v>348</v>
      </c>
      <c r="B272" s="10"/>
      <c r="C272" s="28"/>
      <c r="D272" s="28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5" x14ac:dyDescent="0.25">
      <c r="A273" s="37"/>
      <c r="B273" s="45" t="s">
        <v>58</v>
      </c>
      <c r="C273" s="32"/>
      <c r="D273" s="32"/>
      <c r="E273" s="13" t="s">
        <v>2</v>
      </c>
      <c r="F273" s="14" t="s">
        <v>3</v>
      </c>
      <c r="G273" s="15" t="s">
        <v>4</v>
      </c>
      <c r="H273" s="42" t="s">
        <v>412</v>
      </c>
      <c r="I273" s="53" t="s">
        <v>521</v>
      </c>
      <c r="J273" s="13" t="s">
        <v>518</v>
      </c>
      <c r="K273" s="60" t="s">
        <v>446</v>
      </c>
      <c r="L273" s="13" t="s">
        <v>518</v>
      </c>
      <c r="M273" s="13" t="s">
        <v>496</v>
      </c>
      <c r="N273" s="13" t="s">
        <v>461</v>
      </c>
      <c r="O273" s="13" t="s">
        <v>440</v>
      </c>
    </row>
    <row r="274" spans="1:15" ht="15.75" thickBot="1" x14ac:dyDescent="0.3">
      <c r="A274" s="38" t="s">
        <v>58</v>
      </c>
      <c r="B274" s="38" t="s">
        <v>59</v>
      </c>
      <c r="C274" s="33"/>
      <c r="D274" s="33"/>
      <c r="E274" s="16" t="s">
        <v>5</v>
      </c>
      <c r="F274" s="16" t="s">
        <v>5</v>
      </c>
      <c r="G274" s="16" t="s">
        <v>5</v>
      </c>
      <c r="H274" s="43" t="s">
        <v>413</v>
      </c>
      <c r="I274" s="16" t="s">
        <v>441</v>
      </c>
      <c r="J274" s="16" t="s">
        <v>441</v>
      </c>
      <c r="K274" s="61" t="s">
        <v>520</v>
      </c>
      <c r="L274" s="16" t="s">
        <v>442</v>
      </c>
      <c r="M274" s="16" t="s">
        <v>442</v>
      </c>
      <c r="N274" s="16" t="s">
        <v>442</v>
      </c>
      <c r="O274" s="16" t="s">
        <v>442</v>
      </c>
    </row>
    <row r="275" spans="1:15" ht="15.75" thickBot="1" x14ac:dyDescent="0.3">
      <c r="A275" s="34" t="s">
        <v>328</v>
      </c>
      <c r="B275" s="34" t="s">
        <v>329</v>
      </c>
      <c r="C275" s="35"/>
      <c r="D275" s="35"/>
      <c r="E275" s="3"/>
      <c r="F275" s="3">
        <v>2946.78</v>
      </c>
      <c r="G275" s="2"/>
      <c r="H275" s="2">
        <v>2520</v>
      </c>
      <c r="I275" s="2">
        <f>SUM(E275:H275)</f>
        <v>5466.7800000000007</v>
      </c>
      <c r="J275" s="2">
        <v>6812.96</v>
      </c>
      <c r="K275" s="59">
        <f>SUM(I275/J275)-1</f>
        <v>-0.19759106174115204</v>
      </c>
      <c r="L275" s="2">
        <v>6812.96</v>
      </c>
      <c r="M275" s="2">
        <v>8994.5</v>
      </c>
      <c r="N275" s="2">
        <v>14076.84</v>
      </c>
      <c r="O275" s="2">
        <v>9832.08</v>
      </c>
    </row>
    <row r="276" spans="1:15" ht="15.75" thickBot="1" x14ac:dyDescent="0.3">
      <c r="A276" s="30" t="s">
        <v>437</v>
      </c>
      <c r="B276" s="46"/>
      <c r="C276" s="31"/>
      <c r="D276" s="31"/>
      <c r="E276" s="4">
        <f>SUM(E275:E275)</f>
        <v>0</v>
      </c>
      <c r="F276" s="4">
        <f>SUM(F275:F275)</f>
        <v>2946.78</v>
      </c>
      <c r="G276" s="4">
        <f>SUM(G275:G275)</f>
        <v>0</v>
      </c>
      <c r="H276" s="4">
        <f>SUM(H275)</f>
        <v>2520</v>
      </c>
      <c r="I276" s="4">
        <f>SUM(I275:I275)</f>
        <v>5466.7800000000007</v>
      </c>
      <c r="J276" s="4">
        <f>SUM(J275)</f>
        <v>6812.96</v>
      </c>
      <c r="K276" s="65">
        <f t="shared" ref="K276" si="111">SUM(I276/J276)-1</f>
        <v>-0.19759106174115204</v>
      </c>
      <c r="L276" s="4">
        <f>SUM(L275)</f>
        <v>6812.96</v>
      </c>
      <c r="M276" s="4">
        <f>SUM(M275)</f>
        <v>8994.5</v>
      </c>
      <c r="N276" s="4">
        <f>SUM(N275)</f>
        <v>14076.84</v>
      </c>
      <c r="O276" s="4">
        <f>SUM(O275)</f>
        <v>9832.08</v>
      </c>
    </row>
    <row r="277" spans="1:15" ht="15.75" thickBot="1" x14ac:dyDescent="0.3">
      <c r="A277" s="36" t="s">
        <v>392</v>
      </c>
      <c r="B277" s="10"/>
      <c r="C277" s="28"/>
      <c r="D277" s="28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5" x14ac:dyDescent="0.25">
      <c r="A278" s="37"/>
      <c r="B278" s="45" t="s">
        <v>58</v>
      </c>
      <c r="C278" s="32"/>
      <c r="D278" s="32"/>
      <c r="E278" s="13" t="s">
        <v>2</v>
      </c>
      <c r="F278" s="14" t="s">
        <v>3</v>
      </c>
      <c r="G278" s="15" t="s">
        <v>4</v>
      </c>
      <c r="H278" s="42" t="s">
        <v>412</v>
      </c>
      <c r="I278" s="53" t="s">
        <v>521</v>
      </c>
      <c r="J278" s="13" t="s">
        <v>518</v>
      </c>
      <c r="K278" s="60" t="s">
        <v>446</v>
      </c>
      <c r="L278" s="13" t="s">
        <v>518</v>
      </c>
      <c r="M278" s="13" t="s">
        <v>496</v>
      </c>
      <c r="N278" s="13" t="s">
        <v>461</v>
      </c>
      <c r="O278" s="13" t="s">
        <v>440</v>
      </c>
    </row>
    <row r="279" spans="1:15" ht="15.75" thickBot="1" x14ac:dyDescent="0.3">
      <c r="A279" s="38" t="s">
        <v>58</v>
      </c>
      <c r="B279" s="38" t="s">
        <v>59</v>
      </c>
      <c r="C279" s="33"/>
      <c r="D279" s="33"/>
      <c r="E279" s="16" t="s">
        <v>5</v>
      </c>
      <c r="F279" s="16" t="s">
        <v>5</v>
      </c>
      <c r="G279" s="16" t="s">
        <v>5</v>
      </c>
      <c r="H279" s="43" t="s">
        <v>413</v>
      </c>
      <c r="I279" s="16" t="s">
        <v>441</v>
      </c>
      <c r="J279" s="16" t="s">
        <v>441</v>
      </c>
      <c r="K279" s="61" t="s">
        <v>520</v>
      </c>
      <c r="L279" s="16" t="s">
        <v>442</v>
      </c>
      <c r="M279" s="16" t="s">
        <v>442</v>
      </c>
      <c r="N279" s="16" t="s">
        <v>442</v>
      </c>
      <c r="O279" s="16" t="s">
        <v>442</v>
      </c>
    </row>
    <row r="280" spans="1:15" ht="15.75" thickBot="1" x14ac:dyDescent="0.3">
      <c r="A280" s="34" t="s">
        <v>393</v>
      </c>
      <c r="B280" s="34" t="s">
        <v>394</v>
      </c>
      <c r="C280" s="35"/>
      <c r="D280" s="35"/>
      <c r="E280" s="3">
        <v>1765.72</v>
      </c>
      <c r="F280" s="3">
        <v>1111.06</v>
      </c>
      <c r="G280" s="2"/>
      <c r="H280" s="2">
        <v>2347</v>
      </c>
      <c r="I280" s="2">
        <f>SUM(E280:H280)</f>
        <v>5223.78</v>
      </c>
      <c r="J280" s="2">
        <v>3785.01</v>
      </c>
      <c r="K280" s="59">
        <f>SUM(I280/J280)-1</f>
        <v>0.3801231700840948</v>
      </c>
      <c r="L280" s="2">
        <v>6193.04</v>
      </c>
      <c r="M280" s="2">
        <v>4576.51</v>
      </c>
      <c r="N280" s="2">
        <v>3675.76</v>
      </c>
      <c r="O280" s="2">
        <v>2941.92</v>
      </c>
    </row>
    <row r="281" spans="1:15" ht="15.75" thickBot="1" x14ac:dyDescent="0.3">
      <c r="A281" s="30" t="s">
        <v>395</v>
      </c>
      <c r="B281" s="46"/>
      <c r="C281" s="31"/>
      <c r="D281" s="31"/>
      <c r="E281" s="4">
        <f>SUM(E280:E280)</f>
        <v>1765.72</v>
      </c>
      <c r="F281" s="4">
        <f>SUM(F280:F280)</f>
        <v>1111.06</v>
      </c>
      <c r="G281" s="4">
        <f>SUM(G280:G280)</f>
        <v>0</v>
      </c>
      <c r="H281" s="4">
        <f>SUM(H280)</f>
        <v>2347</v>
      </c>
      <c r="I281" s="4">
        <f>SUM(I280:I280)</f>
        <v>5223.78</v>
      </c>
      <c r="J281" s="4">
        <f>SUM(J280)</f>
        <v>3785.01</v>
      </c>
      <c r="K281" s="65">
        <f t="shared" ref="K281" si="112">SUM(I281/J281)-1</f>
        <v>0.3801231700840948</v>
      </c>
      <c r="L281" s="4">
        <f>SUM(L280)</f>
        <v>6193.04</v>
      </c>
      <c r="M281" s="4">
        <f>SUM(M280)</f>
        <v>4576.51</v>
      </c>
      <c r="N281" s="4">
        <f>SUM(N280)</f>
        <v>3675.76</v>
      </c>
      <c r="O281" s="4">
        <f>SUM(O280)</f>
        <v>2941.92</v>
      </c>
    </row>
    <row r="282" spans="1:15" ht="15.75" thickBot="1" x14ac:dyDescent="0.3">
      <c r="A282" s="89" t="s">
        <v>349</v>
      </c>
      <c r="B282" s="89"/>
      <c r="C282" s="89"/>
      <c r="D282" s="89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5" x14ac:dyDescent="0.25">
      <c r="A283" s="37"/>
      <c r="B283" s="45" t="s">
        <v>58</v>
      </c>
      <c r="C283" s="32"/>
      <c r="D283" s="32"/>
      <c r="E283" s="13" t="s">
        <v>2</v>
      </c>
      <c r="F283" s="14" t="s">
        <v>3</v>
      </c>
      <c r="G283" s="15" t="s">
        <v>4</v>
      </c>
      <c r="H283" s="42" t="s">
        <v>412</v>
      </c>
      <c r="I283" s="53" t="s">
        <v>521</v>
      </c>
      <c r="J283" s="13" t="s">
        <v>518</v>
      </c>
      <c r="K283" s="62" t="s">
        <v>446</v>
      </c>
      <c r="L283" s="13" t="s">
        <v>518</v>
      </c>
      <c r="M283" s="13" t="s">
        <v>496</v>
      </c>
      <c r="N283" s="13" t="s">
        <v>461</v>
      </c>
      <c r="O283" s="13" t="s">
        <v>440</v>
      </c>
    </row>
    <row r="284" spans="1:15" ht="15.75" thickBot="1" x14ac:dyDescent="0.3">
      <c r="A284" s="38" t="s">
        <v>58</v>
      </c>
      <c r="B284" s="38" t="s">
        <v>59</v>
      </c>
      <c r="C284" s="33"/>
      <c r="D284" s="33"/>
      <c r="E284" s="16" t="s">
        <v>5</v>
      </c>
      <c r="F284" s="16" t="s">
        <v>5</v>
      </c>
      <c r="G284" s="16" t="s">
        <v>5</v>
      </c>
      <c r="H284" s="43" t="s">
        <v>413</v>
      </c>
      <c r="I284" s="16" t="s">
        <v>441</v>
      </c>
      <c r="J284" s="16" t="s">
        <v>441</v>
      </c>
      <c r="K284" s="61" t="s">
        <v>520</v>
      </c>
      <c r="L284" s="16" t="s">
        <v>442</v>
      </c>
      <c r="M284" s="16" t="s">
        <v>442</v>
      </c>
      <c r="N284" s="16" t="s">
        <v>442</v>
      </c>
      <c r="O284" s="16" t="s">
        <v>442</v>
      </c>
    </row>
    <row r="285" spans="1:15" ht="15.75" thickBot="1" x14ac:dyDescent="0.3">
      <c r="A285" s="34" t="s">
        <v>296</v>
      </c>
      <c r="B285" s="80" t="s">
        <v>297</v>
      </c>
      <c r="C285" s="81"/>
      <c r="D285" s="82"/>
      <c r="E285" s="3">
        <v>1632.6</v>
      </c>
      <c r="F285" s="3">
        <v>11427.78</v>
      </c>
      <c r="G285" s="2"/>
      <c r="H285" s="2">
        <v>7548.76</v>
      </c>
      <c r="I285" s="2">
        <f>SUM(E285:H285)</f>
        <v>20609.14</v>
      </c>
      <c r="J285" s="2">
        <v>15863.45</v>
      </c>
      <c r="K285" s="59">
        <f t="shared" ref="K285:K287" si="113">SUM(I285/J285)-1</f>
        <v>0.29915875802552394</v>
      </c>
      <c r="L285" s="2">
        <v>40923.29</v>
      </c>
      <c r="M285" s="2">
        <v>34738.19</v>
      </c>
      <c r="N285" s="2">
        <v>39022.51</v>
      </c>
      <c r="O285" s="2">
        <v>39362.14</v>
      </c>
    </row>
    <row r="286" spans="1:15" ht="15.75" thickBot="1" x14ac:dyDescent="0.3">
      <c r="A286" s="34" t="s">
        <v>487</v>
      </c>
      <c r="B286" s="83" t="s">
        <v>488</v>
      </c>
      <c r="C286" s="84"/>
      <c r="D286" s="85"/>
      <c r="E286" s="3"/>
      <c r="F286" s="3"/>
      <c r="G286" s="2"/>
      <c r="H286" s="2"/>
      <c r="I286" s="2">
        <f>SUM(E286:H286)</f>
        <v>0</v>
      </c>
      <c r="J286" s="2"/>
      <c r="K286" s="59"/>
      <c r="L286" s="2"/>
      <c r="M286" s="2">
        <v>1002.39</v>
      </c>
      <c r="N286" s="2">
        <v>0</v>
      </c>
      <c r="O286" s="2">
        <v>0</v>
      </c>
    </row>
    <row r="287" spans="1:15" ht="15.75" thickBot="1" x14ac:dyDescent="0.3">
      <c r="A287" s="34" t="s">
        <v>515</v>
      </c>
      <c r="B287" s="83" t="s">
        <v>516</v>
      </c>
      <c r="C287" s="84"/>
      <c r="D287" s="85"/>
      <c r="E287" s="3"/>
      <c r="F287" s="3"/>
      <c r="G287" s="2"/>
      <c r="H287" s="2"/>
      <c r="I287" s="2">
        <f>SUM(E287:H287)</f>
        <v>0</v>
      </c>
      <c r="J287" s="2">
        <v>-500</v>
      </c>
      <c r="K287" s="59">
        <f t="shared" si="113"/>
        <v>-1</v>
      </c>
      <c r="L287" s="2">
        <v>-500</v>
      </c>
      <c r="M287" s="2"/>
      <c r="N287" s="2">
        <v>0</v>
      </c>
      <c r="O287" s="2">
        <v>0</v>
      </c>
    </row>
    <row r="288" spans="1:15" ht="15.75" thickBot="1" x14ac:dyDescent="0.3">
      <c r="A288" s="30" t="s">
        <v>298</v>
      </c>
      <c r="B288" s="46"/>
      <c r="C288" s="31"/>
      <c r="D288" s="31"/>
      <c r="E288" s="4">
        <f>SUM(E285:E287)</f>
        <v>1632.6</v>
      </c>
      <c r="F288" s="4">
        <f t="shared" ref="F288:H288" si="114">SUM(F285:F287)</f>
        <v>11427.78</v>
      </c>
      <c r="G288" s="4">
        <f t="shared" si="114"/>
        <v>0</v>
      </c>
      <c r="H288" s="4">
        <f t="shared" si="114"/>
        <v>7548.76</v>
      </c>
      <c r="I288" s="4">
        <f>SUM(I285:I287)</f>
        <v>20609.14</v>
      </c>
      <c r="J288" s="4">
        <f>SUM(J285:J287)</f>
        <v>15363.45</v>
      </c>
      <c r="K288" s="65">
        <f t="shared" ref="K288" si="115">SUM(I288/J288)-1</f>
        <v>0.34143958550976494</v>
      </c>
      <c r="L288" s="4">
        <f>SUM(L285:L287)</f>
        <v>40423.29</v>
      </c>
      <c r="M288" s="4">
        <f>SUM(M285:M287)</f>
        <v>35740.58</v>
      </c>
      <c r="N288" s="4">
        <f>SUM(N285:N287)</f>
        <v>39022.51</v>
      </c>
      <c r="O288" s="4">
        <f>SUM(O285:O287)</f>
        <v>39362.14</v>
      </c>
    </row>
    <row r="289" spans="1:15" ht="15.75" thickBot="1" x14ac:dyDescent="0.3">
      <c r="A289" s="36" t="s">
        <v>40</v>
      </c>
      <c r="B289" s="10"/>
      <c r="C289" s="28"/>
      <c r="D289" s="28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5" x14ac:dyDescent="0.25">
      <c r="A290" s="37"/>
      <c r="B290" s="45" t="s">
        <v>58</v>
      </c>
      <c r="C290" s="32"/>
      <c r="D290" s="32"/>
      <c r="E290" s="13" t="s">
        <v>2</v>
      </c>
      <c r="F290" s="14" t="s">
        <v>3</v>
      </c>
      <c r="G290" s="15" t="s">
        <v>4</v>
      </c>
      <c r="H290" s="42" t="s">
        <v>412</v>
      </c>
      <c r="I290" s="53" t="s">
        <v>521</v>
      </c>
      <c r="J290" s="13" t="s">
        <v>518</v>
      </c>
      <c r="K290" s="60" t="s">
        <v>446</v>
      </c>
      <c r="L290" s="13" t="s">
        <v>518</v>
      </c>
      <c r="M290" s="13" t="s">
        <v>496</v>
      </c>
      <c r="N290" s="13" t="s">
        <v>461</v>
      </c>
      <c r="O290" s="13" t="s">
        <v>440</v>
      </c>
    </row>
    <row r="291" spans="1:15" ht="15.75" thickBot="1" x14ac:dyDescent="0.3">
      <c r="A291" s="38" t="s">
        <v>58</v>
      </c>
      <c r="B291" s="38" t="s">
        <v>59</v>
      </c>
      <c r="C291" s="33"/>
      <c r="D291" s="33"/>
      <c r="E291" s="16" t="s">
        <v>5</v>
      </c>
      <c r="F291" s="16" t="s">
        <v>5</v>
      </c>
      <c r="G291" s="16" t="s">
        <v>5</v>
      </c>
      <c r="H291" s="43" t="s">
        <v>413</v>
      </c>
      <c r="I291" s="16" t="s">
        <v>441</v>
      </c>
      <c r="J291" s="16" t="s">
        <v>441</v>
      </c>
      <c r="K291" s="61" t="s">
        <v>520</v>
      </c>
      <c r="L291" s="16" t="s">
        <v>442</v>
      </c>
      <c r="M291" s="16" t="s">
        <v>442</v>
      </c>
      <c r="N291" s="16" t="s">
        <v>442</v>
      </c>
      <c r="O291" s="16" t="s">
        <v>442</v>
      </c>
    </row>
    <row r="292" spans="1:15" ht="15.75" thickBot="1" x14ac:dyDescent="0.3">
      <c r="A292" s="34" t="s">
        <v>216</v>
      </c>
      <c r="B292" s="34" t="s">
        <v>217</v>
      </c>
      <c r="C292" s="35"/>
      <c r="D292" s="35"/>
      <c r="E292" s="3"/>
      <c r="F292" s="3"/>
      <c r="G292" s="2"/>
      <c r="H292" s="2"/>
      <c r="I292" s="2">
        <f t="shared" ref="I292:I298" si="116">SUM(E292:H292)</f>
        <v>0</v>
      </c>
      <c r="J292" s="41"/>
      <c r="K292" s="59"/>
      <c r="L292" s="41"/>
      <c r="M292" s="41">
        <v>10520.69</v>
      </c>
      <c r="N292" s="41">
        <v>13140.3</v>
      </c>
      <c r="O292" s="41">
        <v>9671.68</v>
      </c>
    </row>
    <row r="293" spans="1:15" ht="15.75" thickBot="1" x14ac:dyDescent="0.3">
      <c r="A293" s="34" t="s">
        <v>400</v>
      </c>
      <c r="B293" s="83" t="s">
        <v>404</v>
      </c>
      <c r="C293" s="84"/>
      <c r="D293" s="85"/>
      <c r="E293" s="3"/>
      <c r="F293" s="3"/>
      <c r="G293" s="2"/>
      <c r="H293" s="2"/>
      <c r="I293" s="2">
        <f t="shared" si="116"/>
        <v>0</v>
      </c>
      <c r="J293" s="2"/>
      <c r="K293" s="59"/>
      <c r="L293" s="2"/>
      <c r="M293" s="2">
        <v>10827.97</v>
      </c>
      <c r="N293" s="2">
        <v>11925.46</v>
      </c>
      <c r="O293" s="2">
        <v>11401.33</v>
      </c>
    </row>
    <row r="294" spans="1:15" ht="15.75" thickBot="1" x14ac:dyDescent="0.3">
      <c r="A294" s="34" t="s">
        <v>218</v>
      </c>
      <c r="B294" s="83" t="s">
        <v>219</v>
      </c>
      <c r="C294" s="84"/>
      <c r="D294" s="85"/>
      <c r="E294" s="3">
        <v>3036.86</v>
      </c>
      <c r="F294" s="3">
        <v>13205.96</v>
      </c>
      <c r="G294" s="2"/>
      <c r="H294" s="2">
        <v>13074.79</v>
      </c>
      <c r="I294" s="2">
        <f t="shared" si="116"/>
        <v>29317.61</v>
      </c>
      <c r="J294" s="2">
        <v>34854.129999999997</v>
      </c>
      <c r="K294" s="59">
        <f t="shared" ref="K294:K299" si="117">SUM(I294/J294)-1</f>
        <v>-0.15884832012734207</v>
      </c>
      <c r="L294" s="2">
        <v>65420.53</v>
      </c>
      <c r="M294" s="2">
        <v>45987.7</v>
      </c>
      <c r="N294" s="2">
        <v>75618.38</v>
      </c>
      <c r="O294" s="2">
        <v>59561.82</v>
      </c>
    </row>
    <row r="295" spans="1:15" ht="15.75" thickBot="1" x14ac:dyDescent="0.3">
      <c r="A295" s="34" t="s">
        <v>220</v>
      </c>
      <c r="B295" s="34" t="s">
        <v>221</v>
      </c>
      <c r="C295" s="35"/>
      <c r="D295" s="35"/>
      <c r="E295" s="3"/>
      <c r="F295" s="3"/>
      <c r="G295" s="2"/>
      <c r="H295" s="2"/>
      <c r="I295" s="2">
        <f t="shared" si="116"/>
        <v>0</v>
      </c>
      <c r="J295" s="2"/>
      <c r="K295" s="59"/>
      <c r="L295" s="2"/>
      <c r="M295" s="2"/>
      <c r="N295" s="2"/>
      <c r="O295" s="2">
        <v>2939.29</v>
      </c>
    </row>
    <row r="296" spans="1:15" ht="15.75" thickBot="1" x14ac:dyDescent="0.3">
      <c r="A296" s="34" t="s">
        <v>299</v>
      </c>
      <c r="B296" s="83" t="s">
        <v>300</v>
      </c>
      <c r="C296" s="84"/>
      <c r="D296" s="85"/>
      <c r="E296" s="3"/>
      <c r="F296" s="3"/>
      <c r="G296" s="2"/>
      <c r="H296" s="2"/>
      <c r="I296" s="2">
        <f t="shared" si="116"/>
        <v>0</v>
      </c>
      <c r="J296" s="2"/>
      <c r="K296" s="59"/>
      <c r="L296" s="2"/>
      <c r="M296" s="2">
        <v>19306.98</v>
      </c>
      <c r="N296" s="2">
        <v>15775.01</v>
      </c>
      <c r="O296" s="2">
        <v>31312.39</v>
      </c>
    </row>
    <row r="297" spans="1:15" ht="15.75" thickBot="1" x14ac:dyDescent="0.3">
      <c r="A297" s="34" t="s">
        <v>419</v>
      </c>
      <c r="B297" s="34" t="s">
        <v>418</v>
      </c>
      <c r="C297" s="35"/>
      <c r="D297" s="35"/>
      <c r="E297" s="3"/>
      <c r="F297" s="3"/>
      <c r="G297" s="2"/>
      <c r="H297" s="2"/>
      <c r="I297" s="2">
        <f t="shared" si="116"/>
        <v>0</v>
      </c>
      <c r="J297" s="2"/>
      <c r="K297" s="59"/>
      <c r="L297" s="2"/>
      <c r="M297" s="2"/>
      <c r="N297" s="2"/>
      <c r="O297" s="2">
        <v>-1095</v>
      </c>
    </row>
    <row r="298" spans="1:15" ht="15.75" thickBot="1" x14ac:dyDescent="0.3">
      <c r="A298" s="34" t="s">
        <v>379</v>
      </c>
      <c r="B298" s="34" t="s">
        <v>380</v>
      </c>
      <c r="C298" s="35"/>
      <c r="D298" s="35"/>
      <c r="E298" s="3"/>
      <c r="F298" s="3"/>
      <c r="G298" s="2"/>
      <c r="H298" s="2"/>
      <c r="I298" s="2">
        <f t="shared" si="116"/>
        <v>0</v>
      </c>
      <c r="J298" s="2"/>
      <c r="K298" s="59"/>
      <c r="L298" s="2"/>
      <c r="M298" s="2"/>
      <c r="N298" s="2"/>
      <c r="O298" s="2">
        <v>7481.78</v>
      </c>
    </row>
    <row r="299" spans="1:15" ht="15.75" thickBot="1" x14ac:dyDescent="0.3">
      <c r="A299" s="30" t="s">
        <v>41</v>
      </c>
      <c r="B299" s="46"/>
      <c r="C299" s="31"/>
      <c r="D299" s="31"/>
      <c r="E299" s="4">
        <f>SUM(E292:E298)</f>
        <v>3036.86</v>
      </c>
      <c r="F299" s="4">
        <f t="shared" ref="F299:I299" si="118">SUM(F292:F298)</f>
        <v>13205.96</v>
      </c>
      <c r="G299" s="4">
        <f t="shared" si="118"/>
        <v>0</v>
      </c>
      <c r="H299" s="4">
        <f>SUM(H292:H298)</f>
        <v>13074.79</v>
      </c>
      <c r="I299" s="4">
        <f t="shared" si="118"/>
        <v>29317.61</v>
      </c>
      <c r="J299" s="4">
        <f>SUM(J292:J298)</f>
        <v>34854.129999999997</v>
      </c>
      <c r="K299" s="65">
        <f t="shared" si="117"/>
        <v>-0.15884832012734207</v>
      </c>
      <c r="L299" s="4">
        <f>SUM(L292:L298)</f>
        <v>65420.53</v>
      </c>
      <c r="M299" s="4">
        <f>SUM(M292:M298)</f>
        <v>86643.34</v>
      </c>
      <c r="N299" s="4">
        <f>SUM(N292:N298)</f>
        <v>116459.15</v>
      </c>
      <c r="O299" s="4">
        <f>SUM(O292:O298)</f>
        <v>121273.29</v>
      </c>
    </row>
    <row r="300" spans="1:15" ht="15.75" thickBot="1" x14ac:dyDescent="0.3">
      <c r="A300" s="36" t="s">
        <v>42</v>
      </c>
      <c r="B300" s="10"/>
      <c r="C300" s="28"/>
      <c r="D300" s="28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5" x14ac:dyDescent="0.25">
      <c r="A301" s="37"/>
      <c r="B301" s="45" t="s">
        <v>58</v>
      </c>
      <c r="C301" s="32"/>
      <c r="D301" s="32"/>
      <c r="E301" s="13" t="s">
        <v>2</v>
      </c>
      <c r="F301" s="14" t="s">
        <v>3</v>
      </c>
      <c r="G301" s="15" t="s">
        <v>4</v>
      </c>
      <c r="H301" s="42" t="s">
        <v>412</v>
      </c>
      <c r="I301" s="53" t="s">
        <v>521</v>
      </c>
      <c r="J301" s="13" t="s">
        <v>518</v>
      </c>
      <c r="K301" s="60" t="s">
        <v>446</v>
      </c>
      <c r="L301" s="13" t="s">
        <v>518</v>
      </c>
      <c r="M301" s="13" t="s">
        <v>496</v>
      </c>
      <c r="N301" s="13" t="s">
        <v>461</v>
      </c>
      <c r="O301" s="13" t="s">
        <v>440</v>
      </c>
    </row>
    <row r="302" spans="1:15" ht="15.75" thickBot="1" x14ac:dyDescent="0.3">
      <c r="A302" s="38" t="s">
        <v>58</v>
      </c>
      <c r="B302" s="38" t="s">
        <v>59</v>
      </c>
      <c r="C302" s="33"/>
      <c r="D302" s="33"/>
      <c r="E302" s="16" t="s">
        <v>5</v>
      </c>
      <c r="F302" s="16" t="s">
        <v>5</v>
      </c>
      <c r="G302" s="16" t="s">
        <v>5</v>
      </c>
      <c r="H302" s="43" t="s">
        <v>413</v>
      </c>
      <c r="I302" s="16" t="s">
        <v>441</v>
      </c>
      <c r="J302" s="16" t="s">
        <v>441</v>
      </c>
      <c r="K302" s="61" t="s">
        <v>520</v>
      </c>
      <c r="L302" s="16" t="s">
        <v>442</v>
      </c>
      <c r="M302" s="16" t="s">
        <v>442</v>
      </c>
      <c r="N302" s="16" t="s">
        <v>442</v>
      </c>
      <c r="O302" s="16" t="s">
        <v>442</v>
      </c>
    </row>
    <row r="303" spans="1:15" ht="15.75" thickBot="1" x14ac:dyDescent="0.3">
      <c r="A303" s="34" t="s">
        <v>301</v>
      </c>
      <c r="B303" s="80" t="s">
        <v>302</v>
      </c>
      <c r="C303" s="81"/>
      <c r="D303" s="82"/>
      <c r="E303" s="3">
        <v>18213.59</v>
      </c>
      <c r="F303" s="3">
        <v>28832.86</v>
      </c>
      <c r="G303" s="2"/>
      <c r="H303" s="2">
        <v>9926.34</v>
      </c>
      <c r="I303" s="2">
        <f t="shared" ref="I303:I310" si="119">SUM(E303:H303)</f>
        <v>56972.789999999994</v>
      </c>
      <c r="J303" s="2">
        <v>58189.34</v>
      </c>
      <c r="K303" s="59">
        <f t="shared" ref="K303:K311" si="120">SUM(I303/J303)-1</f>
        <v>-2.0906750274191199E-2</v>
      </c>
      <c r="L303" s="2">
        <v>95850.2</v>
      </c>
      <c r="M303" s="2">
        <v>90225.14</v>
      </c>
      <c r="N303" s="2">
        <v>78570.929999999993</v>
      </c>
      <c r="O303" s="2">
        <v>92471.53</v>
      </c>
    </row>
    <row r="304" spans="1:15" ht="15.75" thickBot="1" x14ac:dyDescent="0.3">
      <c r="A304" s="34" t="s">
        <v>330</v>
      </c>
      <c r="B304" s="83" t="s">
        <v>331</v>
      </c>
      <c r="C304" s="84"/>
      <c r="D304" s="85"/>
      <c r="E304" s="3"/>
      <c r="F304" s="3"/>
      <c r="G304" s="2"/>
      <c r="H304" s="2">
        <v>0</v>
      </c>
      <c r="I304" s="2">
        <f t="shared" si="119"/>
        <v>0</v>
      </c>
      <c r="J304" s="2">
        <v>13350.94</v>
      </c>
      <c r="K304" s="59">
        <f t="shared" si="120"/>
        <v>-1</v>
      </c>
      <c r="L304" s="2">
        <v>13350.94</v>
      </c>
      <c r="M304" s="2">
        <v>8153.29</v>
      </c>
      <c r="N304" s="2">
        <v>7228.57</v>
      </c>
      <c r="O304" s="2">
        <v>17542.400000000001</v>
      </c>
    </row>
    <row r="305" spans="1:15" ht="15.75" thickBot="1" x14ac:dyDescent="0.3">
      <c r="A305" s="34" t="s">
        <v>222</v>
      </c>
      <c r="B305" s="83" t="s">
        <v>223</v>
      </c>
      <c r="C305" s="84"/>
      <c r="D305" s="85"/>
      <c r="E305" s="3">
        <v>23845.49</v>
      </c>
      <c r="F305" s="3">
        <v>34522.82</v>
      </c>
      <c r="G305" s="2"/>
      <c r="H305" s="2">
        <v>40806.47</v>
      </c>
      <c r="I305" s="2">
        <f t="shared" si="119"/>
        <v>99174.78</v>
      </c>
      <c r="J305" s="2">
        <v>144770.38</v>
      </c>
      <c r="K305" s="59">
        <f t="shared" si="120"/>
        <v>-0.31495116611561014</v>
      </c>
      <c r="L305" s="2">
        <v>213488.44</v>
      </c>
      <c r="M305" s="2">
        <v>208026.96</v>
      </c>
      <c r="N305" s="2">
        <v>204593.69</v>
      </c>
      <c r="O305" s="2">
        <v>274880.63</v>
      </c>
    </row>
    <row r="306" spans="1:15" ht="15.75" thickBot="1" x14ac:dyDescent="0.3">
      <c r="A306" s="34" t="s">
        <v>334</v>
      </c>
      <c r="B306" s="83" t="s">
        <v>335</v>
      </c>
      <c r="C306" s="84"/>
      <c r="D306" s="85"/>
      <c r="E306" s="3">
        <v>4270.37</v>
      </c>
      <c r="F306" s="3">
        <v>7973.98</v>
      </c>
      <c r="G306" s="2"/>
      <c r="H306" s="2">
        <v>12507.98</v>
      </c>
      <c r="I306" s="2">
        <f t="shared" si="119"/>
        <v>24752.329999999998</v>
      </c>
      <c r="J306" s="2">
        <v>41327.86</v>
      </c>
      <c r="K306" s="59">
        <f t="shared" si="120"/>
        <v>-0.4010739970567071</v>
      </c>
      <c r="L306" s="2">
        <v>50461.07</v>
      </c>
      <c r="M306" s="2">
        <v>52750.39</v>
      </c>
      <c r="N306" s="2">
        <v>63982.11</v>
      </c>
      <c r="O306" s="2">
        <v>76307.520000000004</v>
      </c>
    </row>
    <row r="307" spans="1:15" ht="15.75" thickBot="1" x14ac:dyDescent="0.3">
      <c r="A307" s="34" t="s">
        <v>224</v>
      </c>
      <c r="B307" s="83" t="s">
        <v>225</v>
      </c>
      <c r="C307" s="84"/>
      <c r="D307" s="85"/>
      <c r="E307" s="3">
        <v>7648.46</v>
      </c>
      <c r="F307" s="3">
        <v>10593.01</v>
      </c>
      <c r="G307" s="2"/>
      <c r="H307" s="2">
        <v>49338.2</v>
      </c>
      <c r="I307" s="2">
        <f t="shared" si="119"/>
        <v>67579.67</v>
      </c>
      <c r="J307" s="2">
        <v>71627.429999999993</v>
      </c>
      <c r="K307" s="59">
        <f t="shared" si="120"/>
        <v>-5.6511311378894868E-2</v>
      </c>
      <c r="L307" s="2">
        <v>93020.41</v>
      </c>
      <c r="M307" s="2">
        <v>84858.28</v>
      </c>
      <c r="N307" s="2">
        <v>90391.9</v>
      </c>
      <c r="O307" s="2">
        <v>105648.42</v>
      </c>
    </row>
    <row r="308" spans="1:15" ht="15.75" thickBot="1" x14ac:dyDescent="0.3">
      <c r="A308" s="34" t="s">
        <v>226</v>
      </c>
      <c r="B308" s="83" t="s">
        <v>227</v>
      </c>
      <c r="C308" s="84"/>
      <c r="D308" s="85"/>
      <c r="E308" s="5"/>
      <c r="F308" s="3">
        <v>3579.74</v>
      </c>
      <c r="G308" s="2"/>
      <c r="H308" s="2">
        <v>4408</v>
      </c>
      <c r="I308" s="2">
        <f t="shared" ref="I308:I309" si="121">SUM(E308:H308)</f>
        <v>7987.74</v>
      </c>
      <c r="J308" s="2">
        <v>865.54</v>
      </c>
      <c r="K308" s="59">
        <f t="shared" si="120"/>
        <v>8.228620283291356</v>
      </c>
      <c r="L308" s="2">
        <v>9490.74</v>
      </c>
      <c r="M308" s="2">
        <v>8221.14</v>
      </c>
      <c r="N308" s="2">
        <v>9366.59</v>
      </c>
      <c r="O308" s="2">
        <v>16838.71</v>
      </c>
    </row>
    <row r="309" spans="1:15" ht="15.75" thickBot="1" x14ac:dyDescent="0.3">
      <c r="A309" s="34" t="s">
        <v>228</v>
      </c>
      <c r="B309" s="83" t="s">
        <v>229</v>
      </c>
      <c r="C309" s="84"/>
      <c r="D309" s="85"/>
      <c r="E309" s="3">
        <v>496.07</v>
      </c>
      <c r="F309" s="3">
        <v>7857.93</v>
      </c>
      <c r="G309" s="2"/>
      <c r="H309" s="2">
        <v>2753.99</v>
      </c>
      <c r="I309" s="2">
        <f t="shared" si="121"/>
        <v>11107.99</v>
      </c>
      <c r="J309" s="2">
        <v>29871.77</v>
      </c>
      <c r="K309" s="59">
        <f t="shared" ref="K309" si="122">SUM(I309/J309)-1</f>
        <v>-0.62814423115871609</v>
      </c>
      <c r="L309" s="2">
        <v>43574.25</v>
      </c>
      <c r="M309" s="2">
        <v>30418.89</v>
      </c>
      <c r="N309" s="2">
        <v>21162.84</v>
      </c>
      <c r="O309" s="2">
        <v>22239.200000000001</v>
      </c>
    </row>
    <row r="310" spans="1:15" ht="15.75" thickBot="1" x14ac:dyDescent="0.3">
      <c r="A310" s="34" t="s">
        <v>528</v>
      </c>
      <c r="B310" s="83" t="s">
        <v>529</v>
      </c>
      <c r="C310" s="84"/>
      <c r="D310" s="85"/>
      <c r="E310" s="3"/>
      <c r="F310" s="3"/>
      <c r="G310" s="2"/>
      <c r="H310" s="2">
        <v>993.07</v>
      </c>
      <c r="I310" s="2">
        <f t="shared" si="119"/>
        <v>993.07</v>
      </c>
      <c r="J310" s="2"/>
      <c r="K310" s="59"/>
      <c r="L310" s="2"/>
      <c r="M310" s="2"/>
      <c r="N310" s="2"/>
      <c r="O310" s="2"/>
    </row>
    <row r="311" spans="1:15" ht="15.75" thickBot="1" x14ac:dyDescent="0.3">
      <c r="A311" s="30" t="s">
        <v>43</v>
      </c>
      <c r="B311" s="46"/>
      <c r="C311" s="31"/>
      <c r="D311" s="31"/>
      <c r="E311" s="4">
        <f>SUM(E303:E310)</f>
        <v>54473.98</v>
      </c>
      <c r="F311" s="4">
        <f t="shared" ref="F311:I311" si="123">SUM(F303:F310)</f>
        <v>93360.34</v>
      </c>
      <c r="G311" s="4">
        <f t="shared" si="123"/>
        <v>0</v>
      </c>
      <c r="H311" s="4">
        <f>SUM(H303:H310)</f>
        <v>120734.05</v>
      </c>
      <c r="I311" s="4">
        <f t="shared" si="123"/>
        <v>268568.37</v>
      </c>
      <c r="J311" s="4">
        <f>SUM(J303:J310)</f>
        <v>360003.26</v>
      </c>
      <c r="K311" s="65">
        <f t="shared" si="120"/>
        <v>-0.25398350559381044</v>
      </c>
      <c r="L311" s="4">
        <f>SUM(L303:L310)</f>
        <v>519236.05000000005</v>
      </c>
      <c r="M311" s="4">
        <f>SUM(M303:M310)</f>
        <v>482654.09000000008</v>
      </c>
      <c r="N311" s="4">
        <f>SUM(N303:N310)</f>
        <v>475296.63</v>
      </c>
      <c r="O311" s="4">
        <f>SUM(O303:O310)</f>
        <v>605928.40999999992</v>
      </c>
    </row>
    <row r="312" spans="1:15" ht="15.75" thickBot="1" x14ac:dyDescent="0.3">
      <c r="A312" s="36" t="s">
        <v>503</v>
      </c>
      <c r="B312" s="10"/>
      <c r="C312" s="28"/>
      <c r="D312" s="28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5" x14ac:dyDescent="0.25">
      <c r="A313" s="37"/>
      <c r="B313" s="45" t="s">
        <v>58</v>
      </c>
      <c r="C313" s="32"/>
      <c r="D313" s="32"/>
      <c r="E313" s="13" t="s">
        <v>2</v>
      </c>
      <c r="F313" s="14" t="s">
        <v>3</v>
      </c>
      <c r="G313" s="15" t="s">
        <v>4</v>
      </c>
      <c r="H313" s="42" t="s">
        <v>412</v>
      </c>
      <c r="I313" s="53" t="s">
        <v>521</v>
      </c>
      <c r="J313" s="13" t="s">
        <v>518</v>
      </c>
      <c r="K313" s="60" t="s">
        <v>446</v>
      </c>
      <c r="L313" s="13" t="s">
        <v>518</v>
      </c>
      <c r="M313" s="13" t="s">
        <v>496</v>
      </c>
      <c r="N313" s="13" t="s">
        <v>461</v>
      </c>
      <c r="O313" s="13" t="s">
        <v>440</v>
      </c>
    </row>
    <row r="314" spans="1:15" ht="15.75" thickBot="1" x14ac:dyDescent="0.3">
      <c r="A314" s="38" t="s">
        <v>58</v>
      </c>
      <c r="B314" s="38" t="s">
        <v>59</v>
      </c>
      <c r="C314" s="33"/>
      <c r="D314" s="33"/>
      <c r="E314" s="16" t="s">
        <v>5</v>
      </c>
      <c r="F314" s="16" t="s">
        <v>5</v>
      </c>
      <c r="G314" s="16" t="s">
        <v>5</v>
      </c>
      <c r="H314" s="43" t="s">
        <v>413</v>
      </c>
      <c r="I314" s="16" t="s">
        <v>441</v>
      </c>
      <c r="J314" s="16" t="s">
        <v>441</v>
      </c>
      <c r="K314" s="61" t="s">
        <v>520</v>
      </c>
      <c r="L314" s="16" t="s">
        <v>442</v>
      </c>
      <c r="M314" s="16" t="s">
        <v>442</v>
      </c>
      <c r="N314" s="16" t="s">
        <v>442</v>
      </c>
      <c r="O314" s="16" t="s">
        <v>442</v>
      </c>
    </row>
    <row r="315" spans="1:15" ht="15.75" thickBot="1" x14ac:dyDescent="0.3">
      <c r="A315" s="34" t="s">
        <v>504</v>
      </c>
      <c r="B315" s="34" t="s">
        <v>505</v>
      </c>
      <c r="C315" s="35"/>
      <c r="D315" s="35"/>
      <c r="E315" s="3">
        <v>2417.87</v>
      </c>
      <c r="F315" s="3">
        <v>344.96</v>
      </c>
      <c r="G315" s="2"/>
      <c r="H315" s="2">
        <v>1604</v>
      </c>
      <c r="I315" s="2">
        <f>SUM(E315:H315)</f>
        <v>4366.83</v>
      </c>
      <c r="J315" s="2">
        <v>8106.43</v>
      </c>
      <c r="K315" s="59">
        <f t="shared" ref="K315:K316" si="124">SUM(I315/J315)-1</f>
        <v>-0.46131280970784927</v>
      </c>
      <c r="L315" s="2">
        <v>12454.95</v>
      </c>
      <c r="M315" s="2">
        <v>0</v>
      </c>
      <c r="N315" s="2">
        <v>0</v>
      </c>
      <c r="O315" s="2">
        <v>0</v>
      </c>
    </row>
    <row r="316" spans="1:15" ht="15.75" thickBot="1" x14ac:dyDescent="0.3">
      <c r="A316" s="30" t="s">
        <v>506</v>
      </c>
      <c r="B316" s="46"/>
      <c r="C316" s="31"/>
      <c r="D316" s="31"/>
      <c r="E316" s="4">
        <f>SUM(E315)</f>
        <v>2417.87</v>
      </c>
      <c r="F316" s="4">
        <f t="shared" ref="F316:G316" si="125">SUM(F315)</f>
        <v>344.96</v>
      </c>
      <c r="G316" s="4">
        <f t="shared" si="125"/>
        <v>0</v>
      </c>
      <c r="H316" s="4">
        <f>SUM(H315)</f>
        <v>1604</v>
      </c>
      <c r="I316" s="4">
        <f t="shared" ref="I316" si="126">SUM(I315)</f>
        <v>4366.83</v>
      </c>
      <c r="J316" s="4">
        <f>SUM(J315)</f>
        <v>8106.43</v>
      </c>
      <c r="K316" s="65">
        <f t="shared" si="124"/>
        <v>-0.46131280970784927</v>
      </c>
      <c r="L316" s="4">
        <f>SUM(L315)</f>
        <v>12454.95</v>
      </c>
      <c r="M316" s="4">
        <f>SUM(M315)</f>
        <v>0</v>
      </c>
      <c r="N316" s="4">
        <f>SUM(N315)</f>
        <v>0</v>
      </c>
      <c r="O316" s="4">
        <f>SUM(O315)</f>
        <v>0</v>
      </c>
    </row>
    <row r="317" spans="1:15" ht="15.75" thickBot="1" x14ac:dyDescent="0.3">
      <c r="A317" s="36" t="s">
        <v>507</v>
      </c>
      <c r="B317" s="10"/>
      <c r="C317" s="28"/>
      <c r="D317" s="28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5" x14ac:dyDescent="0.25">
      <c r="A318" s="37"/>
      <c r="B318" s="45" t="s">
        <v>58</v>
      </c>
      <c r="C318" s="32"/>
      <c r="D318" s="32"/>
      <c r="E318" s="13" t="s">
        <v>2</v>
      </c>
      <c r="F318" s="14" t="s">
        <v>3</v>
      </c>
      <c r="G318" s="15" t="s">
        <v>4</v>
      </c>
      <c r="H318" s="42" t="s">
        <v>412</v>
      </c>
      <c r="I318" s="53" t="s">
        <v>521</v>
      </c>
      <c r="J318" s="13" t="s">
        <v>518</v>
      </c>
      <c r="K318" s="60" t="s">
        <v>446</v>
      </c>
      <c r="L318" s="13" t="s">
        <v>518</v>
      </c>
      <c r="M318" s="13" t="s">
        <v>496</v>
      </c>
      <c r="N318" s="13" t="s">
        <v>461</v>
      </c>
      <c r="O318" s="13" t="s">
        <v>440</v>
      </c>
    </row>
    <row r="319" spans="1:15" ht="15.75" thickBot="1" x14ac:dyDescent="0.3">
      <c r="A319" s="38" t="s">
        <v>58</v>
      </c>
      <c r="B319" s="38" t="s">
        <v>59</v>
      </c>
      <c r="C319" s="33"/>
      <c r="D319" s="33"/>
      <c r="E319" s="16" t="s">
        <v>5</v>
      </c>
      <c r="F319" s="16" t="s">
        <v>5</v>
      </c>
      <c r="G319" s="16" t="s">
        <v>5</v>
      </c>
      <c r="H319" s="43" t="s">
        <v>413</v>
      </c>
      <c r="I319" s="16" t="s">
        <v>441</v>
      </c>
      <c r="J319" s="16" t="s">
        <v>441</v>
      </c>
      <c r="K319" s="61" t="s">
        <v>520</v>
      </c>
      <c r="L319" s="16" t="s">
        <v>442</v>
      </c>
      <c r="M319" s="16" t="s">
        <v>442</v>
      </c>
      <c r="N319" s="16" t="s">
        <v>442</v>
      </c>
      <c r="O319" s="16" t="s">
        <v>442</v>
      </c>
    </row>
    <row r="320" spans="1:15" ht="15.75" thickBot="1" x14ac:dyDescent="0.3">
      <c r="A320" s="34" t="s">
        <v>508</v>
      </c>
      <c r="B320" s="80" t="s">
        <v>539</v>
      </c>
      <c r="C320" s="81"/>
      <c r="D320" s="82"/>
      <c r="E320" s="3">
        <v>0</v>
      </c>
      <c r="F320" s="3">
        <v>507.4</v>
      </c>
      <c r="G320" s="2"/>
      <c r="H320" s="2">
        <v>1421</v>
      </c>
      <c r="I320" s="2">
        <f>SUM(E320:H320)</f>
        <v>1928.4</v>
      </c>
      <c r="J320" s="2">
        <v>4850.47</v>
      </c>
      <c r="K320" s="59">
        <f t="shared" ref="K320" si="127">SUM(I320/J320)-1</f>
        <v>-0.60243027995225207</v>
      </c>
      <c r="L320" s="2">
        <v>9438.16</v>
      </c>
      <c r="M320" s="2">
        <v>0</v>
      </c>
      <c r="N320" s="2">
        <v>0</v>
      </c>
      <c r="O320" s="2">
        <v>0</v>
      </c>
    </row>
    <row r="321" spans="1:15" ht="15.75" thickBot="1" x14ac:dyDescent="0.3">
      <c r="A321" s="30" t="s">
        <v>509</v>
      </c>
      <c r="B321" s="46"/>
      <c r="C321" s="31"/>
      <c r="D321" s="31"/>
      <c r="E321" s="4">
        <f>SUM(E320)</f>
        <v>0</v>
      </c>
      <c r="F321" s="4">
        <f t="shared" ref="F321:G321" si="128">SUM(F320)</f>
        <v>507.4</v>
      </c>
      <c r="G321" s="4">
        <f t="shared" si="128"/>
        <v>0</v>
      </c>
      <c r="H321" s="4">
        <f>SUM(H320)</f>
        <v>1421</v>
      </c>
      <c r="I321" s="4">
        <f t="shared" ref="I321" si="129">SUM(I320)</f>
        <v>1928.4</v>
      </c>
      <c r="J321" s="4">
        <f>SUM(J320)</f>
        <v>4850.47</v>
      </c>
      <c r="K321" s="65">
        <f t="shared" ref="K321" si="130">SUM(I321/J321)-1</f>
        <v>-0.60243027995225207</v>
      </c>
      <c r="L321" s="4">
        <f>SUM(L320)</f>
        <v>9438.16</v>
      </c>
      <c r="M321" s="4">
        <f>SUM(M320)</f>
        <v>0</v>
      </c>
      <c r="N321" s="4">
        <f>SUM(N320)</f>
        <v>0</v>
      </c>
      <c r="O321" s="4">
        <f>SUM(O320)</f>
        <v>0</v>
      </c>
    </row>
    <row r="322" spans="1:15" ht="15.75" thickBot="1" x14ac:dyDescent="0.3">
      <c r="A322" s="36" t="s">
        <v>350</v>
      </c>
      <c r="B322" s="10"/>
      <c r="C322" s="28"/>
      <c r="D322" s="28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5" x14ac:dyDescent="0.25">
      <c r="A323" s="37"/>
      <c r="B323" s="45" t="s">
        <v>58</v>
      </c>
      <c r="C323" s="32"/>
      <c r="D323" s="32"/>
      <c r="E323" s="13" t="s">
        <v>2</v>
      </c>
      <c r="F323" s="14" t="s">
        <v>3</v>
      </c>
      <c r="G323" s="15" t="s">
        <v>4</v>
      </c>
      <c r="H323" s="42" t="s">
        <v>412</v>
      </c>
      <c r="I323" s="53" t="s">
        <v>521</v>
      </c>
      <c r="J323" s="13" t="s">
        <v>518</v>
      </c>
      <c r="K323" s="60" t="s">
        <v>446</v>
      </c>
      <c r="L323" s="13" t="s">
        <v>518</v>
      </c>
      <c r="M323" s="13" t="s">
        <v>496</v>
      </c>
      <c r="N323" s="13" t="s">
        <v>461</v>
      </c>
      <c r="O323" s="13" t="s">
        <v>440</v>
      </c>
    </row>
    <row r="324" spans="1:15" ht="15.75" thickBot="1" x14ac:dyDescent="0.3">
      <c r="A324" s="38" t="s">
        <v>58</v>
      </c>
      <c r="B324" s="38" t="s">
        <v>59</v>
      </c>
      <c r="C324" s="33"/>
      <c r="D324" s="33"/>
      <c r="E324" s="16" t="s">
        <v>5</v>
      </c>
      <c r="F324" s="16" t="s">
        <v>5</v>
      </c>
      <c r="G324" s="16" t="s">
        <v>5</v>
      </c>
      <c r="H324" s="43" t="s">
        <v>413</v>
      </c>
      <c r="I324" s="16" t="s">
        <v>441</v>
      </c>
      <c r="J324" s="16" t="s">
        <v>441</v>
      </c>
      <c r="K324" s="61" t="s">
        <v>520</v>
      </c>
      <c r="L324" s="16" t="s">
        <v>442</v>
      </c>
      <c r="M324" s="16" t="s">
        <v>442</v>
      </c>
      <c r="N324" s="16" t="s">
        <v>442</v>
      </c>
      <c r="O324" s="16" t="s">
        <v>442</v>
      </c>
    </row>
    <row r="325" spans="1:15" ht="15.75" thickBot="1" x14ac:dyDescent="0.3">
      <c r="A325" s="34" t="s">
        <v>303</v>
      </c>
      <c r="B325" s="80" t="s">
        <v>306</v>
      </c>
      <c r="C325" s="81"/>
      <c r="D325" s="82"/>
      <c r="E325" s="5">
        <v>267.95999999999998</v>
      </c>
      <c r="F325" s="3">
        <v>1539.61</v>
      </c>
      <c r="G325" s="2"/>
      <c r="H325" s="2">
        <v>790</v>
      </c>
      <c r="I325" s="2">
        <f t="shared" ref="I325:I333" si="131">SUM(E325:H325)</f>
        <v>2597.5699999999997</v>
      </c>
      <c r="J325" s="2">
        <v>1218.3</v>
      </c>
      <c r="K325" s="59">
        <f t="shared" ref="K325:K334" si="132">SUM(I325/J325)-1</f>
        <v>1.1321267339735694</v>
      </c>
      <c r="L325" s="2">
        <v>4482.1499999999996</v>
      </c>
      <c r="M325" s="2">
        <v>5883.77</v>
      </c>
      <c r="N325" s="2">
        <v>26935.48</v>
      </c>
      <c r="O325" s="2">
        <v>29392.38</v>
      </c>
    </row>
    <row r="326" spans="1:15" ht="15.75" thickBot="1" x14ac:dyDescent="0.3">
      <c r="A326" s="34" t="s">
        <v>304</v>
      </c>
      <c r="B326" s="83" t="s">
        <v>307</v>
      </c>
      <c r="C326" s="84"/>
      <c r="D326" s="85"/>
      <c r="E326" s="3"/>
      <c r="F326" s="3">
        <v>1917.97</v>
      </c>
      <c r="G326" s="2"/>
      <c r="H326" s="2">
        <v>3206</v>
      </c>
      <c r="I326" s="2">
        <f t="shared" si="131"/>
        <v>5123.97</v>
      </c>
      <c r="J326" s="2">
        <v>5318.06</v>
      </c>
      <c r="K326" s="59">
        <f t="shared" si="132"/>
        <v>-3.6496391541276374E-2</v>
      </c>
      <c r="L326" s="2">
        <v>10592.34</v>
      </c>
      <c r="M326" s="2">
        <v>8934.15</v>
      </c>
      <c r="N326" s="2">
        <v>5546.72</v>
      </c>
      <c r="O326" s="2">
        <v>6774.03</v>
      </c>
    </row>
    <row r="327" spans="1:15" ht="15.75" thickBot="1" x14ac:dyDescent="0.3">
      <c r="A327" s="34" t="s">
        <v>305</v>
      </c>
      <c r="B327" s="83" t="s">
        <v>308</v>
      </c>
      <c r="C327" s="84"/>
      <c r="D327" s="85"/>
      <c r="E327" s="3">
        <v>1792.02</v>
      </c>
      <c r="F327" s="3"/>
      <c r="G327" s="2"/>
      <c r="H327" s="2">
        <v>9069.1200000000008</v>
      </c>
      <c r="I327" s="2">
        <f t="shared" si="131"/>
        <v>10861.140000000001</v>
      </c>
      <c r="J327" s="2">
        <v>22726.31</v>
      </c>
      <c r="K327" s="59">
        <f t="shared" si="132"/>
        <v>-0.52208959571527447</v>
      </c>
      <c r="L327" s="2">
        <v>31018.35</v>
      </c>
      <c r="M327" s="2">
        <v>17872.169999999998</v>
      </c>
      <c r="N327" s="2">
        <v>31458.36</v>
      </c>
      <c r="O327" s="2">
        <v>18070.02</v>
      </c>
    </row>
    <row r="328" spans="1:15" ht="15.75" thickBot="1" x14ac:dyDescent="0.3">
      <c r="A328" s="34" t="s">
        <v>544</v>
      </c>
      <c r="B328" s="83" t="s">
        <v>229</v>
      </c>
      <c r="C328" s="84"/>
      <c r="D328" s="85"/>
      <c r="E328" s="3">
        <v>2976.83</v>
      </c>
      <c r="F328" s="3">
        <v>5674.04</v>
      </c>
      <c r="G328" s="2"/>
      <c r="H328" s="2">
        <v>9197.99</v>
      </c>
      <c r="I328" s="2">
        <f t="shared" ref="I328" si="133">SUM(E328:H328)</f>
        <v>17848.86</v>
      </c>
      <c r="J328" s="2"/>
      <c r="K328" s="59"/>
      <c r="L328" s="2"/>
      <c r="M328" s="2"/>
      <c r="N328" s="2"/>
      <c r="O328" s="2"/>
    </row>
    <row r="329" spans="1:15" ht="15.75" thickBot="1" x14ac:dyDescent="0.3">
      <c r="A329" s="34" t="s">
        <v>230</v>
      </c>
      <c r="B329" s="83" t="s">
        <v>231</v>
      </c>
      <c r="C329" s="84"/>
      <c r="D329" s="85"/>
      <c r="E329" s="3">
        <v>752.28</v>
      </c>
      <c r="F329" s="3"/>
      <c r="G329" s="2"/>
      <c r="H329" s="2">
        <v>6510</v>
      </c>
      <c r="I329" s="2">
        <f t="shared" si="131"/>
        <v>7262.28</v>
      </c>
      <c r="J329" s="2">
        <v>8142.03</v>
      </c>
      <c r="K329" s="59">
        <f t="shared" si="132"/>
        <v>-0.10805044933511665</v>
      </c>
      <c r="L329" s="2">
        <v>10531.73</v>
      </c>
      <c r="M329" s="2">
        <v>8657.51</v>
      </c>
      <c r="N329" s="2">
        <v>12116.54</v>
      </c>
      <c r="O329" s="2">
        <v>16549.87</v>
      </c>
    </row>
    <row r="330" spans="1:15" ht="15.75" thickBot="1" x14ac:dyDescent="0.3">
      <c r="A330" s="34" t="s">
        <v>232</v>
      </c>
      <c r="B330" s="83" t="s">
        <v>233</v>
      </c>
      <c r="C330" s="84"/>
      <c r="D330" s="85"/>
      <c r="E330" s="3">
        <v>6034.27</v>
      </c>
      <c r="F330" s="3">
        <v>4028.99</v>
      </c>
      <c r="G330" s="2"/>
      <c r="H330" s="2">
        <v>17788.689999999999</v>
      </c>
      <c r="I330" s="2">
        <f t="shared" si="131"/>
        <v>27851.949999999997</v>
      </c>
      <c r="J330" s="2">
        <v>11169.48</v>
      </c>
      <c r="K330" s="59">
        <f t="shared" si="132"/>
        <v>1.4935762452683563</v>
      </c>
      <c r="L330" s="2">
        <v>15879.35</v>
      </c>
      <c r="M330" s="2">
        <v>19738</v>
      </c>
      <c r="N330" s="2">
        <v>17636.900000000001</v>
      </c>
      <c r="O330" s="2">
        <v>39174.04</v>
      </c>
    </row>
    <row r="331" spans="1:15" ht="15.75" thickBot="1" x14ac:dyDescent="0.3">
      <c r="A331" s="34" t="s">
        <v>315</v>
      </c>
      <c r="B331" s="83" t="s">
        <v>316</v>
      </c>
      <c r="C331" s="84"/>
      <c r="D331" s="85"/>
      <c r="E331" s="3">
        <v>1236.77</v>
      </c>
      <c r="F331" s="5"/>
      <c r="G331" s="2"/>
      <c r="H331" s="2">
        <v>3017.5</v>
      </c>
      <c r="I331" s="2">
        <f t="shared" si="131"/>
        <v>4254.2700000000004</v>
      </c>
      <c r="J331" s="2">
        <v>1132.4000000000001</v>
      </c>
      <c r="K331" s="59">
        <f t="shared" si="132"/>
        <v>2.7568615330271991</v>
      </c>
      <c r="L331" s="2">
        <v>4567.6400000000003</v>
      </c>
      <c r="M331" s="2">
        <v>890.62</v>
      </c>
      <c r="N331" s="2">
        <v>1045.81</v>
      </c>
      <c r="O331" s="2">
        <v>1856.75</v>
      </c>
    </row>
    <row r="332" spans="1:15" ht="15.75" thickBot="1" x14ac:dyDescent="0.3">
      <c r="A332" s="34" t="s">
        <v>362</v>
      </c>
      <c r="B332" s="83" t="s">
        <v>363</v>
      </c>
      <c r="C332" s="84"/>
      <c r="D332" s="85"/>
      <c r="E332" s="3">
        <v>863.38</v>
      </c>
      <c r="F332" s="5">
        <v>1408.21</v>
      </c>
      <c r="G332" s="2"/>
      <c r="H332" s="2">
        <v>2545.39</v>
      </c>
      <c r="I332" s="2">
        <f t="shared" si="131"/>
        <v>4816.9799999999996</v>
      </c>
      <c r="J332" s="2">
        <v>12442.55</v>
      </c>
      <c r="K332" s="59">
        <f t="shared" si="132"/>
        <v>-0.61286231520066226</v>
      </c>
      <c r="L332" s="2">
        <v>24599.84</v>
      </c>
      <c r="M332" s="2">
        <v>12779.9</v>
      </c>
      <c r="N332" s="2">
        <v>13700.17</v>
      </c>
      <c r="O332" s="2">
        <v>12960.57</v>
      </c>
    </row>
    <row r="333" spans="1:15" ht="15.75" thickBot="1" x14ac:dyDescent="0.3">
      <c r="A333" s="34" t="s">
        <v>234</v>
      </c>
      <c r="B333" s="83" t="s">
        <v>235</v>
      </c>
      <c r="C333" s="84"/>
      <c r="D333" s="85"/>
      <c r="E333" s="5">
        <v>1199.8399999999999</v>
      </c>
      <c r="F333" s="3">
        <v>6390.81</v>
      </c>
      <c r="G333" s="2"/>
      <c r="H333" s="2">
        <v>13644.23</v>
      </c>
      <c r="I333" s="2">
        <f t="shared" si="131"/>
        <v>21234.880000000001</v>
      </c>
      <c r="J333" s="2">
        <v>27946.66</v>
      </c>
      <c r="K333" s="59">
        <f t="shared" si="132"/>
        <v>-0.24016394087880266</v>
      </c>
      <c r="L333" s="2">
        <v>30395.66</v>
      </c>
      <c r="M333" s="2">
        <v>26720.81</v>
      </c>
      <c r="N333" s="2">
        <v>30231.63</v>
      </c>
      <c r="O333" s="2">
        <v>21163.08</v>
      </c>
    </row>
    <row r="334" spans="1:15" ht="15.75" thickBot="1" x14ac:dyDescent="0.3">
      <c r="A334" s="30" t="s">
        <v>351</v>
      </c>
      <c r="B334" s="46"/>
      <c r="C334" s="31"/>
      <c r="D334" s="31"/>
      <c r="E334" s="4">
        <f t="shared" ref="E334:J334" si="134">SUM(E325:E333)</f>
        <v>15123.35</v>
      </c>
      <c r="F334" s="4">
        <f t="shared" si="134"/>
        <v>20959.63</v>
      </c>
      <c r="G334" s="4">
        <f t="shared" si="134"/>
        <v>0</v>
      </c>
      <c r="H334" s="4">
        <f t="shared" si="134"/>
        <v>65768.92</v>
      </c>
      <c r="I334" s="4">
        <f t="shared" si="134"/>
        <v>101851.9</v>
      </c>
      <c r="J334" s="64">
        <f t="shared" si="134"/>
        <v>90095.790000000008</v>
      </c>
      <c r="K334" s="65">
        <f t="shared" si="132"/>
        <v>0.13048456537203323</v>
      </c>
      <c r="L334" s="4">
        <f t="shared" ref="L334:N334" si="135">SUM(L325:L333)</f>
        <v>132067.06</v>
      </c>
      <c r="M334" s="4">
        <f t="shared" ref="M334" si="136">SUM(M325:M333)</f>
        <v>101476.93</v>
      </c>
      <c r="N334" s="4">
        <f t="shared" si="135"/>
        <v>138671.60999999999</v>
      </c>
      <c r="O334" s="4">
        <f t="shared" ref="O334" si="137">SUM(O325:O333)</f>
        <v>145940.74</v>
      </c>
    </row>
    <row r="335" spans="1:15" ht="15.75" thickBot="1" x14ac:dyDescent="0.3">
      <c r="A335" s="36" t="s">
        <v>552</v>
      </c>
      <c r="B335" s="10"/>
      <c r="C335" s="28"/>
      <c r="D335" s="28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5" x14ac:dyDescent="0.25">
      <c r="A336" s="37"/>
      <c r="B336" s="45" t="s">
        <v>58</v>
      </c>
      <c r="C336" s="32"/>
      <c r="D336" s="32"/>
      <c r="E336" s="13" t="s">
        <v>2</v>
      </c>
      <c r="F336" s="14" t="s">
        <v>3</v>
      </c>
      <c r="G336" s="15" t="s">
        <v>4</v>
      </c>
      <c r="H336" s="42" t="s">
        <v>412</v>
      </c>
      <c r="I336" s="53" t="s">
        <v>521</v>
      </c>
      <c r="J336" s="13" t="s">
        <v>518</v>
      </c>
      <c r="K336" s="60" t="s">
        <v>446</v>
      </c>
      <c r="L336" s="13" t="s">
        <v>518</v>
      </c>
      <c r="M336" s="13" t="s">
        <v>496</v>
      </c>
      <c r="N336" s="13" t="s">
        <v>461</v>
      </c>
      <c r="O336" s="13" t="s">
        <v>440</v>
      </c>
    </row>
    <row r="337" spans="1:20" ht="15.75" thickBot="1" x14ac:dyDescent="0.3">
      <c r="A337" s="38" t="s">
        <v>58</v>
      </c>
      <c r="B337" s="38" t="s">
        <v>59</v>
      </c>
      <c r="C337" s="33"/>
      <c r="D337" s="33"/>
      <c r="E337" s="16" t="s">
        <v>5</v>
      </c>
      <c r="F337" s="16" t="s">
        <v>5</v>
      </c>
      <c r="G337" s="16" t="s">
        <v>5</v>
      </c>
      <c r="H337" s="43" t="s">
        <v>413</v>
      </c>
      <c r="I337" s="16" t="s">
        <v>441</v>
      </c>
      <c r="J337" s="16" t="s">
        <v>441</v>
      </c>
      <c r="K337" s="61" t="s">
        <v>520</v>
      </c>
      <c r="L337" s="16" t="s">
        <v>442</v>
      </c>
      <c r="M337" s="16" t="s">
        <v>442</v>
      </c>
      <c r="N337" s="16" t="s">
        <v>442</v>
      </c>
      <c r="O337" s="16" t="s">
        <v>442</v>
      </c>
    </row>
    <row r="338" spans="1:20" ht="15.75" thickBot="1" x14ac:dyDescent="0.3">
      <c r="A338" s="34" t="s">
        <v>550</v>
      </c>
      <c r="B338" s="80" t="s">
        <v>551</v>
      </c>
      <c r="C338" s="81"/>
      <c r="D338" s="82"/>
      <c r="E338" s="3">
        <v>4002</v>
      </c>
      <c r="F338" s="3"/>
      <c r="G338" s="2"/>
      <c r="H338" s="2">
        <v>799.1</v>
      </c>
      <c r="I338" s="2">
        <f>SUM(E338:H338)</f>
        <v>4801.1000000000004</v>
      </c>
      <c r="J338" s="2"/>
      <c r="K338" s="59"/>
      <c r="L338" s="2"/>
      <c r="M338" s="2">
        <v>0</v>
      </c>
      <c r="N338" s="2">
        <v>0</v>
      </c>
      <c r="O338" s="2">
        <v>0</v>
      </c>
    </row>
    <row r="339" spans="1:20" ht="15.75" thickBot="1" x14ac:dyDescent="0.3">
      <c r="A339" s="30" t="s">
        <v>553</v>
      </c>
      <c r="B339" s="46"/>
      <c r="C339" s="31"/>
      <c r="D339" s="31"/>
      <c r="E339" s="4">
        <f>SUM(E338)</f>
        <v>4002</v>
      </c>
      <c r="F339" s="4">
        <f t="shared" ref="F339:G339" si="138">SUM(F338)</f>
        <v>0</v>
      </c>
      <c r="G339" s="4">
        <f t="shared" si="138"/>
        <v>0</v>
      </c>
      <c r="H339" s="4">
        <f>SUM(H338)</f>
        <v>799.1</v>
      </c>
      <c r="I339" s="4">
        <f t="shared" ref="I339" si="139">SUM(I338)</f>
        <v>4801.1000000000004</v>
      </c>
      <c r="J339" s="4">
        <f>SUM(J338)</f>
        <v>0</v>
      </c>
      <c r="K339" s="65"/>
      <c r="L339" s="4">
        <f>SUM(L338)</f>
        <v>0</v>
      </c>
      <c r="M339" s="4">
        <f>SUM(M338)</f>
        <v>0</v>
      </c>
      <c r="N339" s="4">
        <f>SUM(N338)</f>
        <v>0</v>
      </c>
      <c r="O339" s="4">
        <f>SUM(O338)</f>
        <v>0</v>
      </c>
    </row>
    <row r="340" spans="1:20" ht="15.75" thickBot="1" x14ac:dyDescent="0.3">
      <c r="A340" s="90" t="s">
        <v>44</v>
      </c>
      <c r="B340" s="90"/>
      <c r="C340" s="90"/>
      <c r="D340" s="90"/>
      <c r="E340" s="18"/>
      <c r="F340" s="18"/>
      <c r="G340" s="19"/>
      <c r="H340" s="19"/>
      <c r="I340" s="18"/>
      <c r="J340" s="18"/>
      <c r="K340" s="18"/>
      <c r="L340" s="19"/>
      <c r="M340" s="19"/>
      <c r="N340" s="19"/>
    </row>
    <row r="341" spans="1:20" x14ac:dyDescent="0.25">
      <c r="A341" s="37"/>
      <c r="B341" s="45" t="s">
        <v>58</v>
      </c>
      <c r="C341" s="32"/>
      <c r="D341" s="32"/>
      <c r="E341" s="13" t="s">
        <v>2</v>
      </c>
      <c r="F341" s="14" t="s">
        <v>3</v>
      </c>
      <c r="G341" s="15" t="s">
        <v>4</v>
      </c>
      <c r="H341" s="42" t="s">
        <v>412</v>
      </c>
      <c r="I341" s="53" t="s">
        <v>521</v>
      </c>
      <c r="J341" s="13" t="s">
        <v>518</v>
      </c>
      <c r="K341" s="60" t="s">
        <v>446</v>
      </c>
      <c r="L341" s="13" t="s">
        <v>518</v>
      </c>
      <c r="M341" s="13" t="s">
        <v>496</v>
      </c>
      <c r="N341" s="13" t="s">
        <v>461</v>
      </c>
      <c r="O341" s="13" t="s">
        <v>440</v>
      </c>
    </row>
    <row r="342" spans="1:20" ht="15.75" thickBot="1" x14ac:dyDescent="0.3">
      <c r="A342" s="38" t="s">
        <v>58</v>
      </c>
      <c r="B342" s="38" t="s">
        <v>59</v>
      </c>
      <c r="C342" s="33"/>
      <c r="D342" s="33"/>
      <c r="E342" s="16" t="s">
        <v>5</v>
      </c>
      <c r="F342" s="16" t="s">
        <v>5</v>
      </c>
      <c r="G342" s="16" t="s">
        <v>5</v>
      </c>
      <c r="H342" s="43" t="s">
        <v>413</v>
      </c>
      <c r="I342" s="16" t="s">
        <v>441</v>
      </c>
      <c r="J342" s="16" t="s">
        <v>441</v>
      </c>
      <c r="K342" s="61" t="s">
        <v>520</v>
      </c>
      <c r="L342" s="16" t="s">
        <v>442</v>
      </c>
      <c r="M342" s="16" t="s">
        <v>442</v>
      </c>
      <c r="N342" s="16" t="s">
        <v>442</v>
      </c>
      <c r="O342" s="16" t="s">
        <v>442</v>
      </c>
    </row>
    <row r="343" spans="1:20" ht="15.75" thickBot="1" x14ac:dyDescent="0.3">
      <c r="A343" s="34" t="s">
        <v>236</v>
      </c>
      <c r="B343" s="80" t="s">
        <v>545</v>
      </c>
      <c r="C343" s="81"/>
      <c r="D343" s="82"/>
      <c r="E343" s="5">
        <v>9892.06</v>
      </c>
      <c r="F343" s="3">
        <v>36012.019999999997</v>
      </c>
      <c r="G343" s="2">
        <v>43440.800000000003</v>
      </c>
      <c r="H343" s="2">
        <v>13183.97</v>
      </c>
      <c r="I343" s="2">
        <f>SUM(E343:H343)</f>
        <v>102528.85</v>
      </c>
      <c r="J343" s="2">
        <v>120499.13</v>
      </c>
      <c r="K343" s="59">
        <f>SUM(I343/J343)-1</f>
        <v>-0.14913203107773476</v>
      </c>
      <c r="L343" s="2">
        <v>239789.37</v>
      </c>
      <c r="M343" s="2">
        <v>154299.97</v>
      </c>
      <c r="N343" s="2">
        <v>119863.9</v>
      </c>
      <c r="O343" s="2">
        <v>197470.68</v>
      </c>
    </row>
    <row r="344" spans="1:20" ht="15.75" thickBot="1" x14ac:dyDescent="0.3">
      <c r="A344" s="66" t="s">
        <v>453</v>
      </c>
      <c r="B344" s="91" t="s">
        <v>547</v>
      </c>
      <c r="C344" s="92"/>
      <c r="D344" s="93"/>
      <c r="E344" s="57">
        <v>3016.97</v>
      </c>
      <c r="F344" s="57">
        <v>20353.88</v>
      </c>
      <c r="G344" s="67">
        <v>6415.37</v>
      </c>
      <c r="H344" s="67">
        <v>19784.71</v>
      </c>
      <c r="I344" s="67">
        <f>SUM(E344:H344)</f>
        <v>49570.93</v>
      </c>
      <c r="J344" s="67">
        <v>47180.2</v>
      </c>
      <c r="K344" s="59">
        <f>SUM(I344/J344)-1</f>
        <v>5.0672315929139788E-2</v>
      </c>
      <c r="L344" s="67">
        <v>70393.399999999994</v>
      </c>
      <c r="M344" s="67">
        <v>36594.720000000001</v>
      </c>
      <c r="N344" s="67">
        <v>12002.72</v>
      </c>
      <c r="O344" s="67">
        <v>0</v>
      </c>
    </row>
    <row r="345" spans="1:20" s="68" customFormat="1" ht="15.75" thickBot="1" x14ac:dyDescent="0.3">
      <c r="A345" s="66" t="s">
        <v>536</v>
      </c>
      <c r="B345" s="91" t="s">
        <v>275</v>
      </c>
      <c r="C345" s="92"/>
      <c r="D345" s="93"/>
      <c r="E345" s="57">
        <v>163.30000000000001</v>
      </c>
      <c r="F345" s="57">
        <v>252.14</v>
      </c>
      <c r="G345" s="67"/>
      <c r="H345" s="67"/>
      <c r="I345" s="67">
        <f>SUM(E345:H345)</f>
        <v>415.44</v>
      </c>
      <c r="J345" s="67"/>
      <c r="K345" s="59"/>
      <c r="L345" s="67"/>
      <c r="M345" s="67"/>
      <c r="N345" s="67"/>
      <c r="O345" s="67">
        <v>0</v>
      </c>
      <c r="T345" s="69"/>
    </row>
    <row r="346" spans="1:20" ht="15.75" thickBot="1" x14ac:dyDescent="0.3">
      <c r="A346" s="30" t="s">
        <v>45</v>
      </c>
      <c r="B346" s="46"/>
      <c r="C346" s="31"/>
      <c r="D346" s="31"/>
      <c r="E346" s="4">
        <f>SUM(E343:E345)</f>
        <v>13072.329999999998</v>
      </c>
      <c r="F346" s="4">
        <f t="shared" ref="F346:I346" si="140">SUM(F343:F345)</f>
        <v>56618.039999999994</v>
      </c>
      <c r="G346" s="4">
        <f t="shared" si="140"/>
        <v>49856.170000000006</v>
      </c>
      <c r="H346" s="4">
        <f t="shared" si="140"/>
        <v>32968.68</v>
      </c>
      <c r="I346" s="4">
        <f t="shared" si="140"/>
        <v>152515.22</v>
      </c>
      <c r="J346" s="4">
        <f>SUM(J343:J345)</f>
        <v>167679.33000000002</v>
      </c>
      <c r="K346" s="65">
        <f t="shared" ref="K346" si="141">SUM(I346/J346)-1</f>
        <v>-9.0435177669185629E-2</v>
      </c>
      <c r="L346" s="4">
        <f>SUM(L343:L345)</f>
        <v>310182.77</v>
      </c>
      <c r="M346" s="4">
        <f>SUM(M343:M345)</f>
        <v>190894.69</v>
      </c>
      <c r="N346" s="4">
        <f>SUM(N343:N345)</f>
        <v>131866.62</v>
      </c>
      <c r="O346" s="4">
        <f>SUM(O343:O345)</f>
        <v>197470.68</v>
      </c>
    </row>
    <row r="347" spans="1:20" ht="15.75" thickBot="1" x14ac:dyDescent="0.3">
      <c r="A347" s="89" t="s">
        <v>46</v>
      </c>
      <c r="B347" s="89"/>
      <c r="C347" s="89"/>
      <c r="D347" s="89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20" x14ac:dyDescent="0.25">
      <c r="A348" s="37"/>
      <c r="B348" s="45" t="s">
        <v>58</v>
      </c>
      <c r="C348" s="32"/>
      <c r="D348" s="32"/>
      <c r="E348" s="13" t="s">
        <v>2</v>
      </c>
      <c r="F348" s="14" t="s">
        <v>3</v>
      </c>
      <c r="G348" s="15" t="s">
        <v>4</v>
      </c>
      <c r="H348" s="42" t="s">
        <v>412</v>
      </c>
      <c r="I348" s="53" t="s">
        <v>521</v>
      </c>
      <c r="J348" s="13" t="s">
        <v>518</v>
      </c>
      <c r="K348" s="60" t="s">
        <v>446</v>
      </c>
      <c r="L348" s="13" t="s">
        <v>518</v>
      </c>
      <c r="M348" s="13" t="s">
        <v>496</v>
      </c>
      <c r="N348" s="13" t="s">
        <v>461</v>
      </c>
      <c r="O348" s="13" t="s">
        <v>440</v>
      </c>
    </row>
    <row r="349" spans="1:20" ht="15.75" thickBot="1" x14ac:dyDescent="0.3">
      <c r="A349" s="38" t="s">
        <v>58</v>
      </c>
      <c r="B349" s="38" t="s">
        <v>59</v>
      </c>
      <c r="C349" s="33"/>
      <c r="D349" s="33"/>
      <c r="E349" s="16" t="s">
        <v>5</v>
      </c>
      <c r="F349" s="16" t="s">
        <v>5</v>
      </c>
      <c r="G349" s="16" t="s">
        <v>5</v>
      </c>
      <c r="H349" s="43" t="s">
        <v>413</v>
      </c>
      <c r="I349" s="16" t="s">
        <v>441</v>
      </c>
      <c r="J349" s="16" t="s">
        <v>441</v>
      </c>
      <c r="K349" s="61" t="s">
        <v>520</v>
      </c>
      <c r="L349" s="16" t="s">
        <v>442</v>
      </c>
      <c r="M349" s="16" t="s">
        <v>442</v>
      </c>
      <c r="N349" s="16" t="s">
        <v>442</v>
      </c>
      <c r="O349" s="16" t="s">
        <v>442</v>
      </c>
    </row>
    <row r="350" spans="1:20" ht="15.75" thickBot="1" x14ac:dyDescent="0.3">
      <c r="A350" s="34" t="s">
        <v>237</v>
      </c>
      <c r="B350" s="34" t="s">
        <v>238</v>
      </c>
      <c r="C350" s="35"/>
      <c r="D350" s="35"/>
      <c r="E350" s="3"/>
      <c r="F350" s="3">
        <v>21228.92</v>
      </c>
      <c r="G350" s="2"/>
      <c r="H350" s="2">
        <v>11051.8</v>
      </c>
      <c r="I350" s="2">
        <f>SUM(E350:H350)</f>
        <v>32280.719999999998</v>
      </c>
      <c r="J350" s="2">
        <v>30053.4</v>
      </c>
      <c r="K350" s="59">
        <f>SUM(I350/J350)-1</f>
        <v>7.4112080496715693E-2</v>
      </c>
      <c r="L350" s="2">
        <v>45965.02</v>
      </c>
      <c r="M350" s="2">
        <v>39288.699999999997</v>
      </c>
      <c r="N350" s="2">
        <v>43826.35</v>
      </c>
      <c r="O350" s="2">
        <v>43217.26</v>
      </c>
    </row>
    <row r="351" spans="1:20" ht="15.75" thickBot="1" x14ac:dyDescent="0.3">
      <c r="A351" s="30" t="s">
        <v>47</v>
      </c>
      <c r="B351" s="46"/>
      <c r="C351" s="31"/>
      <c r="D351" s="31"/>
      <c r="E351" s="4">
        <f>SUM(E350)</f>
        <v>0</v>
      </c>
      <c r="F351" s="4">
        <f t="shared" ref="F351:I351" si="142">SUM(F350)</f>
        <v>21228.92</v>
      </c>
      <c r="G351" s="4">
        <f t="shared" si="142"/>
        <v>0</v>
      </c>
      <c r="H351" s="4">
        <f>SUM(H350)</f>
        <v>11051.8</v>
      </c>
      <c r="I351" s="4">
        <f t="shared" si="142"/>
        <v>32280.719999999998</v>
      </c>
      <c r="J351" s="4">
        <f>SUM(J350)</f>
        <v>30053.4</v>
      </c>
      <c r="K351" s="65">
        <f>SUM(I351/J351)-1</f>
        <v>7.4112080496715693E-2</v>
      </c>
      <c r="L351" s="4">
        <f>SUM(L350)</f>
        <v>45965.02</v>
      </c>
      <c r="M351" s="4">
        <f>SUM(M350)</f>
        <v>39288.699999999997</v>
      </c>
      <c r="N351" s="4">
        <f>SUM(N350)</f>
        <v>43826.35</v>
      </c>
      <c r="O351" s="4">
        <f>SUM(O350)</f>
        <v>43217.26</v>
      </c>
    </row>
    <row r="352" spans="1:20" ht="15.75" thickBot="1" x14ac:dyDescent="0.3">
      <c r="A352" s="89" t="s">
        <v>48</v>
      </c>
      <c r="B352" s="89"/>
      <c r="C352" s="89"/>
      <c r="D352" s="89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5" x14ac:dyDescent="0.25">
      <c r="A353" s="37"/>
      <c r="B353" s="45" t="s">
        <v>58</v>
      </c>
      <c r="C353" s="32"/>
      <c r="D353" s="32"/>
      <c r="E353" s="13" t="s">
        <v>2</v>
      </c>
      <c r="F353" s="14" t="s">
        <v>3</v>
      </c>
      <c r="G353" s="15" t="s">
        <v>4</v>
      </c>
      <c r="H353" s="42" t="s">
        <v>412</v>
      </c>
      <c r="I353" s="53" t="s">
        <v>521</v>
      </c>
      <c r="J353" s="13" t="s">
        <v>518</v>
      </c>
      <c r="K353" s="60" t="s">
        <v>446</v>
      </c>
      <c r="L353" s="13" t="s">
        <v>518</v>
      </c>
      <c r="M353" s="13" t="s">
        <v>496</v>
      </c>
      <c r="N353" s="13" t="s">
        <v>461</v>
      </c>
      <c r="O353" s="13" t="s">
        <v>440</v>
      </c>
    </row>
    <row r="354" spans="1:15" ht="15.75" thickBot="1" x14ac:dyDescent="0.3">
      <c r="A354" s="38" t="s">
        <v>58</v>
      </c>
      <c r="B354" s="38" t="s">
        <v>59</v>
      </c>
      <c r="C354" s="33"/>
      <c r="D354" s="33"/>
      <c r="E354" s="16" t="s">
        <v>5</v>
      </c>
      <c r="F354" s="16" t="s">
        <v>5</v>
      </c>
      <c r="G354" s="16" t="s">
        <v>5</v>
      </c>
      <c r="H354" s="43" t="s">
        <v>413</v>
      </c>
      <c r="I354" s="16" t="s">
        <v>441</v>
      </c>
      <c r="J354" s="16" t="s">
        <v>441</v>
      </c>
      <c r="K354" s="61" t="s">
        <v>520</v>
      </c>
      <c r="L354" s="16" t="s">
        <v>442</v>
      </c>
      <c r="M354" s="16" t="s">
        <v>442</v>
      </c>
      <c r="N354" s="16" t="s">
        <v>442</v>
      </c>
      <c r="O354" s="16" t="s">
        <v>442</v>
      </c>
    </row>
    <row r="355" spans="1:15" ht="15.75" thickBot="1" x14ac:dyDescent="0.3">
      <c r="A355" s="34" t="s">
        <v>239</v>
      </c>
      <c r="B355" s="80" t="s">
        <v>240</v>
      </c>
      <c r="C355" s="81"/>
      <c r="D355" s="82"/>
      <c r="E355" s="3">
        <v>31608.52</v>
      </c>
      <c r="F355" s="3">
        <v>26438.15</v>
      </c>
      <c r="G355" s="2"/>
      <c r="H355" s="2">
        <v>13768.36</v>
      </c>
      <c r="I355" s="2">
        <f t="shared" ref="I355:I356" si="143">SUM(E355:H355)</f>
        <v>71815.03</v>
      </c>
      <c r="J355" s="2">
        <v>65781.16</v>
      </c>
      <c r="K355" s="59">
        <f t="shared" ref="K355:K357" si="144">SUM(I355/J355)-1</f>
        <v>9.1726415283646556E-2</v>
      </c>
      <c r="L355" s="2">
        <v>105993.61</v>
      </c>
      <c r="M355" s="2">
        <v>112987.07</v>
      </c>
      <c r="N355" s="2">
        <v>163905.97</v>
      </c>
      <c r="O355" s="2">
        <v>174083.36</v>
      </c>
    </row>
    <row r="356" spans="1:15" ht="15.75" thickBot="1" x14ac:dyDescent="0.3">
      <c r="A356" s="34" t="s">
        <v>274</v>
      </c>
      <c r="B356" s="83" t="s">
        <v>275</v>
      </c>
      <c r="C356" s="84"/>
      <c r="D356" s="85"/>
      <c r="E356" s="3">
        <v>180.99</v>
      </c>
      <c r="F356" s="3"/>
      <c r="G356" s="2"/>
      <c r="H356" s="2"/>
      <c r="I356" s="2">
        <f t="shared" si="143"/>
        <v>180.99</v>
      </c>
      <c r="J356" s="2">
        <v>2370.7800000000002</v>
      </c>
      <c r="K356" s="59">
        <f t="shared" si="144"/>
        <v>-0.92365803659555079</v>
      </c>
      <c r="L356" s="2">
        <v>2515.73</v>
      </c>
      <c r="M356" s="2">
        <v>6685.93</v>
      </c>
      <c r="N356" s="2">
        <v>17584.84</v>
      </c>
      <c r="O356" s="2">
        <v>11687.99</v>
      </c>
    </row>
    <row r="357" spans="1:15" ht="15.75" thickBot="1" x14ac:dyDescent="0.3">
      <c r="A357" s="30" t="s">
        <v>49</v>
      </c>
      <c r="B357" s="46"/>
      <c r="C357" s="31"/>
      <c r="D357" s="31"/>
      <c r="E357" s="4">
        <f>SUM(E355:E356)</f>
        <v>31789.510000000002</v>
      </c>
      <c r="F357" s="4">
        <f t="shared" ref="F357:I357" si="145">SUM(F355:F356)</f>
        <v>26438.15</v>
      </c>
      <c r="G357" s="4">
        <f t="shared" si="145"/>
        <v>0</v>
      </c>
      <c r="H357" s="4">
        <f>SUM(H355:H356)</f>
        <v>13768.36</v>
      </c>
      <c r="I357" s="4">
        <f t="shared" si="145"/>
        <v>71996.02</v>
      </c>
      <c r="J357" s="4">
        <f>SUM(J355:J356)</f>
        <v>68151.94</v>
      </c>
      <c r="K357" s="65">
        <f t="shared" si="144"/>
        <v>5.6404557229038588E-2</v>
      </c>
      <c r="L357" s="4">
        <f>SUM(L355:L356)</f>
        <v>108509.34</v>
      </c>
      <c r="M357" s="4">
        <f>SUM(M355:M356)</f>
        <v>119673</v>
      </c>
      <c r="N357" s="4">
        <f>SUM(N355:N356)</f>
        <v>181490.81</v>
      </c>
      <c r="O357" s="4">
        <f>SUM(O355:O356)</f>
        <v>185771.34999999998</v>
      </c>
    </row>
    <row r="358" spans="1:15" ht="15.75" thickBot="1" x14ac:dyDescent="0.3">
      <c r="A358" s="36" t="s">
        <v>50</v>
      </c>
      <c r="B358" s="10"/>
      <c r="C358" s="28"/>
      <c r="D358" s="28"/>
      <c r="E358" s="11"/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1:15" x14ac:dyDescent="0.25">
      <c r="A359" s="37"/>
      <c r="B359" s="45" t="s">
        <v>58</v>
      </c>
      <c r="C359" s="32"/>
      <c r="D359" s="32"/>
      <c r="E359" s="13" t="s">
        <v>2</v>
      </c>
      <c r="F359" s="14" t="s">
        <v>3</v>
      </c>
      <c r="G359" s="15" t="s">
        <v>4</v>
      </c>
      <c r="H359" s="42" t="s">
        <v>412</v>
      </c>
      <c r="I359" s="53" t="s">
        <v>521</v>
      </c>
      <c r="J359" s="13" t="s">
        <v>518</v>
      </c>
      <c r="K359" s="60" t="s">
        <v>446</v>
      </c>
      <c r="L359" s="13" t="s">
        <v>518</v>
      </c>
      <c r="M359" s="13" t="s">
        <v>496</v>
      </c>
      <c r="N359" s="13" t="s">
        <v>461</v>
      </c>
      <c r="O359" s="13" t="s">
        <v>440</v>
      </c>
    </row>
    <row r="360" spans="1:15" ht="15.75" thickBot="1" x14ac:dyDescent="0.3">
      <c r="A360" s="38" t="s">
        <v>58</v>
      </c>
      <c r="B360" s="38" t="s">
        <v>59</v>
      </c>
      <c r="C360" s="33"/>
      <c r="D360" s="33"/>
      <c r="E360" s="16" t="s">
        <v>5</v>
      </c>
      <c r="F360" s="16" t="s">
        <v>5</v>
      </c>
      <c r="G360" s="16" t="s">
        <v>5</v>
      </c>
      <c r="H360" s="43" t="s">
        <v>413</v>
      </c>
      <c r="I360" s="16" t="s">
        <v>441</v>
      </c>
      <c r="J360" s="16" t="s">
        <v>441</v>
      </c>
      <c r="K360" s="61" t="s">
        <v>520</v>
      </c>
      <c r="L360" s="16" t="s">
        <v>442</v>
      </c>
      <c r="M360" s="16" t="s">
        <v>442</v>
      </c>
      <c r="N360" s="16" t="s">
        <v>442</v>
      </c>
      <c r="O360" s="16" t="s">
        <v>442</v>
      </c>
    </row>
    <row r="361" spans="1:15" ht="15.75" thickBot="1" x14ac:dyDescent="0.3">
      <c r="A361" s="34" t="s">
        <v>241</v>
      </c>
      <c r="B361" s="80" t="s">
        <v>242</v>
      </c>
      <c r="C361" s="81"/>
      <c r="D361" s="82"/>
      <c r="E361" s="3">
        <v>4046.16</v>
      </c>
      <c r="F361" s="3">
        <v>2775.17</v>
      </c>
      <c r="G361" s="2"/>
      <c r="H361" s="2">
        <v>2124</v>
      </c>
      <c r="I361" s="2">
        <f t="shared" ref="I361:I363" si="146">SUM(E361:H361)</f>
        <v>8945.33</v>
      </c>
      <c r="J361" s="2">
        <v>17877.28</v>
      </c>
      <c r="K361" s="59">
        <f t="shared" ref="K361:K364" si="147">SUM(I361/J361)-1</f>
        <v>-0.49962578199815633</v>
      </c>
      <c r="L361" s="2">
        <v>23722.19</v>
      </c>
      <c r="M361" s="2">
        <v>15937.36</v>
      </c>
      <c r="N361" s="2">
        <v>22529.5</v>
      </c>
      <c r="O361" s="2">
        <v>29292.720000000001</v>
      </c>
    </row>
    <row r="362" spans="1:15" ht="15.75" thickBot="1" x14ac:dyDescent="0.3">
      <c r="A362" s="34" t="s">
        <v>381</v>
      </c>
      <c r="B362" s="34" t="s">
        <v>382</v>
      </c>
      <c r="C362" s="35"/>
      <c r="D362" s="35"/>
      <c r="E362" s="3"/>
      <c r="F362" s="3">
        <v>5286.81</v>
      </c>
      <c r="G362" s="2"/>
      <c r="H362" s="2"/>
      <c r="I362" s="2">
        <f t="shared" si="146"/>
        <v>5286.81</v>
      </c>
      <c r="J362" s="2">
        <v>3488.12</v>
      </c>
      <c r="K362" s="59">
        <f t="shared" si="147"/>
        <v>0.51566173182115316</v>
      </c>
      <c r="L362" s="2">
        <v>9847.1200000000008</v>
      </c>
      <c r="M362" s="2">
        <v>9593.77</v>
      </c>
      <c r="N362" s="2">
        <v>13764.51</v>
      </c>
      <c r="O362" s="2">
        <v>16237.31</v>
      </c>
    </row>
    <row r="363" spans="1:15" ht="15.75" thickBot="1" x14ac:dyDescent="0.3">
      <c r="A363" s="34" t="s">
        <v>243</v>
      </c>
      <c r="B363" s="34" t="s">
        <v>244</v>
      </c>
      <c r="C363" s="35"/>
      <c r="D363" s="35"/>
      <c r="E363" s="3">
        <v>3298.54</v>
      </c>
      <c r="F363" s="3">
        <v>1361.28</v>
      </c>
      <c r="G363" s="2"/>
      <c r="H363" s="2">
        <v>2678</v>
      </c>
      <c r="I363" s="2">
        <f t="shared" si="146"/>
        <v>7337.82</v>
      </c>
      <c r="J363" s="2">
        <v>15268.14</v>
      </c>
      <c r="K363" s="59">
        <f t="shared" si="147"/>
        <v>-0.51940314930305853</v>
      </c>
      <c r="L363" s="2">
        <v>43474.36</v>
      </c>
      <c r="M363" s="2">
        <v>29339.99</v>
      </c>
      <c r="N363" s="2">
        <v>37379.81</v>
      </c>
      <c r="O363" s="2">
        <v>39054.97</v>
      </c>
    </row>
    <row r="364" spans="1:15" ht="15.75" thickBot="1" x14ac:dyDescent="0.3">
      <c r="A364" s="30" t="s">
        <v>51</v>
      </c>
      <c r="B364" s="46"/>
      <c r="C364" s="31"/>
      <c r="D364" s="31"/>
      <c r="E364" s="4">
        <f>SUM(E361:E363)</f>
        <v>7344.7</v>
      </c>
      <c r="F364" s="4">
        <f t="shared" ref="F364:I364" si="148">SUM(F361:F363)</f>
        <v>9423.26</v>
      </c>
      <c r="G364" s="4">
        <f t="shared" si="148"/>
        <v>0</v>
      </c>
      <c r="H364" s="4">
        <f>SUM(H361:H363)</f>
        <v>4802</v>
      </c>
      <c r="I364" s="4">
        <f t="shared" si="148"/>
        <v>21569.96</v>
      </c>
      <c r="J364" s="4">
        <f>SUM(J361:J363)</f>
        <v>36633.539999999994</v>
      </c>
      <c r="K364" s="65">
        <f t="shared" si="147"/>
        <v>-0.41119640635330346</v>
      </c>
      <c r="L364" s="4">
        <f>SUM(L361:L363)</f>
        <v>77043.67</v>
      </c>
      <c r="M364" s="4">
        <f>SUM(M361:M363)</f>
        <v>54871.12</v>
      </c>
      <c r="N364" s="4">
        <f>SUM(N361:N363)</f>
        <v>73673.820000000007</v>
      </c>
      <c r="O364" s="4">
        <f>SUM(O361:O363)</f>
        <v>84585</v>
      </c>
    </row>
    <row r="365" spans="1:15" ht="15.75" thickBot="1" x14ac:dyDescent="0.3">
      <c r="A365" s="36" t="s">
        <v>352</v>
      </c>
      <c r="B365" s="10"/>
      <c r="C365" s="28"/>
      <c r="D365" s="28"/>
      <c r="E365" s="11"/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1:15" x14ac:dyDescent="0.25">
      <c r="A366" s="37"/>
      <c r="B366" s="45" t="s">
        <v>58</v>
      </c>
      <c r="C366" s="32"/>
      <c r="D366" s="32"/>
      <c r="E366" s="13" t="s">
        <v>2</v>
      </c>
      <c r="F366" s="14" t="s">
        <v>3</v>
      </c>
      <c r="G366" s="15" t="s">
        <v>4</v>
      </c>
      <c r="H366" s="42" t="s">
        <v>412</v>
      </c>
      <c r="I366" s="53" t="s">
        <v>521</v>
      </c>
      <c r="J366" s="13" t="s">
        <v>518</v>
      </c>
      <c r="K366" s="60" t="s">
        <v>446</v>
      </c>
      <c r="L366" s="13" t="s">
        <v>518</v>
      </c>
      <c r="M366" s="13" t="s">
        <v>496</v>
      </c>
      <c r="N366" s="13" t="s">
        <v>461</v>
      </c>
      <c r="O366" s="13" t="s">
        <v>440</v>
      </c>
    </row>
    <row r="367" spans="1:15" ht="15.75" thickBot="1" x14ac:dyDescent="0.3">
      <c r="A367" s="38" t="s">
        <v>58</v>
      </c>
      <c r="B367" s="38" t="s">
        <v>59</v>
      </c>
      <c r="C367" s="33"/>
      <c r="D367" s="33"/>
      <c r="E367" s="16" t="s">
        <v>5</v>
      </c>
      <c r="F367" s="16" t="s">
        <v>5</v>
      </c>
      <c r="G367" s="16" t="s">
        <v>5</v>
      </c>
      <c r="H367" s="43" t="s">
        <v>413</v>
      </c>
      <c r="I367" s="16" t="s">
        <v>441</v>
      </c>
      <c r="J367" s="16" t="s">
        <v>441</v>
      </c>
      <c r="K367" s="61" t="s">
        <v>520</v>
      </c>
      <c r="L367" s="16" t="s">
        <v>442</v>
      </c>
      <c r="M367" s="16" t="s">
        <v>442</v>
      </c>
      <c r="N367" s="16" t="s">
        <v>442</v>
      </c>
      <c r="O367" s="16" t="s">
        <v>442</v>
      </c>
    </row>
    <row r="368" spans="1:15" ht="15.75" thickBot="1" x14ac:dyDescent="0.3">
      <c r="A368" s="34" t="s">
        <v>332</v>
      </c>
      <c r="B368" s="34" t="s">
        <v>333</v>
      </c>
      <c r="C368" s="35"/>
      <c r="D368" s="35"/>
      <c r="E368" s="3"/>
      <c r="F368" s="3"/>
      <c r="G368" s="2">
        <v>1264.9100000000001</v>
      </c>
      <c r="H368" s="2">
        <v>200</v>
      </c>
      <c r="I368" s="2">
        <f t="shared" ref="I368:I374" si="149">SUM(E368:H368)</f>
        <v>1464.91</v>
      </c>
      <c r="J368" s="2">
        <v>8598.94</v>
      </c>
      <c r="K368" s="59">
        <f t="shared" ref="K368:K375" si="150">SUM(I368/J368)-1</f>
        <v>-0.8296406301241781</v>
      </c>
      <c r="L368" s="2">
        <v>20151.419999999998</v>
      </c>
      <c r="M368" s="2">
        <v>4457.18</v>
      </c>
      <c r="N368" s="2">
        <v>9054.09</v>
      </c>
      <c r="O368" s="2">
        <v>38393.39</v>
      </c>
    </row>
    <row r="369" spans="1:15" ht="15.75" thickBot="1" x14ac:dyDescent="0.3">
      <c r="A369" s="34" t="s">
        <v>245</v>
      </c>
      <c r="B369" s="83" t="s">
        <v>246</v>
      </c>
      <c r="C369" s="84"/>
      <c r="D369" s="85"/>
      <c r="E369" s="3">
        <v>2382.66</v>
      </c>
      <c r="F369" s="3">
        <v>15793.15</v>
      </c>
      <c r="G369" s="2">
        <v>9346.2900000000009</v>
      </c>
      <c r="H369" s="2">
        <v>15036.52</v>
      </c>
      <c r="I369" s="2">
        <f t="shared" si="149"/>
        <v>42558.619999999995</v>
      </c>
      <c r="J369" s="2">
        <v>52230.239999999998</v>
      </c>
      <c r="K369" s="59">
        <f t="shared" si="150"/>
        <v>-0.18517280410735237</v>
      </c>
      <c r="L369" s="2">
        <v>90304.69</v>
      </c>
      <c r="M369" s="2">
        <v>95188.46</v>
      </c>
      <c r="N369" s="2">
        <v>150776.17000000001</v>
      </c>
      <c r="O369" s="2">
        <v>81006.25</v>
      </c>
    </row>
    <row r="370" spans="1:15" ht="15.75" thickBot="1" x14ac:dyDescent="0.3">
      <c r="A370" s="34" t="s">
        <v>426</v>
      </c>
      <c r="B370" s="83" t="s">
        <v>427</v>
      </c>
      <c r="C370" s="84"/>
      <c r="D370" s="85"/>
      <c r="E370" s="3"/>
      <c r="F370" s="3"/>
      <c r="G370" s="2"/>
      <c r="H370" s="2"/>
      <c r="I370" s="2"/>
      <c r="J370" s="2"/>
      <c r="K370" s="59"/>
      <c r="L370" s="2">
        <v>0</v>
      </c>
      <c r="M370" s="2">
        <v>0</v>
      </c>
      <c r="N370" s="2">
        <v>162</v>
      </c>
      <c r="O370" s="2">
        <v>1741.01</v>
      </c>
    </row>
    <row r="371" spans="1:15" ht="15.75" thickBot="1" x14ac:dyDescent="0.3">
      <c r="A371" s="34" t="s">
        <v>373</v>
      </c>
      <c r="B371" s="83" t="s">
        <v>374</v>
      </c>
      <c r="C371" s="84"/>
      <c r="D371" s="85"/>
      <c r="E371" s="3"/>
      <c r="F371" s="3"/>
      <c r="G371" s="2"/>
      <c r="H371" s="2"/>
      <c r="I371" s="2">
        <f t="shared" si="149"/>
        <v>0</v>
      </c>
      <c r="J371" s="2"/>
      <c r="K371" s="59"/>
      <c r="L371" s="2">
        <v>3458.96</v>
      </c>
      <c r="M371" s="2">
        <v>3122.04</v>
      </c>
      <c r="N371" s="2">
        <v>3211.69</v>
      </c>
      <c r="O371" s="2">
        <v>4839.43</v>
      </c>
    </row>
    <row r="372" spans="1:15" ht="15.75" thickBot="1" x14ac:dyDescent="0.3">
      <c r="A372" s="34" t="s">
        <v>387</v>
      </c>
      <c r="B372" s="83" t="s">
        <v>388</v>
      </c>
      <c r="C372" s="84"/>
      <c r="D372" s="85"/>
      <c r="E372" s="3">
        <v>8202.81</v>
      </c>
      <c r="F372" s="3">
        <v>24823.360000000001</v>
      </c>
      <c r="G372" s="2"/>
      <c r="H372" s="2">
        <v>57761.51</v>
      </c>
      <c r="I372" s="2">
        <f t="shared" ref="I372:I373" si="151">SUM(E372:H372)</f>
        <v>90787.68</v>
      </c>
      <c r="J372" s="2">
        <v>91476.83</v>
      </c>
      <c r="K372" s="59">
        <f t="shared" si="150"/>
        <v>-7.5336016781518689E-3</v>
      </c>
      <c r="L372" s="2">
        <v>118151.11</v>
      </c>
      <c r="M372" s="2">
        <v>20780.23</v>
      </c>
      <c r="N372" s="2">
        <v>60486.239999999998</v>
      </c>
      <c r="O372" s="2">
        <v>41701.24</v>
      </c>
    </row>
    <row r="373" spans="1:15" ht="15.75" thickBot="1" x14ac:dyDescent="0.3">
      <c r="A373" s="34" t="s">
        <v>438</v>
      </c>
      <c r="B373" s="34" t="s">
        <v>439</v>
      </c>
      <c r="C373" s="35"/>
      <c r="D373" s="35"/>
      <c r="E373" s="3">
        <v>8352.06</v>
      </c>
      <c r="F373" s="3">
        <v>3023.64</v>
      </c>
      <c r="G373" s="2">
        <v>1784.28</v>
      </c>
      <c r="H373" s="2"/>
      <c r="I373" s="2">
        <f t="shared" si="151"/>
        <v>13159.98</v>
      </c>
      <c r="J373" s="2">
        <v>14119.58</v>
      </c>
      <c r="K373" s="59">
        <f t="shared" ref="K373:K374" si="152">SUM(I373/J373)-1</f>
        <v>-6.7962361486673117E-2</v>
      </c>
      <c r="L373" s="2">
        <v>19883.86</v>
      </c>
      <c r="M373" s="2">
        <v>19925.349999999999</v>
      </c>
      <c r="N373" s="2">
        <v>13482.61</v>
      </c>
      <c r="O373" s="2">
        <v>0</v>
      </c>
    </row>
    <row r="374" spans="1:15" ht="15.75" thickBot="1" x14ac:dyDescent="0.3">
      <c r="A374" s="34" t="s">
        <v>517</v>
      </c>
      <c r="B374" s="34" t="s">
        <v>546</v>
      </c>
      <c r="C374" s="35"/>
      <c r="D374" s="35"/>
      <c r="E374" s="3">
        <v>834.77</v>
      </c>
      <c r="F374" s="3">
        <v>389.94</v>
      </c>
      <c r="G374" s="2">
        <v>2562.54</v>
      </c>
      <c r="H374" s="2">
        <v>742.05</v>
      </c>
      <c r="I374" s="2">
        <f t="shared" si="149"/>
        <v>4529.3</v>
      </c>
      <c r="J374" s="2">
        <v>971.43</v>
      </c>
      <c r="K374" s="59">
        <f t="shared" si="152"/>
        <v>3.6625078492531635</v>
      </c>
      <c r="L374" s="2">
        <v>2931.54</v>
      </c>
      <c r="M374" s="2"/>
      <c r="N374" s="2"/>
      <c r="O374" s="2">
        <v>0</v>
      </c>
    </row>
    <row r="375" spans="1:15" ht="15.75" thickBot="1" x14ac:dyDescent="0.3">
      <c r="A375" s="30" t="s">
        <v>353</v>
      </c>
      <c r="B375" s="46"/>
      <c r="C375" s="31"/>
      <c r="D375" s="31"/>
      <c r="E375" s="4">
        <f>SUM(E368:E374)</f>
        <v>19772.3</v>
      </c>
      <c r="F375" s="4">
        <f t="shared" ref="F375:I375" si="153">SUM(F368:F374)</f>
        <v>44030.090000000004</v>
      </c>
      <c r="G375" s="4">
        <f t="shared" si="153"/>
        <v>14958.02</v>
      </c>
      <c r="H375" s="4">
        <f>SUM(H368:H374)</f>
        <v>73740.08</v>
      </c>
      <c r="I375" s="4">
        <f t="shared" si="153"/>
        <v>152500.49</v>
      </c>
      <c r="J375" s="4">
        <f>SUM(J368:J374)</f>
        <v>167397.01999999999</v>
      </c>
      <c r="K375" s="65">
        <f t="shared" si="150"/>
        <v>-8.8989218565539541E-2</v>
      </c>
      <c r="L375" s="4">
        <f>SUM(L368:L374)</f>
        <v>254881.58</v>
      </c>
      <c r="M375" s="4">
        <f>SUM(M368:M374)</f>
        <v>143473.26</v>
      </c>
      <c r="N375" s="4">
        <f>SUM(N368:N374)</f>
        <v>237172.8</v>
      </c>
      <c r="O375" s="4">
        <f>SUM(O368:O374)</f>
        <v>167681.31999999998</v>
      </c>
    </row>
    <row r="376" spans="1:15" ht="15.75" thickBot="1" x14ac:dyDescent="0.3">
      <c r="A376" s="36" t="s">
        <v>52</v>
      </c>
      <c r="B376" s="10"/>
      <c r="C376" s="28"/>
      <c r="D376" s="28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1:15" x14ac:dyDescent="0.25">
      <c r="A377" s="37"/>
      <c r="B377" s="45" t="s">
        <v>58</v>
      </c>
      <c r="C377" s="32"/>
      <c r="D377" s="32"/>
      <c r="E377" s="13" t="s">
        <v>2</v>
      </c>
      <c r="F377" s="14" t="s">
        <v>3</v>
      </c>
      <c r="G377" s="15" t="s">
        <v>4</v>
      </c>
      <c r="H377" s="42" t="s">
        <v>412</v>
      </c>
      <c r="I377" s="53" t="s">
        <v>521</v>
      </c>
      <c r="J377" s="13" t="s">
        <v>518</v>
      </c>
      <c r="K377" s="60" t="s">
        <v>446</v>
      </c>
      <c r="L377" s="13" t="s">
        <v>518</v>
      </c>
      <c r="M377" s="13" t="s">
        <v>496</v>
      </c>
      <c r="N377" s="13" t="s">
        <v>461</v>
      </c>
      <c r="O377" s="13" t="s">
        <v>440</v>
      </c>
    </row>
    <row r="378" spans="1:15" ht="15.75" thickBot="1" x14ac:dyDescent="0.3">
      <c r="A378" s="38" t="s">
        <v>58</v>
      </c>
      <c r="B378" s="38" t="s">
        <v>59</v>
      </c>
      <c r="C378" s="33"/>
      <c r="D378" s="33"/>
      <c r="E378" s="16" t="s">
        <v>5</v>
      </c>
      <c r="F378" s="16" t="s">
        <v>5</v>
      </c>
      <c r="G378" s="16" t="s">
        <v>5</v>
      </c>
      <c r="H378" s="43" t="s">
        <v>413</v>
      </c>
      <c r="I378" s="16" t="s">
        <v>441</v>
      </c>
      <c r="J378" s="16" t="s">
        <v>441</v>
      </c>
      <c r="K378" s="61" t="s">
        <v>520</v>
      </c>
      <c r="L378" s="16" t="s">
        <v>442</v>
      </c>
      <c r="M378" s="16" t="s">
        <v>442</v>
      </c>
      <c r="N378" s="16" t="s">
        <v>442</v>
      </c>
      <c r="O378" s="16" t="s">
        <v>442</v>
      </c>
    </row>
    <row r="379" spans="1:15" ht="15.75" thickBot="1" x14ac:dyDescent="0.3">
      <c r="A379" s="34" t="s">
        <v>247</v>
      </c>
      <c r="B379" s="80" t="s">
        <v>248</v>
      </c>
      <c r="C379" s="81"/>
      <c r="D379" s="82"/>
      <c r="E379" s="3">
        <v>4535.76</v>
      </c>
      <c r="F379" s="3">
        <v>27419.45</v>
      </c>
      <c r="G379" s="2"/>
      <c r="H379" s="2">
        <v>11462.25</v>
      </c>
      <c r="I379" s="2">
        <f>SUM(E379:H379)</f>
        <v>43417.46</v>
      </c>
      <c r="J379" s="2">
        <v>108231.39</v>
      </c>
      <c r="K379" s="59">
        <f>SUM(I379/J379)-1</f>
        <v>-0.59884595402498297</v>
      </c>
      <c r="L379" s="2">
        <v>157310.04999999999</v>
      </c>
      <c r="M379" s="2">
        <v>82789.08</v>
      </c>
      <c r="N379" s="2">
        <v>69197.53</v>
      </c>
      <c r="O379" s="2">
        <v>79287.8</v>
      </c>
    </row>
    <row r="380" spans="1:15" ht="15.75" thickBot="1" x14ac:dyDescent="0.3">
      <c r="A380" s="30" t="s">
        <v>53</v>
      </c>
      <c r="B380" s="46"/>
      <c r="C380" s="31"/>
      <c r="D380" s="31"/>
      <c r="E380" s="4">
        <f>SUM(E379:E379)</f>
        <v>4535.76</v>
      </c>
      <c r="F380" s="4">
        <f>SUM(F379:F379)</f>
        <v>27419.45</v>
      </c>
      <c r="G380" s="4">
        <f>SUM(G379:G379)</f>
        <v>0</v>
      </c>
      <c r="H380" s="4">
        <f>SUM(H379)</f>
        <v>11462.25</v>
      </c>
      <c r="I380" s="4">
        <f>SUM(I379:I379)</f>
        <v>43417.46</v>
      </c>
      <c r="J380" s="4">
        <f>SUM(J379)</f>
        <v>108231.39</v>
      </c>
      <c r="K380" s="65">
        <f>SUM(I380/J380)-1</f>
        <v>-0.59884595402498297</v>
      </c>
      <c r="L380" s="4">
        <f>SUM(L379)</f>
        <v>157310.04999999999</v>
      </c>
      <c r="M380" s="4">
        <f>SUM(M379)</f>
        <v>82789.08</v>
      </c>
      <c r="N380" s="4">
        <f>SUM(N379)</f>
        <v>69197.53</v>
      </c>
      <c r="O380" s="4">
        <f>SUM(O379)</f>
        <v>79287.8</v>
      </c>
    </row>
    <row r="381" spans="1:15" ht="15.75" thickBot="1" x14ac:dyDescent="0.3">
      <c r="A381" s="36" t="s">
        <v>54</v>
      </c>
      <c r="B381" s="10"/>
      <c r="C381" s="28"/>
      <c r="D381" s="28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1:15" x14ac:dyDescent="0.25">
      <c r="A382" s="37"/>
      <c r="B382" s="45" t="s">
        <v>58</v>
      </c>
      <c r="C382" s="32"/>
      <c r="D382" s="32"/>
      <c r="E382" s="13" t="s">
        <v>2</v>
      </c>
      <c r="F382" s="14" t="s">
        <v>3</v>
      </c>
      <c r="G382" s="15" t="s">
        <v>4</v>
      </c>
      <c r="H382" s="42" t="s">
        <v>412</v>
      </c>
      <c r="I382" s="53" t="s">
        <v>521</v>
      </c>
      <c r="J382" s="13" t="s">
        <v>518</v>
      </c>
      <c r="K382" s="60" t="s">
        <v>446</v>
      </c>
      <c r="L382" s="13" t="s">
        <v>518</v>
      </c>
      <c r="M382" s="13" t="s">
        <v>496</v>
      </c>
      <c r="N382" s="13" t="s">
        <v>461</v>
      </c>
      <c r="O382" s="13" t="s">
        <v>440</v>
      </c>
    </row>
    <row r="383" spans="1:15" ht="15.75" thickBot="1" x14ac:dyDescent="0.3">
      <c r="A383" s="38" t="s">
        <v>58</v>
      </c>
      <c r="B383" s="38" t="s">
        <v>59</v>
      </c>
      <c r="C383" s="33"/>
      <c r="D383" s="33"/>
      <c r="E383" s="16" t="s">
        <v>5</v>
      </c>
      <c r="F383" s="16" t="s">
        <v>5</v>
      </c>
      <c r="G383" s="16" t="s">
        <v>5</v>
      </c>
      <c r="H383" s="43" t="s">
        <v>413</v>
      </c>
      <c r="I383" s="16" t="s">
        <v>441</v>
      </c>
      <c r="J383" s="16" t="s">
        <v>441</v>
      </c>
      <c r="K383" s="61" t="s">
        <v>520</v>
      </c>
      <c r="L383" s="16" t="s">
        <v>442</v>
      </c>
      <c r="M383" s="16" t="s">
        <v>442</v>
      </c>
      <c r="N383" s="16" t="s">
        <v>442</v>
      </c>
      <c r="O383" s="16" t="s">
        <v>442</v>
      </c>
    </row>
    <row r="384" spans="1:15" ht="15.75" thickBot="1" x14ac:dyDescent="0.3">
      <c r="A384" s="34" t="s">
        <v>376</v>
      </c>
      <c r="B384" s="80" t="s">
        <v>375</v>
      </c>
      <c r="C384" s="81"/>
      <c r="D384" s="82"/>
      <c r="E384" s="3">
        <v>3083.54</v>
      </c>
      <c r="F384" s="3">
        <v>17904.57</v>
      </c>
      <c r="G384" s="2">
        <v>130.05000000000001</v>
      </c>
      <c r="H384" s="2">
        <v>397146.03</v>
      </c>
      <c r="I384" s="2">
        <f t="shared" ref="I384:I387" si="154">SUM(E384:H384)</f>
        <v>418264.19</v>
      </c>
      <c r="J384" s="2">
        <v>113818.16</v>
      </c>
      <c r="K384" s="59">
        <f t="shared" ref="K384:K388" si="155">SUM(I384/J384)-1</f>
        <v>2.6748458242515958</v>
      </c>
      <c r="L384" s="2">
        <v>194983.21</v>
      </c>
      <c r="M384" s="2">
        <v>120469.16</v>
      </c>
      <c r="N384" s="2">
        <v>39699.050000000003</v>
      </c>
      <c r="O384" s="2">
        <v>6501.99</v>
      </c>
    </row>
    <row r="385" spans="1:15" ht="15.75" thickBot="1" x14ac:dyDescent="0.3">
      <c r="A385" s="34" t="s">
        <v>249</v>
      </c>
      <c r="B385" s="83" t="s">
        <v>250</v>
      </c>
      <c r="C385" s="84"/>
      <c r="D385" s="85"/>
      <c r="E385" s="3">
        <v>32564.34</v>
      </c>
      <c r="F385" s="3">
        <v>72563.87</v>
      </c>
      <c r="G385" s="2">
        <v>739.36</v>
      </c>
      <c r="H385" s="2">
        <v>106571.65</v>
      </c>
      <c r="I385" s="2">
        <f t="shared" si="154"/>
        <v>212439.21999999997</v>
      </c>
      <c r="J385" s="2">
        <v>507988.89</v>
      </c>
      <c r="K385" s="59">
        <f t="shared" si="155"/>
        <v>-0.58180341306283301</v>
      </c>
      <c r="L385" s="2">
        <v>1794700.48</v>
      </c>
      <c r="M385" s="2">
        <v>1241173.71</v>
      </c>
      <c r="N385" s="2">
        <v>634146.44999999995</v>
      </c>
      <c r="O385" s="2">
        <v>853308.17</v>
      </c>
    </row>
    <row r="386" spans="1:15" ht="15.75" thickBot="1" x14ac:dyDescent="0.3">
      <c r="A386" s="34" t="s">
        <v>251</v>
      </c>
      <c r="B386" s="83" t="s">
        <v>252</v>
      </c>
      <c r="C386" s="84"/>
      <c r="D386" s="85"/>
      <c r="E386" s="3">
        <v>224101.29</v>
      </c>
      <c r="F386" s="3">
        <v>221227.12</v>
      </c>
      <c r="G386" s="2">
        <v>24814.55</v>
      </c>
      <c r="H386" s="2">
        <v>3722448.03</v>
      </c>
      <c r="I386" s="2">
        <f t="shared" si="154"/>
        <v>4192590.9899999998</v>
      </c>
      <c r="J386" s="2">
        <v>4200712.88</v>
      </c>
      <c r="K386" s="59">
        <f t="shared" si="155"/>
        <v>-1.9334551615439732E-3</v>
      </c>
      <c r="L386" s="2">
        <v>5448289.8799999999</v>
      </c>
      <c r="M386" s="2">
        <v>5270824.96</v>
      </c>
      <c r="N386" s="2">
        <v>4289023.13</v>
      </c>
      <c r="O386" s="2">
        <v>4089063.8</v>
      </c>
    </row>
    <row r="387" spans="1:15" ht="15.75" thickBot="1" x14ac:dyDescent="0.3">
      <c r="A387" s="34" t="s">
        <v>253</v>
      </c>
      <c r="B387" s="83" t="s">
        <v>254</v>
      </c>
      <c r="C387" s="84"/>
      <c r="D387" s="85"/>
      <c r="E387" s="5">
        <v>37050.35</v>
      </c>
      <c r="F387" s="3">
        <v>99702.7</v>
      </c>
      <c r="G387" s="2">
        <v>12650.09</v>
      </c>
      <c r="H387" s="2">
        <v>1965598.42</v>
      </c>
      <c r="I387" s="2">
        <f t="shared" si="154"/>
        <v>2115001.56</v>
      </c>
      <c r="J387" s="2">
        <v>2560787.19</v>
      </c>
      <c r="K387" s="59">
        <f t="shared" si="155"/>
        <v>-0.1740814823429353</v>
      </c>
      <c r="L387" s="2">
        <v>3041595.68</v>
      </c>
      <c r="M387" s="2">
        <v>2403616.21</v>
      </c>
      <c r="N387" s="2">
        <v>2601942.7200000002</v>
      </c>
      <c r="O387" s="2">
        <v>2217221.48</v>
      </c>
    </row>
    <row r="388" spans="1:15" ht="15.75" thickBot="1" x14ac:dyDescent="0.3">
      <c r="A388" s="30" t="s">
        <v>55</v>
      </c>
      <c r="B388" s="46"/>
      <c r="C388" s="31"/>
      <c r="D388" s="31"/>
      <c r="E388" s="4">
        <f t="shared" ref="E388:J388" si="156">SUM(E384:E387)</f>
        <v>296799.52</v>
      </c>
      <c r="F388" s="4">
        <f t="shared" si="156"/>
        <v>411398.26</v>
      </c>
      <c r="G388" s="4">
        <f t="shared" si="156"/>
        <v>38334.050000000003</v>
      </c>
      <c r="H388" s="4">
        <f t="shared" si="156"/>
        <v>6191764.1299999999</v>
      </c>
      <c r="I388" s="4">
        <f t="shared" si="156"/>
        <v>6938295.959999999</v>
      </c>
      <c r="J388" s="4">
        <f t="shared" si="156"/>
        <v>7383307.1199999992</v>
      </c>
      <c r="K388" s="65">
        <f t="shared" si="155"/>
        <v>-6.0272605861748318E-2</v>
      </c>
      <c r="L388" s="4">
        <f t="shared" ref="L388:N388" si="157">SUM(L384:L387)</f>
        <v>10479569.25</v>
      </c>
      <c r="M388" s="4">
        <f t="shared" ref="M388" si="158">SUM(M384:M387)</f>
        <v>9036084.0399999991</v>
      </c>
      <c r="N388" s="4">
        <f t="shared" si="157"/>
        <v>7564811.3499999996</v>
      </c>
      <c r="O388" s="4">
        <f t="shared" ref="O388" si="159">SUM(O384:O387)</f>
        <v>7166095.4399999995</v>
      </c>
    </row>
    <row r="389" spans="1:15" ht="15.75" thickBot="1" x14ac:dyDescent="0.3">
      <c r="A389" s="36" t="s">
        <v>354</v>
      </c>
      <c r="B389" s="10"/>
      <c r="C389" s="28"/>
      <c r="D389" s="28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1:15" x14ac:dyDescent="0.25">
      <c r="A390" s="37"/>
      <c r="B390" s="45" t="s">
        <v>58</v>
      </c>
      <c r="C390" s="32"/>
      <c r="D390" s="32"/>
      <c r="E390" s="13" t="s">
        <v>2</v>
      </c>
      <c r="F390" s="14" t="s">
        <v>3</v>
      </c>
      <c r="G390" s="15" t="s">
        <v>4</v>
      </c>
      <c r="H390" s="42" t="s">
        <v>412</v>
      </c>
      <c r="I390" s="53" t="s">
        <v>521</v>
      </c>
      <c r="J390" s="13" t="s">
        <v>518</v>
      </c>
      <c r="K390" s="60" t="s">
        <v>446</v>
      </c>
      <c r="L390" s="13" t="s">
        <v>518</v>
      </c>
      <c r="M390" s="13" t="s">
        <v>496</v>
      </c>
      <c r="N390" s="13" t="s">
        <v>461</v>
      </c>
      <c r="O390" s="13" t="s">
        <v>440</v>
      </c>
    </row>
    <row r="391" spans="1:15" ht="15.75" thickBot="1" x14ac:dyDescent="0.3">
      <c r="A391" s="38" t="s">
        <v>58</v>
      </c>
      <c r="B391" s="38" t="s">
        <v>59</v>
      </c>
      <c r="C391" s="33"/>
      <c r="D391" s="33"/>
      <c r="E391" s="16" t="s">
        <v>5</v>
      </c>
      <c r="F391" s="16" t="s">
        <v>5</v>
      </c>
      <c r="G391" s="16" t="s">
        <v>5</v>
      </c>
      <c r="H391" s="43" t="s">
        <v>413</v>
      </c>
      <c r="I391" s="16" t="s">
        <v>441</v>
      </c>
      <c r="J391" s="16" t="s">
        <v>441</v>
      </c>
      <c r="K391" s="61" t="s">
        <v>520</v>
      </c>
      <c r="L391" s="16" t="s">
        <v>442</v>
      </c>
      <c r="M391" s="16" t="s">
        <v>442</v>
      </c>
      <c r="N391" s="16" t="s">
        <v>442</v>
      </c>
      <c r="O391" s="16" t="s">
        <v>442</v>
      </c>
    </row>
    <row r="392" spans="1:15" ht="15.75" thickBot="1" x14ac:dyDescent="0.3">
      <c r="A392" s="34" t="s">
        <v>255</v>
      </c>
      <c r="B392" s="80" t="s">
        <v>256</v>
      </c>
      <c r="C392" s="81"/>
      <c r="D392" s="82"/>
      <c r="E392" s="3">
        <v>17591.439999999999</v>
      </c>
      <c r="F392" s="3">
        <v>33296.79</v>
      </c>
      <c r="G392" s="2">
        <v>3384.14</v>
      </c>
      <c r="H392" s="2">
        <v>99149.759999999995</v>
      </c>
      <c r="I392" s="2">
        <f t="shared" ref="I392:I395" si="160">SUM(E392:H392)</f>
        <v>153422.13</v>
      </c>
      <c r="J392" s="2">
        <v>206749.29</v>
      </c>
      <c r="K392" s="59">
        <f t="shared" ref="K392:K396" si="161">SUM(I392/J392)-1</f>
        <v>-0.25793152663305396</v>
      </c>
      <c r="L392" s="2">
        <v>337124.55</v>
      </c>
      <c r="M392" s="2">
        <v>200196.98</v>
      </c>
      <c r="N392" s="2">
        <v>328575.42</v>
      </c>
      <c r="O392" s="2">
        <v>356062.36</v>
      </c>
    </row>
    <row r="393" spans="1:15" ht="15.75" thickBot="1" x14ac:dyDescent="0.3">
      <c r="A393" s="34" t="s">
        <v>444</v>
      </c>
      <c r="B393" s="34" t="s">
        <v>445</v>
      </c>
      <c r="C393" s="35"/>
      <c r="D393" s="35"/>
      <c r="E393" s="3">
        <v>1148.48</v>
      </c>
      <c r="F393" s="3">
        <v>1181.3399999999999</v>
      </c>
      <c r="G393" s="2"/>
      <c r="H393" s="2">
        <v>1063.3800000000001</v>
      </c>
      <c r="I393" s="2">
        <f>SUM(E393:H393)</f>
        <v>3393.2</v>
      </c>
      <c r="J393" s="2">
        <v>1335.29</v>
      </c>
      <c r="K393" s="59">
        <f t="shared" si="161"/>
        <v>1.5411708318043269</v>
      </c>
      <c r="L393" s="2">
        <v>5149.2299999999996</v>
      </c>
      <c r="M393" s="2">
        <v>281.95999999999998</v>
      </c>
      <c r="N393" s="2">
        <v>642.63</v>
      </c>
      <c r="O393" s="2">
        <v>0</v>
      </c>
    </row>
    <row r="394" spans="1:15" ht="15.75" thickBot="1" x14ac:dyDescent="0.3">
      <c r="A394" s="34" t="s">
        <v>428</v>
      </c>
      <c r="B394" s="83" t="s">
        <v>429</v>
      </c>
      <c r="C394" s="84"/>
      <c r="D394" s="85"/>
      <c r="E394" s="3"/>
      <c r="F394" s="3"/>
      <c r="G394" s="2"/>
      <c r="H394" s="2"/>
      <c r="I394" s="2">
        <f t="shared" si="160"/>
        <v>0</v>
      </c>
      <c r="J394" s="2"/>
      <c r="K394" s="59"/>
      <c r="L394" s="2"/>
      <c r="M394" s="2"/>
      <c r="N394" s="2">
        <v>9432.7199999999993</v>
      </c>
      <c r="O394" s="2">
        <v>1706.06</v>
      </c>
    </row>
    <row r="395" spans="1:15" ht="15.75" thickBot="1" x14ac:dyDescent="0.3">
      <c r="A395" s="34" t="s">
        <v>257</v>
      </c>
      <c r="B395" s="34" t="s">
        <v>258</v>
      </c>
      <c r="C395" s="35"/>
      <c r="D395" s="35"/>
      <c r="E395" s="3"/>
      <c r="F395" s="3"/>
      <c r="G395" s="2"/>
      <c r="H395" s="2"/>
      <c r="I395" s="2">
        <f t="shared" si="160"/>
        <v>0</v>
      </c>
      <c r="J395" s="2"/>
      <c r="K395" s="59"/>
      <c r="L395" s="2"/>
      <c r="M395" s="2"/>
      <c r="N395" s="2">
        <v>15644.06</v>
      </c>
      <c r="O395" s="2">
        <v>29903.35</v>
      </c>
    </row>
    <row r="396" spans="1:15" ht="15.75" thickBot="1" x14ac:dyDescent="0.3">
      <c r="A396" s="30" t="s">
        <v>56</v>
      </c>
      <c r="B396" s="46"/>
      <c r="C396" s="31"/>
      <c r="D396" s="31"/>
      <c r="E396" s="4">
        <f>SUM(E392:E395)</f>
        <v>18739.919999999998</v>
      </c>
      <c r="F396" s="4">
        <f t="shared" ref="F396:I396" si="162">SUM(F392:F395)</f>
        <v>34478.129999999997</v>
      </c>
      <c r="G396" s="4">
        <f t="shared" si="162"/>
        <v>3384.14</v>
      </c>
      <c r="H396" s="4">
        <f>SUM(H392:H395)</f>
        <v>100213.14</v>
      </c>
      <c r="I396" s="4">
        <f t="shared" si="162"/>
        <v>156815.33000000002</v>
      </c>
      <c r="J396" s="4">
        <f>SUM(J392:J395)</f>
        <v>208084.58000000002</v>
      </c>
      <c r="K396" s="65">
        <f t="shared" si="161"/>
        <v>-0.2463865895300843</v>
      </c>
      <c r="L396" s="4">
        <f>SUM(L392:L395)</f>
        <v>342273.77999999997</v>
      </c>
      <c r="M396" s="4">
        <f>SUM(M392:M395)</f>
        <v>200478.94</v>
      </c>
      <c r="N396" s="4">
        <f>SUM(N392:N395)</f>
        <v>354294.82999999996</v>
      </c>
      <c r="O396" s="4">
        <f>SUM(O392:O395)</f>
        <v>387671.76999999996</v>
      </c>
    </row>
    <row r="397" spans="1:15" ht="15.75" thickBot="1" x14ac:dyDescent="0.3">
      <c r="A397" s="36" t="s">
        <v>355</v>
      </c>
      <c r="B397" s="10"/>
      <c r="C397" s="28"/>
      <c r="D397" s="28"/>
      <c r="E397" s="11"/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1:15" x14ac:dyDescent="0.25">
      <c r="A398" s="37"/>
      <c r="B398" s="45" t="s">
        <v>58</v>
      </c>
      <c r="C398" s="32"/>
      <c r="D398" s="32"/>
      <c r="E398" s="13" t="s">
        <v>2</v>
      </c>
      <c r="F398" s="14" t="s">
        <v>3</v>
      </c>
      <c r="G398" s="15" t="s">
        <v>4</v>
      </c>
      <c r="H398" s="42" t="s">
        <v>412</v>
      </c>
      <c r="I398" s="53" t="s">
        <v>521</v>
      </c>
      <c r="J398" s="13" t="s">
        <v>518</v>
      </c>
      <c r="K398" s="60" t="s">
        <v>446</v>
      </c>
      <c r="L398" s="13" t="s">
        <v>518</v>
      </c>
      <c r="M398" s="13" t="s">
        <v>496</v>
      </c>
      <c r="N398" s="13" t="s">
        <v>461</v>
      </c>
      <c r="O398" s="13" t="s">
        <v>440</v>
      </c>
    </row>
    <row r="399" spans="1:15" ht="15.75" thickBot="1" x14ac:dyDescent="0.3">
      <c r="A399" s="38" t="s">
        <v>58</v>
      </c>
      <c r="B399" s="38" t="s">
        <v>59</v>
      </c>
      <c r="C399" s="33"/>
      <c r="D399" s="33"/>
      <c r="E399" s="16" t="s">
        <v>5</v>
      </c>
      <c r="F399" s="16" t="s">
        <v>5</v>
      </c>
      <c r="G399" s="16" t="s">
        <v>5</v>
      </c>
      <c r="H399" s="43" t="s">
        <v>413</v>
      </c>
      <c r="I399" s="16" t="s">
        <v>441</v>
      </c>
      <c r="J399" s="16" t="s">
        <v>441</v>
      </c>
      <c r="K399" s="61" t="s">
        <v>520</v>
      </c>
      <c r="L399" s="16" t="s">
        <v>442</v>
      </c>
      <c r="M399" s="16" t="s">
        <v>442</v>
      </c>
      <c r="N399" s="16" t="s">
        <v>442</v>
      </c>
      <c r="O399" s="16" t="s">
        <v>442</v>
      </c>
    </row>
    <row r="400" spans="1:15" ht="15.75" thickBot="1" x14ac:dyDescent="0.3">
      <c r="A400" s="34" t="s">
        <v>309</v>
      </c>
      <c r="B400" s="80" t="s">
        <v>310</v>
      </c>
      <c r="C400" s="81"/>
      <c r="D400" s="82"/>
      <c r="E400" s="3">
        <v>1388.65</v>
      </c>
      <c r="F400" s="3">
        <v>2913.86</v>
      </c>
      <c r="G400" s="2"/>
      <c r="H400" s="2">
        <v>10631</v>
      </c>
      <c r="I400" s="2">
        <f t="shared" ref="I400:I401" si="163">SUM(E400:H400)</f>
        <v>14933.51</v>
      </c>
      <c r="J400" s="2">
        <v>7763.4</v>
      </c>
      <c r="K400" s="59">
        <f t="shared" ref="K400" si="164">SUM(I400/J400)-1</f>
        <v>0.92357858670170301</v>
      </c>
      <c r="L400" s="2">
        <v>18760.04</v>
      </c>
      <c r="M400" s="2">
        <v>37994.15</v>
      </c>
      <c r="N400" s="2">
        <v>37069.65</v>
      </c>
      <c r="O400" s="2">
        <v>49997.88</v>
      </c>
    </row>
    <row r="401" spans="1:15" ht="15.75" thickBot="1" x14ac:dyDescent="0.3">
      <c r="A401" s="34" t="s">
        <v>317</v>
      </c>
      <c r="B401" s="83" t="s">
        <v>318</v>
      </c>
      <c r="C401" s="84"/>
      <c r="D401" s="85"/>
      <c r="E401" s="3"/>
      <c r="F401" s="3"/>
      <c r="G401" s="2"/>
      <c r="H401" s="2"/>
      <c r="I401" s="2">
        <f t="shared" si="163"/>
        <v>0</v>
      </c>
      <c r="J401" s="2"/>
      <c r="K401" s="59"/>
      <c r="L401" s="2"/>
      <c r="M401" s="2"/>
      <c r="N401" s="2"/>
      <c r="O401" s="2">
        <v>6587.38</v>
      </c>
    </row>
    <row r="402" spans="1:15" ht="15.75" thickBot="1" x14ac:dyDescent="0.3">
      <c r="A402" s="30" t="s">
        <v>357</v>
      </c>
      <c r="B402" s="46"/>
      <c r="C402" s="31"/>
      <c r="D402" s="31"/>
      <c r="E402" s="4">
        <f>SUM(E400:E401)</f>
        <v>1388.65</v>
      </c>
      <c r="F402" s="4">
        <f t="shared" ref="F402:I402" si="165">SUM(F400:F401)</f>
        <v>2913.86</v>
      </c>
      <c r="G402" s="4">
        <f t="shared" si="165"/>
        <v>0</v>
      </c>
      <c r="H402" s="4">
        <f>SUM(H400:H401)</f>
        <v>10631</v>
      </c>
      <c r="I402" s="4">
        <f t="shared" si="165"/>
        <v>14933.51</v>
      </c>
      <c r="J402" s="4">
        <f>SUM(J400:J401)</f>
        <v>7763.4</v>
      </c>
      <c r="K402" s="65">
        <f t="shared" ref="K402" si="166">SUM(I402/J402)-1</f>
        <v>0.92357858670170301</v>
      </c>
      <c r="L402" s="4">
        <f>SUM(L400:L401)</f>
        <v>18760.04</v>
      </c>
      <c r="M402" s="4">
        <f>SUM(M400:M401)</f>
        <v>37994.15</v>
      </c>
      <c r="N402" s="4">
        <f>SUM(N400:N401)</f>
        <v>37069.65</v>
      </c>
      <c r="O402" s="4">
        <f>SUM(O400:O401)</f>
        <v>56585.259999999995</v>
      </c>
    </row>
    <row r="403" spans="1:15" ht="15.75" thickBot="1" x14ac:dyDescent="0.3">
      <c r="A403" s="21" t="s">
        <v>554</v>
      </c>
      <c r="B403" s="49"/>
      <c r="C403" s="28"/>
      <c r="D403" s="28"/>
      <c r="E403" s="11"/>
      <c r="F403" s="11"/>
      <c r="G403" s="20"/>
      <c r="H403" s="20"/>
      <c r="I403" s="11"/>
      <c r="J403" s="11"/>
      <c r="K403" s="11"/>
      <c r="L403" s="20"/>
      <c r="M403" s="20"/>
      <c r="N403" s="20"/>
    </row>
    <row r="404" spans="1:15" x14ac:dyDescent="0.25">
      <c r="A404" s="37"/>
      <c r="B404" s="45" t="s">
        <v>58</v>
      </c>
      <c r="C404" s="32"/>
      <c r="D404" s="32"/>
      <c r="E404" s="13" t="s">
        <v>2</v>
      </c>
      <c r="F404" s="14" t="s">
        <v>3</v>
      </c>
      <c r="G404" s="15" t="s">
        <v>4</v>
      </c>
      <c r="H404" s="42" t="s">
        <v>412</v>
      </c>
      <c r="I404" s="53" t="s">
        <v>521</v>
      </c>
      <c r="J404" s="13" t="s">
        <v>518</v>
      </c>
      <c r="K404" s="60" t="s">
        <v>446</v>
      </c>
      <c r="L404" s="13" t="s">
        <v>518</v>
      </c>
      <c r="M404" s="13" t="s">
        <v>496</v>
      </c>
      <c r="N404" s="13" t="s">
        <v>461</v>
      </c>
      <c r="O404" s="13" t="s">
        <v>440</v>
      </c>
    </row>
    <row r="405" spans="1:15" ht="15.75" thickBot="1" x14ac:dyDescent="0.3">
      <c r="A405" s="38" t="s">
        <v>58</v>
      </c>
      <c r="B405" s="38" t="s">
        <v>59</v>
      </c>
      <c r="C405" s="33"/>
      <c r="D405" s="33"/>
      <c r="E405" s="16" t="s">
        <v>5</v>
      </c>
      <c r="F405" s="16" t="s">
        <v>5</v>
      </c>
      <c r="G405" s="16" t="s">
        <v>5</v>
      </c>
      <c r="H405" s="43" t="s">
        <v>413</v>
      </c>
      <c r="I405" s="16" t="s">
        <v>441</v>
      </c>
      <c r="J405" s="16" t="s">
        <v>441</v>
      </c>
      <c r="K405" s="61" t="s">
        <v>520</v>
      </c>
      <c r="L405" s="16" t="s">
        <v>442</v>
      </c>
      <c r="M405" s="16" t="s">
        <v>442</v>
      </c>
      <c r="N405" s="16" t="s">
        <v>442</v>
      </c>
      <c r="O405" s="16" t="s">
        <v>442</v>
      </c>
    </row>
    <row r="406" spans="1:15" ht="15.75" thickBot="1" x14ac:dyDescent="0.3">
      <c r="A406" s="34" t="s">
        <v>311</v>
      </c>
      <c r="B406" s="80" t="s">
        <v>555</v>
      </c>
      <c r="C406" s="81"/>
      <c r="D406" s="82"/>
      <c r="E406" s="3">
        <v>0</v>
      </c>
      <c r="F406" s="3"/>
      <c r="G406" s="2"/>
      <c r="H406" s="2"/>
      <c r="I406" s="2">
        <f t="shared" ref="I406:I407" si="167">SUM(E406:H406)</f>
        <v>0</v>
      </c>
      <c r="J406" s="2">
        <v>9242.02</v>
      </c>
      <c r="K406" s="59">
        <f t="shared" ref="K406:K407" si="168">SUM(I406/J406)-1</f>
        <v>-1</v>
      </c>
      <c r="L406" s="2">
        <v>11179.19</v>
      </c>
      <c r="M406" s="2">
        <v>3055.85</v>
      </c>
      <c r="N406" s="2">
        <v>5215.78</v>
      </c>
      <c r="O406" s="2">
        <v>6164.73</v>
      </c>
    </row>
    <row r="407" spans="1:15" ht="15.75" thickBot="1" x14ac:dyDescent="0.3">
      <c r="A407" s="34" t="s">
        <v>259</v>
      </c>
      <c r="B407" s="34" t="s">
        <v>260</v>
      </c>
      <c r="C407" s="35"/>
      <c r="D407" s="35"/>
      <c r="E407" s="3">
        <v>5758.39</v>
      </c>
      <c r="F407" s="3">
        <v>3164.23</v>
      </c>
      <c r="G407" s="2"/>
      <c r="H407" s="2">
        <v>1503.39</v>
      </c>
      <c r="I407" s="2">
        <f t="shared" si="167"/>
        <v>10426.01</v>
      </c>
      <c r="J407" s="2">
        <v>10870.58</v>
      </c>
      <c r="K407" s="59">
        <f t="shared" si="168"/>
        <v>-4.0896621891380214E-2</v>
      </c>
      <c r="L407" s="2">
        <v>16404.12</v>
      </c>
      <c r="M407" s="2">
        <v>56709.35</v>
      </c>
      <c r="N407" s="2">
        <v>45277.95</v>
      </c>
      <c r="O407" s="2">
        <v>61759.92</v>
      </c>
    </row>
    <row r="408" spans="1:15" ht="15.75" thickBot="1" x14ac:dyDescent="0.3">
      <c r="A408" s="30" t="s">
        <v>556</v>
      </c>
      <c r="B408" s="46"/>
      <c r="C408" s="31"/>
      <c r="D408" s="31"/>
      <c r="E408" s="4">
        <f>SUM(E406:E407)</f>
        <v>5758.39</v>
      </c>
      <c r="F408" s="4">
        <f t="shared" ref="F408:G408" si="169">SUM(F406:F407)</f>
        <v>3164.23</v>
      </c>
      <c r="G408" s="4">
        <f t="shared" si="169"/>
        <v>0</v>
      </c>
      <c r="H408" s="4">
        <f>SUM(H406:H407)</f>
        <v>1503.39</v>
      </c>
      <c r="I408" s="4">
        <f>SUM(I406:I407)</f>
        <v>10426.01</v>
      </c>
      <c r="J408" s="4">
        <f>SUM(J406:J407)</f>
        <v>20112.599999999999</v>
      </c>
      <c r="K408" s="65">
        <f t="shared" ref="K408" si="170">SUM(I408/J408)-1</f>
        <v>-0.48161799071228972</v>
      </c>
      <c r="L408" s="4">
        <f>SUM(L406:L407)</f>
        <v>27583.309999999998</v>
      </c>
      <c r="M408" s="4">
        <f>SUM(M406:M407)</f>
        <v>59765.2</v>
      </c>
      <c r="N408" s="4">
        <f>SUM(N406:N407)</f>
        <v>50493.729999999996</v>
      </c>
      <c r="O408" s="4">
        <f>SUM(O406:O407)</f>
        <v>67924.649999999994</v>
      </c>
    </row>
    <row r="409" spans="1:15" ht="15.75" thickBot="1" x14ac:dyDescent="0.3">
      <c r="A409" s="21" t="s">
        <v>407</v>
      </c>
      <c r="B409" s="49"/>
      <c r="C409" s="28"/>
      <c r="D409" s="28"/>
      <c r="E409" s="11"/>
      <c r="F409" s="11"/>
      <c r="G409" s="20"/>
      <c r="H409" s="20"/>
      <c r="I409" s="11"/>
      <c r="J409" s="11"/>
      <c r="K409" s="11"/>
      <c r="L409" s="20"/>
      <c r="M409" s="20"/>
      <c r="N409" s="20"/>
    </row>
    <row r="410" spans="1:15" x14ac:dyDescent="0.25">
      <c r="A410" s="37"/>
      <c r="B410" s="45" t="s">
        <v>58</v>
      </c>
      <c r="C410" s="32"/>
      <c r="D410" s="32"/>
      <c r="E410" s="13" t="s">
        <v>2</v>
      </c>
      <c r="F410" s="14" t="s">
        <v>3</v>
      </c>
      <c r="G410" s="15" t="s">
        <v>4</v>
      </c>
      <c r="H410" s="42" t="s">
        <v>412</v>
      </c>
      <c r="I410" s="53" t="s">
        <v>521</v>
      </c>
      <c r="J410" s="13" t="s">
        <v>518</v>
      </c>
      <c r="K410" s="60" t="s">
        <v>446</v>
      </c>
      <c r="L410" s="13" t="s">
        <v>518</v>
      </c>
      <c r="M410" s="13" t="s">
        <v>496</v>
      </c>
      <c r="N410" s="13" t="s">
        <v>461</v>
      </c>
      <c r="O410" s="13" t="s">
        <v>440</v>
      </c>
    </row>
    <row r="411" spans="1:15" ht="15.75" thickBot="1" x14ac:dyDescent="0.3">
      <c r="A411" s="38" t="s">
        <v>58</v>
      </c>
      <c r="B411" s="38" t="s">
        <v>59</v>
      </c>
      <c r="C411" s="33"/>
      <c r="D411" s="33"/>
      <c r="E411" s="16" t="s">
        <v>5</v>
      </c>
      <c r="F411" s="16" t="s">
        <v>5</v>
      </c>
      <c r="G411" s="16" t="s">
        <v>5</v>
      </c>
      <c r="H411" s="43" t="s">
        <v>413</v>
      </c>
      <c r="I411" s="16" t="s">
        <v>441</v>
      </c>
      <c r="J411" s="16" t="s">
        <v>441</v>
      </c>
      <c r="K411" s="61" t="s">
        <v>520</v>
      </c>
      <c r="L411" s="16" t="s">
        <v>442</v>
      </c>
      <c r="M411" s="16" t="s">
        <v>442</v>
      </c>
      <c r="N411" s="16" t="s">
        <v>442</v>
      </c>
      <c r="O411" s="16" t="s">
        <v>442</v>
      </c>
    </row>
    <row r="412" spans="1:15" ht="15.75" thickBot="1" x14ac:dyDescent="0.3">
      <c r="A412" s="34" t="s">
        <v>408</v>
      </c>
      <c r="B412" s="80" t="s">
        <v>409</v>
      </c>
      <c r="C412" s="81"/>
      <c r="D412" s="82"/>
      <c r="E412" s="3">
        <v>0</v>
      </c>
      <c r="F412" s="3">
        <v>0</v>
      </c>
      <c r="G412" s="2">
        <v>0</v>
      </c>
      <c r="H412" s="2">
        <v>0</v>
      </c>
      <c r="I412" s="2">
        <f>SUM(E412:H412)</f>
        <v>0</v>
      </c>
      <c r="J412" s="2">
        <v>0</v>
      </c>
      <c r="K412" s="59"/>
      <c r="L412" s="2">
        <v>0</v>
      </c>
      <c r="M412" s="2">
        <v>0</v>
      </c>
      <c r="N412" s="2">
        <v>0</v>
      </c>
      <c r="O412" s="2">
        <v>25558.1</v>
      </c>
    </row>
    <row r="413" spans="1:15" ht="15.75" thickBot="1" x14ac:dyDescent="0.3">
      <c r="A413" s="30" t="s">
        <v>410</v>
      </c>
      <c r="B413" s="46"/>
      <c r="C413" s="31"/>
      <c r="D413" s="31"/>
      <c r="E413" s="4">
        <f>SUM(E412)</f>
        <v>0</v>
      </c>
      <c r="F413" s="4">
        <f t="shared" ref="F413:I413" si="171">SUM(F412)</f>
        <v>0</v>
      </c>
      <c r="G413" s="4">
        <f t="shared" si="171"/>
        <v>0</v>
      </c>
      <c r="H413" s="4">
        <f>SUM(H412)</f>
        <v>0</v>
      </c>
      <c r="I413" s="4">
        <f t="shared" si="171"/>
        <v>0</v>
      </c>
      <c r="J413" s="4">
        <f>SUM(J412)</f>
        <v>0</v>
      </c>
      <c r="K413" s="4"/>
      <c r="L413" s="4">
        <f>SUM(L412)</f>
        <v>0</v>
      </c>
      <c r="M413" s="4">
        <f>SUM(M412)</f>
        <v>0</v>
      </c>
      <c r="N413" s="4">
        <f>SUM(N412)</f>
        <v>0</v>
      </c>
      <c r="O413" s="4">
        <f>SUM(O412)</f>
        <v>25558.1</v>
      </c>
    </row>
    <row r="414" spans="1:15" ht="15.75" thickBot="1" x14ac:dyDescent="0.3">
      <c r="A414" s="21" t="s">
        <v>356</v>
      </c>
      <c r="B414" s="49"/>
      <c r="C414" s="28"/>
      <c r="D414" s="28"/>
      <c r="E414" s="11"/>
      <c r="F414" s="11"/>
      <c r="G414" s="20"/>
      <c r="H414" s="20"/>
      <c r="I414" s="11"/>
      <c r="J414" s="11"/>
      <c r="K414" s="11"/>
      <c r="L414" s="20"/>
      <c r="M414" s="20"/>
      <c r="N414" s="20"/>
    </row>
    <row r="415" spans="1:15" x14ac:dyDescent="0.25">
      <c r="A415" s="37"/>
      <c r="B415" s="45" t="s">
        <v>58</v>
      </c>
      <c r="C415" s="32"/>
      <c r="D415" s="32"/>
      <c r="E415" s="13" t="s">
        <v>2</v>
      </c>
      <c r="F415" s="14" t="s">
        <v>3</v>
      </c>
      <c r="G415" s="15" t="s">
        <v>4</v>
      </c>
      <c r="H415" s="42" t="s">
        <v>412</v>
      </c>
      <c r="I415" s="53" t="s">
        <v>521</v>
      </c>
      <c r="J415" s="13" t="s">
        <v>518</v>
      </c>
      <c r="K415" s="60" t="s">
        <v>446</v>
      </c>
      <c r="L415" s="13" t="s">
        <v>518</v>
      </c>
      <c r="M415" s="13" t="s">
        <v>496</v>
      </c>
      <c r="N415" s="13" t="s">
        <v>461</v>
      </c>
      <c r="O415" s="13" t="s">
        <v>440</v>
      </c>
    </row>
    <row r="416" spans="1:15" ht="15.75" thickBot="1" x14ac:dyDescent="0.3">
      <c r="A416" s="38" t="s">
        <v>58</v>
      </c>
      <c r="B416" s="38" t="s">
        <v>59</v>
      </c>
      <c r="C416" s="33"/>
      <c r="D416" s="33"/>
      <c r="E416" s="16" t="s">
        <v>5</v>
      </c>
      <c r="F416" s="16" t="s">
        <v>5</v>
      </c>
      <c r="G416" s="16" t="s">
        <v>5</v>
      </c>
      <c r="H416" s="43" t="s">
        <v>413</v>
      </c>
      <c r="I416" s="16" t="s">
        <v>441</v>
      </c>
      <c r="J416" s="16" t="s">
        <v>441</v>
      </c>
      <c r="K416" s="61" t="s">
        <v>520</v>
      </c>
      <c r="L416" s="16" t="s">
        <v>442</v>
      </c>
      <c r="M416" s="16" t="s">
        <v>442</v>
      </c>
      <c r="N416" s="16" t="s">
        <v>442</v>
      </c>
      <c r="O416" s="16" t="s">
        <v>442</v>
      </c>
    </row>
    <row r="417" spans="1:15" ht="15.75" thickBot="1" x14ac:dyDescent="0.3">
      <c r="A417" s="34" t="s">
        <v>261</v>
      </c>
      <c r="B417" s="80" t="s">
        <v>262</v>
      </c>
      <c r="C417" s="81"/>
      <c r="D417" s="82"/>
      <c r="E417" s="3">
        <v>32782.879999999997</v>
      </c>
      <c r="F417" s="3">
        <v>51816.56</v>
      </c>
      <c r="G417" s="2"/>
      <c r="H417" s="2">
        <v>37520.879999999997</v>
      </c>
      <c r="I417" s="2">
        <f>SUM(E417:H417)</f>
        <v>122120.32000000001</v>
      </c>
      <c r="J417" s="2">
        <v>155354.76</v>
      </c>
      <c r="K417" s="59">
        <f>SUM(I417/J417)-1</f>
        <v>-0.21392611336788137</v>
      </c>
      <c r="L417" s="2">
        <v>239949.4</v>
      </c>
      <c r="M417" s="2">
        <v>227374.21</v>
      </c>
      <c r="N417" s="2">
        <v>226883.8</v>
      </c>
      <c r="O417" s="2">
        <v>210499.09</v>
      </c>
    </row>
    <row r="418" spans="1:15" ht="15.75" thickBot="1" x14ac:dyDescent="0.3">
      <c r="A418" s="30" t="s">
        <v>57</v>
      </c>
      <c r="B418" s="46"/>
      <c r="C418" s="31"/>
      <c r="D418" s="31"/>
      <c r="E418" s="4">
        <f>SUM(E417)</f>
        <v>32782.879999999997</v>
      </c>
      <c r="F418" s="4">
        <f t="shared" ref="F418:H418" si="172">SUM(F417)</f>
        <v>51816.56</v>
      </c>
      <c r="G418" s="4">
        <f t="shared" si="172"/>
        <v>0</v>
      </c>
      <c r="H418" s="4">
        <f t="shared" si="172"/>
        <v>37520.879999999997</v>
      </c>
      <c r="I418" s="4">
        <f t="shared" ref="I418" si="173">SUM(I417)</f>
        <v>122120.32000000001</v>
      </c>
      <c r="J418" s="4">
        <f>SUM(J417)</f>
        <v>155354.76</v>
      </c>
      <c r="K418" s="65">
        <f>SUM(I418/J418)-1</f>
        <v>-0.21392611336788137</v>
      </c>
      <c r="L418" s="4">
        <f>SUM(L417)</f>
        <v>239949.4</v>
      </c>
      <c r="M418" s="4">
        <f>SUM(M417)</f>
        <v>227374.21</v>
      </c>
      <c r="N418" s="4">
        <f>SUM(N417)</f>
        <v>226883.8</v>
      </c>
      <c r="O418" s="4">
        <f>SUM(O417)</f>
        <v>210499.09</v>
      </c>
    </row>
    <row r="419" spans="1:15" ht="15.75" thickBot="1" x14ac:dyDescent="0.3">
      <c r="A419" s="21" t="s">
        <v>396</v>
      </c>
      <c r="B419" s="49"/>
      <c r="C419" s="28"/>
      <c r="D419" s="28"/>
      <c r="E419" s="11"/>
      <c r="F419" s="11"/>
      <c r="G419" s="20"/>
      <c r="H419" s="20"/>
      <c r="I419" s="11"/>
      <c r="J419" s="11"/>
      <c r="K419" s="11"/>
      <c r="L419" s="20"/>
      <c r="M419" s="20"/>
      <c r="N419" s="20"/>
    </row>
    <row r="420" spans="1:15" x14ac:dyDescent="0.25">
      <c r="A420" s="37"/>
      <c r="B420" s="45" t="s">
        <v>58</v>
      </c>
      <c r="C420" s="32"/>
      <c r="D420" s="32"/>
      <c r="E420" s="13" t="s">
        <v>2</v>
      </c>
      <c r="F420" s="14" t="s">
        <v>3</v>
      </c>
      <c r="G420" s="15" t="s">
        <v>4</v>
      </c>
      <c r="H420" s="42" t="s">
        <v>412</v>
      </c>
      <c r="I420" s="53" t="s">
        <v>521</v>
      </c>
      <c r="J420" s="13" t="s">
        <v>518</v>
      </c>
      <c r="K420" s="60" t="s">
        <v>446</v>
      </c>
      <c r="L420" s="13" t="s">
        <v>518</v>
      </c>
      <c r="M420" s="13" t="s">
        <v>496</v>
      </c>
      <c r="N420" s="13" t="s">
        <v>461</v>
      </c>
      <c r="O420" s="13" t="s">
        <v>440</v>
      </c>
    </row>
    <row r="421" spans="1:15" ht="15.75" thickBot="1" x14ac:dyDescent="0.3">
      <c r="A421" s="38" t="s">
        <v>58</v>
      </c>
      <c r="B421" s="38" t="s">
        <v>59</v>
      </c>
      <c r="C421" s="33"/>
      <c r="D421" s="33"/>
      <c r="E421" s="16" t="s">
        <v>5</v>
      </c>
      <c r="F421" s="16" t="s">
        <v>5</v>
      </c>
      <c r="G421" s="16" t="s">
        <v>5</v>
      </c>
      <c r="H421" s="43" t="s">
        <v>413</v>
      </c>
      <c r="I421" s="16" t="s">
        <v>441</v>
      </c>
      <c r="J421" s="16" t="s">
        <v>441</v>
      </c>
      <c r="K421" s="61" t="s">
        <v>520</v>
      </c>
      <c r="L421" s="16" t="s">
        <v>442</v>
      </c>
      <c r="M421" s="16" t="s">
        <v>442</v>
      </c>
      <c r="N421" s="16" t="s">
        <v>442</v>
      </c>
      <c r="O421" s="16" t="s">
        <v>442</v>
      </c>
    </row>
    <row r="422" spans="1:15" ht="15.75" thickBot="1" x14ac:dyDescent="0.3">
      <c r="A422" s="34" t="s">
        <v>397</v>
      </c>
      <c r="B422" s="34" t="s">
        <v>398</v>
      </c>
      <c r="C422" s="35"/>
      <c r="D422" s="35"/>
      <c r="E422" s="3">
        <v>0</v>
      </c>
      <c r="F422" s="3">
        <v>0</v>
      </c>
      <c r="G422" s="2">
        <v>0</v>
      </c>
      <c r="H422" s="2"/>
      <c r="I422" s="2">
        <f>SUM(E422:H422)</f>
        <v>0</v>
      </c>
      <c r="J422" s="2"/>
      <c r="K422" s="59"/>
      <c r="L422" s="2"/>
      <c r="M422" s="2">
        <v>2420.73</v>
      </c>
      <c r="N422" s="2">
        <v>0</v>
      </c>
      <c r="O422" s="2">
        <v>7449.64</v>
      </c>
    </row>
    <row r="423" spans="1:15" ht="15.75" thickBot="1" x14ac:dyDescent="0.3">
      <c r="A423" s="30" t="s">
        <v>399</v>
      </c>
      <c r="B423" s="46"/>
      <c r="C423" s="31"/>
      <c r="D423" s="31"/>
      <c r="E423" s="4">
        <f>SUM(E422)</f>
        <v>0</v>
      </c>
      <c r="F423" s="4">
        <f t="shared" ref="F423:G423" si="174">SUM(F422)</f>
        <v>0</v>
      </c>
      <c r="G423" s="4">
        <f t="shared" si="174"/>
        <v>0</v>
      </c>
      <c r="H423" s="4">
        <f>SUM(H422)</f>
        <v>0</v>
      </c>
      <c r="I423" s="4">
        <f t="shared" ref="I423" si="175">SUM(I422)</f>
        <v>0</v>
      </c>
      <c r="J423" s="4">
        <f>SUM(J422)</f>
        <v>0</v>
      </c>
      <c r="K423" s="65"/>
      <c r="L423" s="4">
        <f>SUM(L422)</f>
        <v>0</v>
      </c>
      <c r="M423" s="4">
        <f>SUM(M422)</f>
        <v>2420.73</v>
      </c>
      <c r="N423" s="4">
        <f>SUM(N422)</f>
        <v>0</v>
      </c>
      <c r="O423" s="4">
        <f>SUM(O422)</f>
        <v>7449.64</v>
      </c>
    </row>
    <row r="424" spans="1:15" ht="15.75" thickBot="1" x14ac:dyDescent="0.3">
      <c r="A424" s="94" t="s">
        <v>401</v>
      </c>
      <c r="B424" s="95"/>
      <c r="C424" s="95"/>
      <c r="D424" s="95"/>
      <c r="E424" s="11"/>
      <c r="F424" s="11"/>
      <c r="G424" s="20"/>
      <c r="H424" s="20"/>
      <c r="I424" s="11"/>
      <c r="J424" s="11"/>
      <c r="K424" s="11"/>
      <c r="L424" s="20"/>
      <c r="M424" s="20"/>
      <c r="N424" s="20"/>
    </row>
    <row r="425" spans="1:15" x14ac:dyDescent="0.25">
      <c r="A425" s="37"/>
      <c r="B425" s="45" t="s">
        <v>58</v>
      </c>
      <c r="C425" s="32"/>
      <c r="D425" s="32"/>
      <c r="E425" s="13" t="s">
        <v>2</v>
      </c>
      <c r="F425" s="14" t="s">
        <v>3</v>
      </c>
      <c r="G425" s="15" t="s">
        <v>4</v>
      </c>
      <c r="H425" s="42" t="s">
        <v>412</v>
      </c>
      <c r="I425" s="53" t="s">
        <v>521</v>
      </c>
      <c r="J425" s="13" t="s">
        <v>518</v>
      </c>
      <c r="K425" s="60" t="s">
        <v>446</v>
      </c>
      <c r="L425" s="13" t="s">
        <v>518</v>
      </c>
      <c r="M425" s="13" t="s">
        <v>496</v>
      </c>
      <c r="N425" s="13" t="s">
        <v>461</v>
      </c>
      <c r="O425" s="13" t="s">
        <v>440</v>
      </c>
    </row>
    <row r="426" spans="1:15" ht="15.75" thickBot="1" x14ac:dyDescent="0.3">
      <c r="A426" s="38" t="s">
        <v>58</v>
      </c>
      <c r="B426" s="38" t="s">
        <v>59</v>
      </c>
      <c r="C426" s="33"/>
      <c r="D426" s="33"/>
      <c r="E426" s="16" t="s">
        <v>5</v>
      </c>
      <c r="F426" s="16" t="s">
        <v>5</v>
      </c>
      <c r="G426" s="16" t="s">
        <v>5</v>
      </c>
      <c r="H426" s="43" t="s">
        <v>413</v>
      </c>
      <c r="I426" s="16" t="s">
        <v>441</v>
      </c>
      <c r="J426" s="16" t="s">
        <v>441</v>
      </c>
      <c r="K426" s="61" t="s">
        <v>520</v>
      </c>
      <c r="L426" s="16" t="s">
        <v>442</v>
      </c>
      <c r="M426" s="16" t="s">
        <v>442</v>
      </c>
      <c r="N426" s="16" t="s">
        <v>442</v>
      </c>
      <c r="O426" s="16" t="s">
        <v>442</v>
      </c>
    </row>
    <row r="427" spans="1:15" ht="15.75" thickBot="1" x14ac:dyDescent="0.3">
      <c r="A427" s="34" t="s">
        <v>402</v>
      </c>
      <c r="B427" s="34" t="s">
        <v>403</v>
      </c>
      <c r="C427" s="35"/>
      <c r="D427" s="35"/>
      <c r="E427" s="3"/>
      <c r="F427" s="3"/>
      <c r="G427" s="2"/>
      <c r="H427" s="2"/>
      <c r="I427" s="2">
        <f>SUM(E427:H427)</f>
        <v>0</v>
      </c>
      <c r="J427" s="2"/>
      <c r="K427" s="59"/>
      <c r="L427" s="2"/>
      <c r="M427" s="2">
        <v>3970.82</v>
      </c>
      <c r="N427" s="2">
        <v>10551.88</v>
      </c>
      <c r="O427" s="2">
        <v>9106.5300000000007</v>
      </c>
    </row>
    <row r="428" spans="1:15" ht="15.75" thickBot="1" x14ac:dyDescent="0.3">
      <c r="A428" s="30" t="s">
        <v>401</v>
      </c>
      <c r="B428" s="46"/>
      <c r="C428" s="31"/>
      <c r="D428" s="31"/>
      <c r="E428" s="4">
        <f>SUM(E427)</f>
        <v>0</v>
      </c>
      <c r="F428" s="4">
        <f t="shared" ref="F428:G428" si="176">SUM(F427)</f>
        <v>0</v>
      </c>
      <c r="G428" s="4">
        <f t="shared" si="176"/>
        <v>0</v>
      </c>
      <c r="H428" s="4">
        <f>SUM(H427)</f>
        <v>0</v>
      </c>
      <c r="I428" s="4">
        <f t="shared" ref="I428" si="177">SUM(I427)</f>
        <v>0</v>
      </c>
      <c r="J428" s="4">
        <f>SUM(J427)</f>
        <v>0</v>
      </c>
      <c r="K428" s="65"/>
      <c r="L428" s="4">
        <f>SUM(L427)</f>
        <v>0</v>
      </c>
      <c r="M428" s="4">
        <f>SUM(M427)</f>
        <v>3970.82</v>
      </c>
      <c r="N428" s="4">
        <f>SUM(N427)</f>
        <v>10551.88</v>
      </c>
      <c r="O428" s="4">
        <f>SUM(O427)</f>
        <v>9106.5300000000007</v>
      </c>
    </row>
    <row r="429" spans="1:15" ht="15.75" thickBot="1" x14ac:dyDescent="0.3">
      <c r="A429" s="21" t="s">
        <v>430</v>
      </c>
      <c r="B429" s="49"/>
      <c r="C429" s="28"/>
      <c r="D429" s="28"/>
      <c r="E429" s="11"/>
      <c r="F429" s="11"/>
      <c r="G429" s="20"/>
      <c r="H429" s="20"/>
      <c r="I429" s="11"/>
      <c r="J429" s="11"/>
      <c r="K429" s="11"/>
      <c r="L429" s="20"/>
      <c r="M429" s="20"/>
      <c r="N429" s="20"/>
    </row>
    <row r="430" spans="1:15" x14ac:dyDescent="0.25">
      <c r="A430" s="37"/>
      <c r="B430" s="45" t="s">
        <v>58</v>
      </c>
      <c r="C430" s="32"/>
      <c r="D430" s="32"/>
      <c r="E430" s="13" t="s">
        <v>2</v>
      </c>
      <c r="F430" s="14" t="s">
        <v>3</v>
      </c>
      <c r="G430" s="15" t="s">
        <v>4</v>
      </c>
      <c r="H430" s="42" t="s">
        <v>412</v>
      </c>
      <c r="I430" s="53" t="s">
        <v>521</v>
      </c>
      <c r="J430" s="13" t="s">
        <v>518</v>
      </c>
      <c r="K430" s="60" t="s">
        <v>446</v>
      </c>
      <c r="L430" s="13" t="s">
        <v>518</v>
      </c>
      <c r="M430" s="13" t="s">
        <v>496</v>
      </c>
      <c r="N430" s="13" t="s">
        <v>461</v>
      </c>
      <c r="O430" s="13" t="s">
        <v>440</v>
      </c>
    </row>
    <row r="431" spans="1:15" ht="15.75" thickBot="1" x14ac:dyDescent="0.3">
      <c r="A431" s="38" t="s">
        <v>58</v>
      </c>
      <c r="B431" s="38" t="s">
        <v>59</v>
      </c>
      <c r="C431" s="33"/>
      <c r="D431" s="33"/>
      <c r="E431" s="16" t="s">
        <v>5</v>
      </c>
      <c r="F431" s="16" t="s">
        <v>5</v>
      </c>
      <c r="G431" s="16" t="s">
        <v>5</v>
      </c>
      <c r="H431" s="43" t="s">
        <v>413</v>
      </c>
      <c r="I431" s="16" t="s">
        <v>441</v>
      </c>
      <c r="J431" s="16" t="s">
        <v>441</v>
      </c>
      <c r="K431" s="61" t="s">
        <v>520</v>
      </c>
      <c r="L431" s="16" t="s">
        <v>442</v>
      </c>
      <c r="M431" s="16" t="s">
        <v>442</v>
      </c>
      <c r="N431" s="16" t="s">
        <v>442</v>
      </c>
      <c r="O431" s="16" t="s">
        <v>442</v>
      </c>
    </row>
    <row r="432" spans="1:15" ht="15.75" thickBot="1" x14ac:dyDescent="0.3">
      <c r="A432" s="34" t="s">
        <v>431</v>
      </c>
      <c r="B432" s="80" t="s">
        <v>432</v>
      </c>
      <c r="C432" s="81"/>
      <c r="D432" s="82"/>
      <c r="E432" s="3"/>
      <c r="F432" s="3"/>
      <c r="G432" s="2"/>
      <c r="H432" s="2"/>
      <c r="I432" s="2">
        <f>SUM(E432:H432)</f>
        <v>0</v>
      </c>
      <c r="J432" s="2"/>
      <c r="K432" s="59"/>
      <c r="L432" s="2"/>
      <c r="M432" s="2">
        <v>2476.3000000000002</v>
      </c>
      <c r="N432" s="2">
        <v>11443.29</v>
      </c>
      <c r="O432" s="2">
        <v>2536.7800000000002</v>
      </c>
    </row>
    <row r="433" spans="1:15" ht="15.75" thickBot="1" x14ac:dyDescent="0.3">
      <c r="A433" s="30" t="s">
        <v>430</v>
      </c>
      <c r="B433" s="46"/>
      <c r="C433" s="31"/>
      <c r="D433" s="31"/>
      <c r="E433" s="4">
        <f>SUM(E432)</f>
        <v>0</v>
      </c>
      <c r="F433" s="4">
        <f t="shared" ref="F433:I433" si="178">SUM(F432)</f>
        <v>0</v>
      </c>
      <c r="G433" s="4">
        <f t="shared" si="178"/>
        <v>0</v>
      </c>
      <c r="H433" s="4">
        <f>SUM(H432)</f>
        <v>0</v>
      </c>
      <c r="I433" s="4">
        <f t="shared" si="178"/>
        <v>0</v>
      </c>
      <c r="J433" s="4">
        <f>SUM(J432)</f>
        <v>0</v>
      </c>
      <c r="K433" s="65"/>
      <c r="L433" s="4">
        <f>SUM(L432)</f>
        <v>0</v>
      </c>
      <c r="M433" s="4">
        <f>SUM(M432)</f>
        <v>2476.3000000000002</v>
      </c>
      <c r="N433" s="4">
        <f>SUM(N432)</f>
        <v>11443.29</v>
      </c>
      <c r="O433" s="4">
        <f>SUM(O432)</f>
        <v>2536.7800000000002</v>
      </c>
    </row>
    <row r="434" spans="1:15" x14ac:dyDescent="0.25">
      <c r="A434" s="10"/>
      <c r="B434" s="10"/>
      <c r="C434" s="28"/>
      <c r="D434" s="28"/>
      <c r="E434" s="11"/>
      <c r="F434" s="11"/>
      <c r="G434" s="20"/>
      <c r="H434" s="20"/>
      <c r="I434" s="11"/>
      <c r="J434" s="11"/>
      <c r="K434" s="11"/>
      <c r="L434" s="17"/>
      <c r="M434" s="17"/>
      <c r="N434" s="17"/>
    </row>
    <row r="435" spans="1:15" ht="15.75" thickBot="1" x14ac:dyDescent="0.3">
      <c r="A435" s="10"/>
      <c r="B435" s="10"/>
      <c r="C435" s="28"/>
      <c r="D435" s="28"/>
      <c r="E435" s="11"/>
      <c r="F435" s="11"/>
      <c r="G435" s="20"/>
      <c r="H435" s="20"/>
      <c r="I435" s="11"/>
      <c r="J435" s="11"/>
      <c r="K435" s="11"/>
      <c r="L435" s="17"/>
      <c r="M435" s="17"/>
      <c r="N435" s="17"/>
    </row>
    <row r="436" spans="1:15" ht="15.75" thickBot="1" x14ac:dyDescent="0.3">
      <c r="A436" s="7"/>
      <c r="B436" s="50" t="s">
        <v>443</v>
      </c>
      <c r="C436" s="8"/>
      <c r="D436" s="8"/>
      <c r="E436" s="4">
        <f>SUM(E433,E12,E21,E28,E33,E38, E46,E55,E62,E73,E79,E93,E98,E123,E136,E144,E158,E163,E168,E180,E186,E200,E208,E225,E242,E251,E256,E261,E266,E271,E276,E281,E288,E299,E311,E316,E321,E334,E339,E346,E351,E357,E364,E375,E380,E388,E396,E402,E408,E413,E418,E423,E428)</f>
        <v>2310017.9700000007</v>
      </c>
      <c r="F436" s="4">
        <f t="shared" ref="F436:H436" si="179">SUM(F433,F12,F21,F28,F33,F38, F46,F55,F62,F73,F79,F93,F98,F123,F136,F144,F158,F163,F168,F180,F186,F200,F208,F225,F242,F251,F256,F261,F266,F271,F276,F281,F288,F299,F311,F316,F321,F334,F339,F346,F351,F357,F364,F375,F380,F388,F396,F402,F408,F413,F418,F423,F428)</f>
        <v>3682808.4799999981</v>
      </c>
      <c r="G436" s="4">
        <f t="shared" si="179"/>
        <v>1036028.2200000001</v>
      </c>
      <c r="H436" s="4">
        <f t="shared" si="179"/>
        <v>10413414.700000001</v>
      </c>
      <c r="I436" s="4">
        <f>SUM(I433,I12,I21,I28,I33,I38, I46,I55,I62,I73,I79,I93,I98,I123,I136,I144,I158,I163,I168,I180,I186,I200,I208,I225,I242,I251,I256,I261,I266,I271,I276,I281,I288,I299,I311,I316,I321,I334,I339,I346,I351,I357,I364,I375,I380,I388,I396,I402,I408,I413,I418,I423,I428)</f>
        <v>17442269.370000001</v>
      </c>
      <c r="J436" s="4">
        <f>SUM(J433,J12,J21,J28,J33,J38, J46,J55,J62,J73,J79,J93,J98,J123,J136,J144,J158,J163,J168,J180,J186,J200,J208,J225,J242,J251,J256,J261,J266,J271,J276,J281,J288,J299,J311,J316,J321,J334,J346,J351,J357,J364,J375,J380,J388,J396,J402,J408,J413,J418,J423,J428)</f>
        <v>19631393.989999998</v>
      </c>
      <c r="K436" s="63">
        <f>SUM(I436/J436)-1</f>
        <v>-0.11151141997940195</v>
      </c>
      <c r="L436" s="4">
        <f t="shared" ref="L436" si="180">SUM(L433,L12,L21,L28,L33,L46,L55,L62,L73,L79,L93,L98,L123,L136,L144,L158,L163,L168,L180,L186,L200,L208,L225,L242,L251,L261,L266,L271,L276,L281,L288,L299,L311,L316,L321,L334,L346,L351,L357,L364,L375,L380,L388,L396,L402,L408,L413,L418,L423,L428)</f>
        <v>31387435.439999994</v>
      </c>
      <c r="M436" s="4">
        <f>SUM(M433,M12,M21,M28,M46,M55,M62,M73,M79,M93,M98,M123,M136,M144,M158,M163,M168,M180,M186,M200,M208,M225,M242,M251,M261,M271,M276,M281,M288,M299,M311,M334,M346,M351,M357,M364,M375,M380,M388,M396,M402,M408,M413,M418,M423,M428)</f>
        <v>28619937.290000003</v>
      </c>
      <c r="N436" s="27">
        <f>SUM(N433,N12,N21,N28,N46,N55,N62,N73,N79,N93,N98,N123,N136,N144,N158,N163,N168,N180,N186,N200,N208,N225,N242,N251,N261,N271,N276,N281,N288,N299,N311,N334,N346,N351,N357,N364,N375,N380,N388,N396,N402,N408,N413,N418,N423,N428)</f>
        <v>27006830.16</v>
      </c>
      <c r="O436" s="27">
        <f>SUM(O433,O12,O21,O28,O46,O55,O62,O73,O79,O93,O98,O123,O136,O144,O158,O163,O168,O180,O186,O200,O208,O225,O242,O251,O261,O271,O276,O281,O288,O299,O311,O334,O346,O351,O357,O364,O375,O380,O388,O396,O402,O408,O413,O418,O423,O428)</f>
        <v>26586921.210000005</v>
      </c>
    </row>
    <row r="437" spans="1:15" x14ac:dyDescent="0.25">
      <c r="E437" s="58" t="s">
        <v>519</v>
      </c>
      <c r="F437" s="58" t="s">
        <v>519</v>
      </c>
      <c r="G437" s="58" t="s">
        <v>519</v>
      </c>
      <c r="H437" s="58" t="s">
        <v>519</v>
      </c>
      <c r="I437" s="58" t="s">
        <v>519</v>
      </c>
      <c r="J437" s="58" t="s">
        <v>497</v>
      </c>
      <c r="K437" s="58"/>
      <c r="L437" s="58" t="s">
        <v>497</v>
      </c>
      <c r="M437" s="58" t="s">
        <v>462</v>
      </c>
      <c r="N437" s="58" t="s">
        <v>414</v>
      </c>
      <c r="O437" s="58" t="s">
        <v>276</v>
      </c>
    </row>
    <row r="438" spans="1:15" x14ac:dyDescent="0.25">
      <c r="E438" s="58"/>
      <c r="F438" s="58"/>
      <c r="G438" s="58"/>
      <c r="H438" s="58"/>
      <c r="I438" s="58"/>
      <c r="J438" s="58"/>
      <c r="K438" s="58"/>
      <c r="L438" s="58"/>
      <c r="M438" s="58"/>
      <c r="N438" s="58"/>
    </row>
    <row r="439" spans="1:15" ht="15.75" thickBot="1" x14ac:dyDescent="0.3">
      <c r="E439" s="58"/>
      <c r="F439" s="58"/>
      <c r="G439" s="58"/>
      <c r="H439" s="58"/>
      <c r="I439" s="99"/>
      <c r="J439" s="58"/>
      <c r="K439" s="100"/>
      <c r="L439" s="58"/>
      <c r="M439" s="58"/>
      <c r="N439" s="58"/>
    </row>
    <row r="440" spans="1:15" x14ac:dyDescent="0.25">
      <c r="E440" s="58"/>
      <c r="F440" s="58"/>
      <c r="G440" s="58"/>
      <c r="H440" s="58"/>
      <c r="I440" s="11"/>
      <c r="J440" s="58"/>
      <c r="K440" s="58"/>
      <c r="L440" s="58"/>
      <c r="M440" s="58"/>
      <c r="N440" s="58"/>
    </row>
    <row r="441" spans="1:15" x14ac:dyDescent="0.25">
      <c r="E441" s="58"/>
      <c r="F441" s="58"/>
      <c r="G441" s="58"/>
      <c r="H441" s="58"/>
      <c r="I441" s="11"/>
      <c r="J441" s="58"/>
      <c r="K441" s="58"/>
      <c r="L441" s="58"/>
      <c r="M441" s="58"/>
      <c r="N441" s="58"/>
    </row>
    <row r="442" spans="1:15" x14ac:dyDescent="0.25">
      <c r="N442" s="55"/>
    </row>
    <row r="443" spans="1:15" customFormat="1" x14ac:dyDescent="0.25">
      <c r="A443" s="71"/>
      <c r="B443" s="72"/>
      <c r="C443" s="72"/>
      <c r="D443" s="72"/>
      <c r="E443" s="72"/>
    </row>
    <row r="444" spans="1:15" customFormat="1" x14ac:dyDescent="0.25">
      <c r="A444" s="72"/>
      <c r="B444" s="72"/>
      <c r="C444" s="72"/>
      <c r="D444" s="72"/>
      <c r="E444" s="72"/>
    </row>
    <row r="445" spans="1:15" customFormat="1" x14ac:dyDescent="0.25">
      <c r="A445" s="72"/>
      <c r="B445" s="73"/>
      <c r="C445" s="73"/>
      <c r="D445" s="73"/>
      <c r="E445" s="12"/>
    </row>
    <row r="446" spans="1:15" customFormat="1" x14ac:dyDescent="0.25">
      <c r="A446" s="74"/>
      <c r="B446" s="75"/>
      <c r="C446" s="75"/>
      <c r="D446" s="75"/>
      <c r="E446" s="12"/>
    </row>
    <row r="447" spans="1:15" customFormat="1" x14ac:dyDescent="0.25">
      <c r="A447" s="74"/>
      <c r="B447" s="75"/>
      <c r="C447" s="75"/>
      <c r="D447" s="75"/>
      <c r="E447" s="12"/>
    </row>
    <row r="448" spans="1:15" customFormat="1" x14ac:dyDescent="0.25">
      <c r="A448" s="74"/>
      <c r="B448" s="75"/>
      <c r="C448" s="75"/>
      <c r="D448" s="75"/>
      <c r="E448" s="12"/>
    </row>
    <row r="449" spans="1:14" customFormat="1" x14ac:dyDescent="0.25">
      <c r="A449" s="74"/>
      <c r="B449" s="75"/>
      <c r="C449" s="75"/>
      <c r="D449" s="75"/>
      <c r="E449" s="12"/>
    </row>
    <row r="450" spans="1:14" customFormat="1" x14ac:dyDescent="0.25">
      <c r="A450" s="72"/>
      <c r="B450" s="75"/>
      <c r="C450" s="75"/>
      <c r="D450" s="75"/>
      <c r="E450" s="12"/>
    </row>
    <row r="451" spans="1:14" x14ac:dyDescent="0.25">
      <c r="N451" s="55"/>
    </row>
    <row r="452" spans="1:14" x14ac:dyDescent="0.25">
      <c r="N452" s="55"/>
    </row>
    <row r="453" spans="1:14" x14ac:dyDescent="0.25">
      <c r="N453" s="55"/>
    </row>
    <row r="454" spans="1:14" x14ac:dyDescent="0.25">
      <c r="N454" s="55"/>
    </row>
    <row r="455" spans="1:14" x14ac:dyDescent="0.25">
      <c r="N455" s="55"/>
    </row>
    <row r="456" spans="1:14" x14ac:dyDescent="0.25">
      <c r="N456" s="55"/>
    </row>
    <row r="457" spans="1:14" x14ac:dyDescent="0.25">
      <c r="N457" s="56"/>
    </row>
    <row r="458" spans="1:14" x14ac:dyDescent="0.25">
      <c r="N458" s="54"/>
    </row>
    <row r="459" spans="1:14" x14ac:dyDescent="0.25">
      <c r="N459" s="17"/>
    </row>
    <row r="460" spans="1:14" x14ac:dyDescent="0.25">
      <c r="N460" s="17"/>
    </row>
    <row r="461" spans="1:14" x14ac:dyDescent="0.25">
      <c r="N461" s="55"/>
    </row>
    <row r="462" spans="1:14" x14ac:dyDescent="0.25">
      <c r="N462" s="56"/>
    </row>
    <row r="463" spans="1:14" x14ac:dyDescent="0.25">
      <c r="N463" s="54"/>
    </row>
    <row r="464" spans="1:14" x14ac:dyDescent="0.25">
      <c r="N464" s="17"/>
    </row>
    <row r="465" spans="14:14" x14ac:dyDescent="0.25">
      <c r="N465" s="17"/>
    </row>
    <row r="466" spans="14:14" x14ac:dyDescent="0.25">
      <c r="N466" s="55"/>
    </row>
    <row r="467" spans="14:14" x14ac:dyDescent="0.25">
      <c r="N467" s="56"/>
    </row>
    <row r="468" spans="14:14" x14ac:dyDescent="0.25">
      <c r="N468" s="54"/>
    </row>
    <row r="469" spans="14:14" x14ac:dyDescent="0.25">
      <c r="N469" s="17"/>
    </row>
    <row r="470" spans="14:14" x14ac:dyDescent="0.25">
      <c r="N470" s="17"/>
    </row>
    <row r="471" spans="14:14" x14ac:dyDescent="0.25">
      <c r="N471" s="55"/>
    </row>
    <row r="472" spans="14:14" x14ac:dyDescent="0.25">
      <c r="N472" s="56"/>
    </row>
    <row r="473" spans="14:14" x14ac:dyDescent="0.25">
      <c r="N473" s="54"/>
    </row>
    <row r="474" spans="14:14" x14ac:dyDescent="0.25">
      <c r="N474" s="17"/>
    </row>
    <row r="475" spans="14:14" x14ac:dyDescent="0.25">
      <c r="N475" s="17"/>
    </row>
    <row r="476" spans="14:14" x14ac:dyDescent="0.25">
      <c r="N476" s="55"/>
    </row>
    <row r="477" spans="14:14" x14ac:dyDescent="0.25">
      <c r="N477" s="55"/>
    </row>
    <row r="478" spans="14:14" x14ac:dyDescent="0.25">
      <c r="N478" s="55"/>
    </row>
    <row r="479" spans="14:14" x14ac:dyDescent="0.25">
      <c r="N479" s="55"/>
    </row>
    <row r="480" spans="14:14" x14ac:dyDescent="0.25">
      <c r="N480" s="56"/>
    </row>
    <row r="481" spans="14:14" x14ac:dyDescent="0.25">
      <c r="N481" s="54"/>
    </row>
    <row r="482" spans="14:14" x14ac:dyDescent="0.25">
      <c r="N482" s="17"/>
    </row>
    <row r="483" spans="14:14" x14ac:dyDescent="0.25">
      <c r="N483" s="17"/>
    </row>
    <row r="484" spans="14:14" x14ac:dyDescent="0.25">
      <c r="N484" s="17"/>
    </row>
    <row r="485" spans="14:14" x14ac:dyDescent="0.25">
      <c r="N485" s="55"/>
    </row>
    <row r="486" spans="14:14" x14ac:dyDescent="0.25">
      <c r="N486" s="55"/>
    </row>
    <row r="487" spans="14:14" x14ac:dyDescent="0.25">
      <c r="N487" s="56"/>
    </row>
    <row r="488" spans="14:14" x14ac:dyDescent="0.25">
      <c r="N488" s="54"/>
    </row>
    <row r="489" spans="14:14" x14ac:dyDescent="0.25">
      <c r="N489" s="17"/>
    </row>
    <row r="490" spans="14:14" x14ac:dyDescent="0.25">
      <c r="N490" s="17"/>
    </row>
    <row r="491" spans="14:14" x14ac:dyDescent="0.25">
      <c r="N491" s="55"/>
    </row>
    <row r="492" spans="14:14" x14ac:dyDescent="0.25">
      <c r="N492" s="56"/>
    </row>
    <row r="493" spans="14:14" x14ac:dyDescent="0.25">
      <c r="N493" s="54"/>
    </row>
    <row r="494" spans="14:14" x14ac:dyDescent="0.25">
      <c r="N494" s="17"/>
    </row>
    <row r="495" spans="14:14" x14ac:dyDescent="0.25">
      <c r="N495" s="17"/>
    </row>
    <row r="496" spans="14:14" x14ac:dyDescent="0.25">
      <c r="N496" s="55"/>
    </row>
    <row r="497" spans="14:14" x14ac:dyDescent="0.25">
      <c r="N497" s="55"/>
    </row>
    <row r="498" spans="14:14" x14ac:dyDescent="0.25">
      <c r="N498" s="55"/>
    </row>
    <row r="499" spans="14:14" x14ac:dyDescent="0.25">
      <c r="N499" s="55"/>
    </row>
    <row r="500" spans="14:14" x14ac:dyDescent="0.25">
      <c r="N500" s="56"/>
    </row>
    <row r="501" spans="14:14" x14ac:dyDescent="0.25">
      <c r="N501" s="54"/>
    </row>
    <row r="502" spans="14:14" x14ac:dyDescent="0.25">
      <c r="N502" s="17"/>
    </row>
    <row r="503" spans="14:14" x14ac:dyDescent="0.25">
      <c r="N503" s="17"/>
    </row>
    <row r="504" spans="14:14" x14ac:dyDescent="0.25">
      <c r="N504" s="55"/>
    </row>
    <row r="505" spans="14:14" x14ac:dyDescent="0.25">
      <c r="N505" s="55"/>
    </row>
    <row r="506" spans="14:14" x14ac:dyDescent="0.25">
      <c r="N506" s="56"/>
    </row>
    <row r="507" spans="14:14" x14ac:dyDescent="0.25">
      <c r="N507" s="54"/>
    </row>
    <row r="508" spans="14:14" x14ac:dyDescent="0.25">
      <c r="N508" s="17"/>
    </row>
    <row r="509" spans="14:14" x14ac:dyDescent="0.25">
      <c r="N509" s="17"/>
    </row>
    <row r="510" spans="14:14" x14ac:dyDescent="0.25">
      <c r="N510" s="55"/>
    </row>
    <row r="511" spans="14:14" x14ac:dyDescent="0.25">
      <c r="N511" s="55"/>
    </row>
    <row r="512" spans="14:14" x14ac:dyDescent="0.25">
      <c r="N512" s="56"/>
    </row>
    <row r="513" spans="14:14" x14ac:dyDescent="0.25">
      <c r="N513" s="54"/>
    </row>
    <row r="514" spans="14:14" x14ac:dyDescent="0.25">
      <c r="N514" s="17"/>
    </row>
    <row r="515" spans="14:14" x14ac:dyDescent="0.25">
      <c r="N515" s="17"/>
    </row>
    <row r="516" spans="14:14" x14ac:dyDescent="0.25">
      <c r="N516" s="55"/>
    </row>
    <row r="517" spans="14:14" x14ac:dyDescent="0.25">
      <c r="N517" s="55"/>
    </row>
    <row r="518" spans="14:14" x14ac:dyDescent="0.25">
      <c r="N518" s="56"/>
    </row>
    <row r="519" spans="14:14" x14ac:dyDescent="0.25">
      <c r="N519" s="54"/>
    </row>
    <row r="520" spans="14:14" x14ac:dyDescent="0.25">
      <c r="N520" s="17"/>
    </row>
    <row r="521" spans="14:14" x14ac:dyDescent="0.25">
      <c r="N521" s="17"/>
    </row>
    <row r="522" spans="14:14" x14ac:dyDescent="0.25">
      <c r="N522" s="55"/>
    </row>
    <row r="523" spans="14:14" x14ac:dyDescent="0.25">
      <c r="N523" s="56"/>
    </row>
    <row r="524" spans="14:14" x14ac:dyDescent="0.25">
      <c r="N524" s="54"/>
    </row>
    <row r="525" spans="14:14" x14ac:dyDescent="0.25">
      <c r="N525" s="17"/>
    </row>
    <row r="526" spans="14:14" x14ac:dyDescent="0.25">
      <c r="N526" s="17"/>
    </row>
    <row r="527" spans="14:14" x14ac:dyDescent="0.25">
      <c r="N527" s="55"/>
    </row>
    <row r="528" spans="14:14" x14ac:dyDescent="0.25">
      <c r="N528" s="56"/>
    </row>
    <row r="529" spans="14:14" x14ac:dyDescent="0.25">
      <c r="N529" s="54"/>
    </row>
    <row r="530" spans="14:14" x14ac:dyDescent="0.25">
      <c r="N530" s="17"/>
    </row>
    <row r="531" spans="14:14" x14ac:dyDescent="0.25">
      <c r="N531" s="17"/>
    </row>
    <row r="532" spans="14:14" x14ac:dyDescent="0.25">
      <c r="N532" s="55"/>
    </row>
    <row r="533" spans="14:14" x14ac:dyDescent="0.25">
      <c r="N533" s="56"/>
    </row>
    <row r="534" spans="14:14" x14ac:dyDescent="0.25">
      <c r="N534" s="54"/>
    </row>
    <row r="535" spans="14:14" x14ac:dyDescent="0.25">
      <c r="N535" s="17"/>
    </row>
    <row r="536" spans="14:14" x14ac:dyDescent="0.25">
      <c r="N536" s="17"/>
    </row>
    <row r="537" spans="14:14" x14ac:dyDescent="0.25">
      <c r="N537" s="55"/>
    </row>
    <row r="538" spans="14:14" x14ac:dyDescent="0.25">
      <c r="N538" s="56"/>
    </row>
    <row r="539" spans="14:14" x14ac:dyDescent="0.25">
      <c r="N539" s="54"/>
    </row>
    <row r="540" spans="14:14" x14ac:dyDescent="0.25">
      <c r="N540" s="54"/>
    </row>
    <row r="541" spans="14:14" x14ac:dyDescent="0.25">
      <c r="N541" s="54"/>
    </row>
    <row r="542" spans="14:14" x14ac:dyDescent="0.25">
      <c r="N542" s="56"/>
    </row>
    <row r="544" spans="14:14" x14ac:dyDescent="0.25">
      <c r="N544" s="54"/>
    </row>
  </sheetData>
  <mergeCells count="186">
    <mergeCell ref="B19:D19"/>
    <mergeCell ref="B417:D417"/>
    <mergeCell ref="B432:D432"/>
    <mergeCell ref="A424:D424"/>
    <mergeCell ref="A6:D6"/>
    <mergeCell ref="B9:D9"/>
    <mergeCell ref="B11:D11"/>
    <mergeCell ref="B16:D16"/>
    <mergeCell ref="B17:D17"/>
    <mergeCell ref="B20:D20"/>
    <mergeCell ref="B25:D25"/>
    <mergeCell ref="B27:D27"/>
    <mergeCell ref="B42:D42"/>
    <mergeCell ref="B43:D43"/>
    <mergeCell ref="B44:D44"/>
    <mergeCell ref="B45:D45"/>
    <mergeCell ref="A47:D47"/>
    <mergeCell ref="B394:D394"/>
    <mergeCell ref="B400:D400"/>
    <mergeCell ref="B401:D401"/>
    <mergeCell ref="B86:D86"/>
    <mergeCell ref="B87:D87"/>
    <mergeCell ref="B89:D89"/>
    <mergeCell ref="B91:D91"/>
    <mergeCell ref="B92:D92"/>
    <mergeCell ref="B406:D406"/>
    <mergeCell ref="B412:D412"/>
    <mergeCell ref="B384:D384"/>
    <mergeCell ref="B385:D385"/>
    <mergeCell ref="B386:D386"/>
    <mergeCell ref="B387:D387"/>
    <mergeCell ref="B392:D392"/>
    <mergeCell ref="B369:D369"/>
    <mergeCell ref="B370:D370"/>
    <mergeCell ref="B371:D371"/>
    <mergeCell ref="B372:D372"/>
    <mergeCell ref="B379:D379"/>
    <mergeCell ref="A347:D347"/>
    <mergeCell ref="A352:D352"/>
    <mergeCell ref="B355:D355"/>
    <mergeCell ref="B356:D356"/>
    <mergeCell ref="B361:D361"/>
    <mergeCell ref="B332:D332"/>
    <mergeCell ref="B333:D333"/>
    <mergeCell ref="A340:D340"/>
    <mergeCell ref="B343:D343"/>
    <mergeCell ref="B345:D345"/>
    <mergeCell ref="B344:D344"/>
    <mergeCell ref="B338:D338"/>
    <mergeCell ref="B296:D296"/>
    <mergeCell ref="B303:D303"/>
    <mergeCell ref="B304:D304"/>
    <mergeCell ref="B305:D305"/>
    <mergeCell ref="B306:D306"/>
    <mergeCell ref="B286:D286"/>
    <mergeCell ref="A282:D282"/>
    <mergeCell ref="B287:D287"/>
    <mergeCell ref="B293:D293"/>
    <mergeCell ref="B294:D294"/>
    <mergeCell ref="B326:D326"/>
    <mergeCell ref="B327:D327"/>
    <mergeCell ref="B329:D329"/>
    <mergeCell ref="B330:D330"/>
    <mergeCell ref="B331:D331"/>
    <mergeCell ref="B307:D307"/>
    <mergeCell ref="B309:D309"/>
    <mergeCell ref="B310:D310"/>
    <mergeCell ref="B320:D320"/>
    <mergeCell ref="B325:D325"/>
    <mergeCell ref="B308:D308"/>
    <mergeCell ref="B328:D328"/>
    <mergeCell ref="B250:D250"/>
    <mergeCell ref="B255:D255"/>
    <mergeCell ref="B265:D265"/>
    <mergeCell ref="B270:D270"/>
    <mergeCell ref="B285:D285"/>
    <mergeCell ref="A243:D243"/>
    <mergeCell ref="B246:D246"/>
    <mergeCell ref="B247:D247"/>
    <mergeCell ref="B248:D248"/>
    <mergeCell ref="B249:D249"/>
    <mergeCell ref="B237:D237"/>
    <mergeCell ref="B238:D238"/>
    <mergeCell ref="B239:D239"/>
    <mergeCell ref="B240:D240"/>
    <mergeCell ref="B241:D241"/>
    <mergeCell ref="B232:D232"/>
    <mergeCell ref="B233:D233"/>
    <mergeCell ref="B234:D234"/>
    <mergeCell ref="B235:D235"/>
    <mergeCell ref="B236:D236"/>
    <mergeCell ref="B224:D224"/>
    <mergeCell ref="A226:D226"/>
    <mergeCell ref="B229:D229"/>
    <mergeCell ref="B230:D230"/>
    <mergeCell ref="B231:D231"/>
    <mergeCell ref="B217:D217"/>
    <mergeCell ref="B218:D218"/>
    <mergeCell ref="B221:D221"/>
    <mergeCell ref="B222:D222"/>
    <mergeCell ref="B223:D223"/>
    <mergeCell ref="A209:D209"/>
    <mergeCell ref="B213:D213"/>
    <mergeCell ref="B214:D214"/>
    <mergeCell ref="B215:D215"/>
    <mergeCell ref="B216:D216"/>
    <mergeCell ref="B198:D198"/>
    <mergeCell ref="B204:D204"/>
    <mergeCell ref="B205:D205"/>
    <mergeCell ref="B206:D206"/>
    <mergeCell ref="B207:D207"/>
    <mergeCell ref="B191:D191"/>
    <mergeCell ref="B192:D192"/>
    <mergeCell ref="B194:D194"/>
    <mergeCell ref="B196:D196"/>
    <mergeCell ref="B197:D197"/>
    <mergeCell ref="B178:D178"/>
    <mergeCell ref="A181:D181"/>
    <mergeCell ref="B185:D185"/>
    <mergeCell ref="B184:D184"/>
    <mergeCell ref="B190:D190"/>
    <mergeCell ref="B172:D172"/>
    <mergeCell ref="B173:D173"/>
    <mergeCell ref="B174:D174"/>
    <mergeCell ref="B175:D175"/>
    <mergeCell ref="B176:D176"/>
    <mergeCell ref="A159:D159"/>
    <mergeCell ref="B162:D162"/>
    <mergeCell ref="B167:D167"/>
    <mergeCell ref="A164:D164"/>
    <mergeCell ref="A169:D169"/>
    <mergeCell ref="B151:D151"/>
    <mergeCell ref="B153:D153"/>
    <mergeCell ref="B154:D154"/>
    <mergeCell ref="B155:D155"/>
    <mergeCell ref="A145:D145"/>
    <mergeCell ref="B141:D141"/>
    <mergeCell ref="B142:D142"/>
    <mergeCell ref="B148:D148"/>
    <mergeCell ref="B149:D149"/>
    <mergeCell ref="B150:D150"/>
    <mergeCell ref="B132:D132"/>
    <mergeCell ref="B133:D133"/>
    <mergeCell ref="B134:D134"/>
    <mergeCell ref="B135:D135"/>
    <mergeCell ref="B140:D140"/>
    <mergeCell ref="A137:D137"/>
    <mergeCell ref="B122:D122"/>
    <mergeCell ref="B127:D127"/>
    <mergeCell ref="B128:D128"/>
    <mergeCell ref="B130:D130"/>
    <mergeCell ref="B131:D131"/>
    <mergeCell ref="B113:D113"/>
    <mergeCell ref="B114:D114"/>
    <mergeCell ref="B115:D115"/>
    <mergeCell ref="B116:D116"/>
    <mergeCell ref="B117:D117"/>
    <mergeCell ref="B107:D107"/>
    <mergeCell ref="B108:D108"/>
    <mergeCell ref="B109:D109"/>
    <mergeCell ref="B110:D110"/>
    <mergeCell ref="B112:D112"/>
    <mergeCell ref="B97:D97"/>
    <mergeCell ref="B102:D102"/>
    <mergeCell ref="B103:D103"/>
    <mergeCell ref="B105:D105"/>
    <mergeCell ref="B104:D104"/>
    <mergeCell ref="A1:N1"/>
    <mergeCell ref="A2:N2"/>
    <mergeCell ref="A3:N3"/>
    <mergeCell ref="A4:N4"/>
    <mergeCell ref="B54:D54"/>
    <mergeCell ref="B50:D50"/>
    <mergeCell ref="B51:D51"/>
    <mergeCell ref="B53:D53"/>
    <mergeCell ref="B59:D59"/>
    <mergeCell ref="B60:D60"/>
    <mergeCell ref="B61:D61"/>
    <mergeCell ref="B66:D66"/>
    <mergeCell ref="B67:D67"/>
    <mergeCell ref="B68:D68"/>
    <mergeCell ref="B69:D69"/>
    <mergeCell ref="B70:D70"/>
    <mergeCell ref="B71:D71"/>
    <mergeCell ref="B77:D77"/>
    <mergeCell ref="B26:D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2020-05-28T13:59:58Z</dcterms:modified>
</cp:coreProperties>
</file>