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FY20 TTU Travel Spend Reports\"/>
    </mc:Choice>
  </mc:AlternateContent>
  <bookViews>
    <workbookView xWindow="-25320" yWindow="405" windowWidth="25440" windowHeight="15390"/>
  </bookViews>
  <sheets>
    <sheet name="Travel Expenditures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74" i="2" l="1"/>
  <c r="K121" i="2"/>
  <c r="O264" i="2" l="1"/>
  <c r="N264" i="2"/>
  <c r="M264" i="2"/>
  <c r="L264" i="2"/>
  <c r="J264" i="2"/>
  <c r="K264" i="2" s="1"/>
  <c r="H264" i="2"/>
  <c r="G264" i="2"/>
  <c r="F264" i="2"/>
  <c r="E264" i="2"/>
  <c r="I262" i="2"/>
  <c r="I261" i="2"/>
  <c r="K261" i="2" s="1"/>
  <c r="I11" i="2" l="1"/>
  <c r="K11" i="2" s="1"/>
  <c r="I10" i="2"/>
  <c r="K10" i="2" s="1"/>
  <c r="O342" i="2" l="1"/>
  <c r="N342" i="2"/>
  <c r="M342" i="2"/>
  <c r="L342" i="2"/>
  <c r="J342" i="2"/>
  <c r="H342" i="2"/>
  <c r="G342" i="2"/>
  <c r="F342" i="2"/>
  <c r="E342" i="2"/>
  <c r="I341" i="2"/>
  <c r="I342" i="2" l="1"/>
  <c r="I73" i="2" l="1"/>
  <c r="I331" i="2" l="1"/>
  <c r="O39" i="2"/>
  <c r="N39" i="2"/>
  <c r="M39" i="2"/>
  <c r="L39" i="2"/>
  <c r="J39" i="2"/>
  <c r="H39" i="2"/>
  <c r="G39" i="2"/>
  <c r="F39" i="2"/>
  <c r="E39" i="2"/>
  <c r="I38" i="2"/>
  <c r="I39" i="2" l="1"/>
  <c r="I20" i="2"/>
  <c r="K20" i="2" s="1"/>
  <c r="I347" i="2"/>
  <c r="K347" i="2" s="1"/>
  <c r="I28" i="2" l="1"/>
  <c r="I27" i="2"/>
  <c r="K27" i="2" s="1"/>
  <c r="I312" i="2" l="1"/>
  <c r="K312" i="2" s="1"/>
  <c r="I311" i="2"/>
  <c r="K311" i="2" s="1"/>
  <c r="O257" i="2" l="1"/>
  <c r="N257" i="2"/>
  <c r="M257" i="2"/>
  <c r="L257" i="2"/>
  <c r="J257" i="2"/>
  <c r="H257" i="2"/>
  <c r="G257" i="2"/>
  <c r="F257" i="2"/>
  <c r="E257" i="2"/>
  <c r="I256" i="2"/>
  <c r="I257" i="2" l="1"/>
  <c r="I85" i="2" l="1"/>
  <c r="H421" i="2" l="1"/>
  <c r="G421" i="2"/>
  <c r="F421" i="2"/>
  <c r="E421" i="2"/>
  <c r="M436" i="2" l="1"/>
  <c r="M431" i="2"/>
  <c r="M426" i="2"/>
  <c r="M421" i="2"/>
  <c r="M416" i="2"/>
  <c r="M411" i="2"/>
  <c r="M405" i="2"/>
  <c r="M399" i="2"/>
  <c r="M391" i="2"/>
  <c r="M383" i="2"/>
  <c r="M378" i="2"/>
  <c r="M367" i="2"/>
  <c r="M360" i="2"/>
  <c r="M354" i="2"/>
  <c r="M349" i="2"/>
  <c r="M337" i="2"/>
  <c r="M324" i="2"/>
  <c r="M319" i="2"/>
  <c r="M314" i="2"/>
  <c r="M302" i="2"/>
  <c r="M291" i="2"/>
  <c r="M284" i="2"/>
  <c r="M279" i="2"/>
  <c r="M274" i="2"/>
  <c r="M269" i="2"/>
  <c r="M252" i="2"/>
  <c r="M243" i="2"/>
  <c r="M226" i="2"/>
  <c r="M209" i="2"/>
  <c r="M201" i="2"/>
  <c r="M187" i="2"/>
  <c r="M181" i="2"/>
  <c r="M169" i="2"/>
  <c r="M164" i="2"/>
  <c r="M159" i="2"/>
  <c r="M145" i="2"/>
  <c r="M137" i="2"/>
  <c r="M124" i="2"/>
  <c r="M99" i="2"/>
  <c r="M94" i="2"/>
  <c r="M80" i="2"/>
  <c r="M74" i="2"/>
  <c r="M63" i="2"/>
  <c r="M56" i="2"/>
  <c r="M47" i="2"/>
  <c r="M34" i="2"/>
  <c r="M29" i="2"/>
  <c r="M22" i="2"/>
  <c r="M13" i="2"/>
  <c r="M439" i="2" l="1"/>
  <c r="I42" i="2"/>
  <c r="I43" i="2"/>
  <c r="I45" i="2"/>
  <c r="K45" i="2" s="1"/>
  <c r="I9" i="2" l="1"/>
  <c r="I177" i="2" l="1"/>
  <c r="K177" i="2" s="1"/>
  <c r="I376" i="2" l="1"/>
  <c r="K376" i="2" s="1"/>
  <c r="I375" i="2"/>
  <c r="K375" i="2" s="1"/>
  <c r="I289" i="2" l="1"/>
  <c r="I199" i="2" l="1"/>
  <c r="K199" i="2" s="1"/>
  <c r="I198" i="2"/>
  <c r="K198" i="2" s="1"/>
  <c r="I53" i="2" l="1"/>
  <c r="O324" i="2" l="1"/>
  <c r="N324" i="2"/>
  <c r="L324" i="2"/>
  <c r="J324" i="2"/>
  <c r="H324" i="2"/>
  <c r="G324" i="2"/>
  <c r="F324" i="2"/>
  <c r="E324" i="2"/>
  <c r="I323" i="2"/>
  <c r="O319" i="2"/>
  <c r="N319" i="2"/>
  <c r="L319" i="2"/>
  <c r="J319" i="2"/>
  <c r="H319" i="2"/>
  <c r="G319" i="2"/>
  <c r="F319" i="2"/>
  <c r="E319" i="2"/>
  <c r="I318" i="2"/>
  <c r="K318" i="2" s="1"/>
  <c r="I324" i="2" l="1"/>
  <c r="K324" i="2" s="1"/>
  <c r="K323" i="2"/>
  <c r="I319" i="2"/>
  <c r="K319" i="2" s="1"/>
  <c r="O269" i="2" l="1"/>
  <c r="N269" i="2"/>
  <c r="L269" i="2"/>
  <c r="J269" i="2"/>
  <c r="H269" i="2"/>
  <c r="G269" i="2"/>
  <c r="F269" i="2"/>
  <c r="E269" i="2"/>
  <c r="I268" i="2"/>
  <c r="K268" i="2" s="1"/>
  <c r="I157" i="2"/>
  <c r="K157" i="2" s="1"/>
  <c r="O34" i="2"/>
  <c r="N34" i="2"/>
  <c r="L34" i="2"/>
  <c r="J34" i="2"/>
  <c r="H34" i="2"/>
  <c r="G34" i="2"/>
  <c r="F34" i="2"/>
  <c r="E34" i="2"/>
  <c r="I33" i="2"/>
  <c r="K33" i="2" s="1"/>
  <c r="I269" i="2" l="1"/>
  <c r="K269" i="2" s="1"/>
  <c r="I34" i="2"/>
  <c r="K34" i="2" s="1"/>
  <c r="N436" i="2" l="1"/>
  <c r="O436" i="2"/>
  <c r="N431" i="2"/>
  <c r="O431" i="2"/>
  <c r="N426" i="2"/>
  <c r="O426" i="2"/>
  <c r="N421" i="2"/>
  <c r="O421" i="2"/>
  <c r="N416" i="2"/>
  <c r="O416" i="2"/>
  <c r="N411" i="2"/>
  <c r="O411" i="2"/>
  <c r="N405" i="2"/>
  <c r="O405" i="2"/>
  <c r="N399" i="2"/>
  <c r="O399" i="2"/>
  <c r="N391" i="2"/>
  <c r="O391" i="2"/>
  <c r="N383" i="2"/>
  <c r="O383" i="2"/>
  <c r="N378" i="2"/>
  <c r="O378" i="2"/>
  <c r="N367" i="2"/>
  <c r="O367" i="2"/>
  <c r="N360" i="2"/>
  <c r="O360" i="2"/>
  <c r="N354" i="2"/>
  <c r="O354" i="2"/>
  <c r="N349" i="2"/>
  <c r="O349" i="2"/>
  <c r="N337" i="2"/>
  <c r="O337" i="2"/>
  <c r="N314" i="2"/>
  <c r="O314" i="2"/>
  <c r="N302" i="2"/>
  <c r="O302" i="2"/>
  <c r="N291" i="2"/>
  <c r="O291" i="2"/>
  <c r="N284" i="2"/>
  <c r="O284" i="2"/>
  <c r="N279" i="2"/>
  <c r="O279" i="2"/>
  <c r="N274" i="2"/>
  <c r="O274" i="2"/>
  <c r="N252" i="2"/>
  <c r="O252" i="2"/>
  <c r="N243" i="2"/>
  <c r="O243" i="2"/>
  <c r="N226" i="2"/>
  <c r="O226" i="2"/>
  <c r="N209" i="2"/>
  <c r="O209" i="2"/>
  <c r="N201" i="2"/>
  <c r="O201" i="2"/>
  <c r="N187" i="2"/>
  <c r="O187" i="2"/>
  <c r="N181" i="2"/>
  <c r="O181" i="2"/>
  <c r="N169" i="2"/>
  <c r="O169" i="2"/>
  <c r="N164" i="2"/>
  <c r="O164" i="2"/>
  <c r="N159" i="2"/>
  <c r="O159" i="2"/>
  <c r="N145" i="2"/>
  <c r="O145" i="2"/>
  <c r="N137" i="2"/>
  <c r="O137" i="2"/>
  <c r="N124" i="2"/>
  <c r="O124" i="2"/>
  <c r="N99" i="2"/>
  <c r="O99" i="2"/>
  <c r="N94" i="2"/>
  <c r="O94" i="2"/>
  <c r="N80" i="2"/>
  <c r="O80" i="2"/>
  <c r="N74" i="2"/>
  <c r="O74" i="2"/>
  <c r="N63" i="2"/>
  <c r="O63" i="2"/>
  <c r="N56" i="2"/>
  <c r="O56" i="2"/>
  <c r="N47" i="2"/>
  <c r="O47" i="2"/>
  <c r="N29" i="2"/>
  <c r="O29" i="2"/>
  <c r="N22" i="2"/>
  <c r="O22" i="2"/>
  <c r="O13" i="2"/>
  <c r="O439" i="2" l="1"/>
  <c r="I194" i="2"/>
  <c r="K194" i="2" s="1"/>
  <c r="I121" i="2" l="1"/>
  <c r="I92" i="2" l="1"/>
  <c r="K92" i="2" s="1"/>
  <c r="I91" i="2"/>
  <c r="K91" i="2" s="1"/>
  <c r="L291" i="2" l="1"/>
  <c r="I197" i="2" l="1"/>
  <c r="K197" i="2" s="1"/>
  <c r="J291" i="2" l="1"/>
  <c r="I290" i="2"/>
  <c r="K290" i="2" s="1"/>
  <c r="H291" i="2"/>
  <c r="G291" i="2"/>
  <c r="F291" i="2"/>
  <c r="E291" i="2"/>
  <c r="I288" i="2"/>
  <c r="K288" i="2" s="1"/>
  <c r="I291" i="2" l="1"/>
  <c r="K291" i="2" s="1"/>
  <c r="I46" i="2" l="1"/>
  <c r="K46" i="2" s="1"/>
  <c r="K43" i="2"/>
  <c r="I196" i="2" l="1"/>
  <c r="K196" i="2" s="1"/>
  <c r="I195" i="2" l="1"/>
  <c r="K195" i="2" s="1"/>
  <c r="I193" i="2"/>
  <c r="K193" i="2" s="1"/>
  <c r="I192" i="2"/>
  <c r="K192" i="2" s="1"/>
  <c r="I12" i="2" l="1"/>
  <c r="I52" i="2" l="1"/>
  <c r="I223" i="2" l="1"/>
  <c r="K223" i="2" s="1"/>
  <c r="I222" i="2"/>
  <c r="K222" i="2" s="1"/>
  <c r="I221" i="2"/>
  <c r="K221" i="2" s="1"/>
  <c r="J274" i="2" l="1"/>
  <c r="L436" i="2" l="1"/>
  <c r="L431" i="2"/>
  <c r="L426" i="2"/>
  <c r="L421" i="2"/>
  <c r="L416" i="2"/>
  <c r="L411" i="2"/>
  <c r="L405" i="2"/>
  <c r="L399" i="2"/>
  <c r="L391" i="2"/>
  <c r="L383" i="2"/>
  <c r="L378" i="2"/>
  <c r="L367" i="2"/>
  <c r="L360" i="2"/>
  <c r="L354" i="2"/>
  <c r="L349" i="2"/>
  <c r="L337" i="2"/>
  <c r="L314" i="2"/>
  <c r="L302" i="2"/>
  <c r="L284" i="2"/>
  <c r="L279" i="2"/>
  <c r="L274" i="2"/>
  <c r="L252" i="2"/>
  <c r="L243" i="2"/>
  <c r="L226" i="2"/>
  <c r="L209" i="2"/>
  <c r="L201" i="2"/>
  <c r="L187" i="2"/>
  <c r="L181" i="2"/>
  <c r="L169" i="2"/>
  <c r="L164" i="2"/>
  <c r="L159" i="2"/>
  <c r="L145" i="2"/>
  <c r="L137" i="2"/>
  <c r="L124" i="2"/>
  <c r="L99" i="2"/>
  <c r="L94" i="2"/>
  <c r="L80" i="2"/>
  <c r="L74" i="2"/>
  <c r="L63" i="2"/>
  <c r="L56" i="2"/>
  <c r="L47" i="2"/>
  <c r="L29" i="2"/>
  <c r="L22" i="2"/>
  <c r="L13" i="2"/>
  <c r="L439" i="2" l="1"/>
  <c r="I220" i="2"/>
  <c r="K220" i="2" s="1"/>
  <c r="I54" i="2" l="1"/>
  <c r="K53" i="2"/>
  <c r="I250" i="2"/>
  <c r="K250" i="2" s="1"/>
  <c r="I122" i="2" l="1"/>
  <c r="K122" i="2" s="1"/>
  <c r="J80" i="2" l="1"/>
  <c r="H80" i="2"/>
  <c r="G80" i="2"/>
  <c r="F80" i="2"/>
  <c r="E80" i="2"/>
  <c r="I78" i="2"/>
  <c r="K78" i="2" s="1"/>
  <c r="I144" i="2" l="1"/>
  <c r="I143" i="2"/>
  <c r="I142" i="2"/>
  <c r="I141" i="2"/>
  <c r="J349" i="2" l="1"/>
  <c r="H349" i="2"/>
  <c r="G349" i="2"/>
  <c r="F349" i="2"/>
  <c r="E349" i="2"/>
  <c r="I346" i="2"/>
  <c r="K346" i="2" s="1"/>
  <c r="I224" i="2"/>
  <c r="K224" i="2" s="1"/>
  <c r="I219" i="2"/>
  <c r="K219" i="2" s="1"/>
  <c r="J436" i="2" l="1"/>
  <c r="J431" i="2"/>
  <c r="J426" i="2"/>
  <c r="J421" i="2"/>
  <c r="J416" i="2"/>
  <c r="J411" i="2"/>
  <c r="J405" i="2"/>
  <c r="J399" i="2"/>
  <c r="J391" i="2"/>
  <c r="J383" i="2"/>
  <c r="J378" i="2"/>
  <c r="J367" i="2"/>
  <c r="J360" i="2"/>
  <c r="J354" i="2"/>
  <c r="J337" i="2"/>
  <c r="J314" i="2"/>
  <c r="J302" i="2"/>
  <c r="J284" i="2"/>
  <c r="J279" i="2"/>
  <c r="J252" i="2"/>
  <c r="J243" i="2"/>
  <c r="J226" i="2"/>
  <c r="J209" i="2"/>
  <c r="J201" i="2"/>
  <c r="J187" i="2"/>
  <c r="J181" i="2"/>
  <c r="J169" i="2"/>
  <c r="J164" i="2"/>
  <c r="J159" i="2"/>
  <c r="J145" i="2"/>
  <c r="J137" i="2"/>
  <c r="J124" i="2"/>
  <c r="J99" i="2"/>
  <c r="J94" i="2"/>
  <c r="J74" i="2"/>
  <c r="J63" i="2"/>
  <c r="J56" i="2"/>
  <c r="J47" i="2"/>
  <c r="J29" i="2"/>
  <c r="J22" i="2"/>
  <c r="J13" i="2"/>
  <c r="J439" i="2" l="1"/>
  <c r="H56" i="2"/>
  <c r="H436" i="2" l="1"/>
  <c r="H431" i="2"/>
  <c r="H426" i="2"/>
  <c r="H416" i="2"/>
  <c r="H411" i="2"/>
  <c r="H405" i="2"/>
  <c r="H399" i="2"/>
  <c r="I396" i="2"/>
  <c r="K396" i="2" s="1"/>
  <c r="H391" i="2"/>
  <c r="H383" i="2"/>
  <c r="H378" i="2"/>
  <c r="H367" i="2"/>
  <c r="H360" i="2"/>
  <c r="H354" i="2"/>
  <c r="H337" i="2"/>
  <c r="H314" i="2"/>
  <c r="H302" i="2"/>
  <c r="H284" i="2"/>
  <c r="H279" i="2"/>
  <c r="H274" i="2"/>
  <c r="H252" i="2"/>
  <c r="H243" i="2"/>
  <c r="H226" i="2"/>
  <c r="I435" i="2"/>
  <c r="I430" i="2"/>
  <c r="I425" i="2"/>
  <c r="I420" i="2"/>
  <c r="K420" i="2" s="1"/>
  <c r="I415" i="2"/>
  <c r="I410" i="2"/>
  <c r="K410" i="2" s="1"/>
  <c r="I409" i="2"/>
  <c r="K409" i="2" s="1"/>
  <c r="I404" i="2"/>
  <c r="I403" i="2"/>
  <c r="K403" i="2" s="1"/>
  <c r="I398" i="2"/>
  <c r="I397" i="2"/>
  <c r="I395" i="2"/>
  <c r="K395" i="2" s="1"/>
  <c r="I390" i="2"/>
  <c r="K390" i="2" s="1"/>
  <c r="I389" i="2"/>
  <c r="K389" i="2" s="1"/>
  <c r="I388" i="2"/>
  <c r="K388" i="2" s="1"/>
  <c r="I387" i="2"/>
  <c r="K387" i="2" s="1"/>
  <c r="I382" i="2"/>
  <c r="K382" i="2" s="1"/>
  <c r="I377" i="2"/>
  <c r="K377" i="2" s="1"/>
  <c r="I374" i="2"/>
  <c r="I372" i="2"/>
  <c r="K372" i="2" s="1"/>
  <c r="I371" i="2"/>
  <c r="K371" i="2" s="1"/>
  <c r="I366" i="2"/>
  <c r="K366" i="2" s="1"/>
  <c r="I365" i="2"/>
  <c r="K365" i="2" s="1"/>
  <c r="I364" i="2"/>
  <c r="K364" i="2" s="1"/>
  <c r="I359" i="2"/>
  <c r="K359" i="2" s="1"/>
  <c r="I358" i="2"/>
  <c r="K358" i="2" s="1"/>
  <c r="I353" i="2"/>
  <c r="K353" i="2" s="1"/>
  <c r="I348" i="2"/>
  <c r="I336" i="2"/>
  <c r="K336" i="2" s="1"/>
  <c r="I335" i="2"/>
  <c r="K335" i="2" s="1"/>
  <c r="I334" i="2"/>
  <c r="K334" i="2" s="1"/>
  <c r="I333" i="2"/>
  <c r="K333" i="2" s="1"/>
  <c r="I332" i="2"/>
  <c r="K332" i="2" s="1"/>
  <c r="I330" i="2"/>
  <c r="K330" i="2" s="1"/>
  <c r="I329" i="2"/>
  <c r="K329" i="2" s="1"/>
  <c r="I328" i="2"/>
  <c r="K328" i="2" s="1"/>
  <c r="I313" i="2"/>
  <c r="I310" i="2"/>
  <c r="K310" i="2" s="1"/>
  <c r="I309" i="2"/>
  <c r="K309" i="2" s="1"/>
  <c r="I308" i="2"/>
  <c r="K308" i="2" s="1"/>
  <c r="I307" i="2"/>
  <c r="K307" i="2" s="1"/>
  <c r="I306" i="2"/>
  <c r="K306" i="2" s="1"/>
  <c r="I301" i="2"/>
  <c r="I300" i="2"/>
  <c r="I299" i="2"/>
  <c r="I298" i="2"/>
  <c r="I297" i="2"/>
  <c r="K297" i="2" s="1"/>
  <c r="I296" i="2"/>
  <c r="I295" i="2"/>
  <c r="I283" i="2"/>
  <c r="K283" i="2" s="1"/>
  <c r="I278" i="2"/>
  <c r="K278" i="2" s="1"/>
  <c r="I273" i="2"/>
  <c r="K273" i="2" s="1"/>
  <c r="I263" i="2"/>
  <c r="I251" i="2"/>
  <c r="K251" i="2" s="1"/>
  <c r="I249" i="2"/>
  <c r="K249" i="2" s="1"/>
  <c r="I248" i="2"/>
  <c r="K248" i="2" s="1"/>
  <c r="I247" i="2"/>
  <c r="K247" i="2" s="1"/>
  <c r="I242" i="2"/>
  <c r="K242" i="2" s="1"/>
  <c r="I241" i="2"/>
  <c r="K241" i="2" s="1"/>
  <c r="I240" i="2"/>
  <c r="K240" i="2" s="1"/>
  <c r="I239" i="2"/>
  <c r="K239" i="2" s="1"/>
  <c r="I238" i="2"/>
  <c r="K238" i="2" s="1"/>
  <c r="I237" i="2"/>
  <c r="K237" i="2" s="1"/>
  <c r="I236" i="2"/>
  <c r="K236" i="2" s="1"/>
  <c r="I235" i="2"/>
  <c r="K235" i="2" s="1"/>
  <c r="I234" i="2"/>
  <c r="K234" i="2" s="1"/>
  <c r="I233" i="2"/>
  <c r="K233" i="2" s="1"/>
  <c r="I232" i="2"/>
  <c r="K232" i="2" s="1"/>
  <c r="I231" i="2"/>
  <c r="K231" i="2" s="1"/>
  <c r="I230" i="2"/>
  <c r="K230" i="2" s="1"/>
  <c r="I225" i="2"/>
  <c r="K225" i="2" s="1"/>
  <c r="I218" i="2"/>
  <c r="K218" i="2" s="1"/>
  <c r="I217" i="2"/>
  <c r="K217" i="2" s="1"/>
  <c r="I216" i="2"/>
  <c r="K216" i="2" s="1"/>
  <c r="I215" i="2"/>
  <c r="I214" i="2"/>
  <c r="K214" i="2" s="1"/>
  <c r="I213" i="2"/>
  <c r="K213" i="2" s="1"/>
  <c r="H209" i="2"/>
  <c r="I208" i="2"/>
  <c r="K208" i="2" s="1"/>
  <c r="I207" i="2"/>
  <c r="K207" i="2" s="1"/>
  <c r="I206" i="2"/>
  <c r="K206" i="2" s="1"/>
  <c r="I205" i="2"/>
  <c r="K205" i="2" s="1"/>
  <c r="H201" i="2"/>
  <c r="I200" i="2"/>
  <c r="K200" i="2" s="1"/>
  <c r="I191" i="2"/>
  <c r="K191" i="2" s="1"/>
  <c r="H187" i="2"/>
  <c r="I186" i="2"/>
  <c r="K186" i="2" s="1"/>
  <c r="I185" i="2"/>
  <c r="K185" i="2" s="1"/>
  <c r="H181" i="2"/>
  <c r="I180" i="2"/>
  <c r="K180" i="2" s="1"/>
  <c r="I179" i="2"/>
  <c r="K179" i="2" s="1"/>
  <c r="I178" i="2"/>
  <c r="K178" i="2" s="1"/>
  <c r="I176" i="2"/>
  <c r="K176" i="2" s="1"/>
  <c r="I175" i="2"/>
  <c r="K175" i="2" s="1"/>
  <c r="I174" i="2"/>
  <c r="K174" i="2" s="1"/>
  <c r="I173" i="2"/>
  <c r="K173" i="2" s="1"/>
  <c r="H169" i="2"/>
  <c r="I168" i="2"/>
  <c r="K168" i="2" s="1"/>
  <c r="H164" i="2"/>
  <c r="I163" i="2"/>
  <c r="K163" i="2" s="1"/>
  <c r="H159" i="2"/>
  <c r="I158" i="2"/>
  <c r="K158" i="2" s="1"/>
  <c r="I156" i="2"/>
  <c r="K156" i="2" s="1"/>
  <c r="I155" i="2"/>
  <c r="K155" i="2" s="1"/>
  <c r="I154" i="2"/>
  <c r="K154" i="2" s="1"/>
  <c r="I153" i="2"/>
  <c r="K153" i="2" s="1"/>
  <c r="I152" i="2"/>
  <c r="K152" i="2" s="1"/>
  <c r="I151" i="2"/>
  <c r="K151" i="2" s="1"/>
  <c r="I150" i="2"/>
  <c r="K150" i="2" s="1"/>
  <c r="I149" i="2"/>
  <c r="K149" i="2" s="1"/>
  <c r="H145" i="2"/>
  <c r="K144" i="2"/>
  <c r="K143" i="2"/>
  <c r="K142" i="2"/>
  <c r="K141" i="2"/>
  <c r="H137" i="2"/>
  <c r="I136" i="2"/>
  <c r="K136" i="2" s="1"/>
  <c r="I135" i="2"/>
  <c r="K135" i="2" s="1"/>
  <c r="I134" i="2"/>
  <c r="K134" i="2" s="1"/>
  <c r="I133" i="2"/>
  <c r="K133" i="2" s="1"/>
  <c r="I132" i="2"/>
  <c r="K132" i="2" s="1"/>
  <c r="I131" i="2"/>
  <c r="K131" i="2" s="1"/>
  <c r="I130" i="2"/>
  <c r="I129" i="2"/>
  <c r="K129" i="2" s="1"/>
  <c r="I128" i="2"/>
  <c r="K128" i="2" s="1"/>
  <c r="H124" i="2"/>
  <c r="I123" i="2"/>
  <c r="K123" i="2" s="1"/>
  <c r="I119" i="2"/>
  <c r="K119" i="2" s="1"/>
  <c r="I118" i="2"/>
  <c r="K118" i="2" s="1"/>
  <c r="I117" i="2"/>
  <c r="K117" i="2" s="1"/>
  <c r="I116" i="2"/>
  <c r="K116" i="2" s="1"/>
  <c r="I115" i="2"/>
  <c r="K115" i="2" s="1"/>
  <c r="I113" i="2"/>
  <c r="K113" i="2" s="1"/>
  <c r="I112" i="2"/>
  <c r="K112" i="2" s="1"/>
  <c r="I111" i="2"/>
  <c r="K111" i="2" s="1"/>
  <c r="I110" i="2"/>
  <c r="K110" i="2" s="1"/>
  <c r="I109" i="2"/>
  <c r="K109" i="2" s="1"/>
  <c r="I108" i="2"/>
  <c r="K108" i="2" s="1"/>
  <c r="I107" i="2"/>
  <c r="K107" i="2" s="1"/>
  <c r="I106" i="2"/>
  <c r="K106" i="2" s="1"/>
  <c r="I105" i="2"/>
  <c r="K105" i="2" s="1"/>
  <c r="I103" i="2"/>
  <c r="K103" i="2" s="1"/>
  <c r="I98" i="2"/>
  <c r="K98" i="2" s="1"/>
  <c r="H99" i="2"/>
  <c r="H94" i="2"/>
  <c r="I93" i="2"/>
  <c r="K93" i="2" s="1"/>
  <c r="I90" i="2"/>
  <c r="K90" i="2" s="1"/>
  <c r="I89" i="2"/>
  <c r="K89" i="2" s="1"/>
  <c r="I88" i="2"/>
  <c r="K88" i="2" s="1"/>
  <c r="I87" i="2"/>
  <c r="K87" i="2" s="1"/>
  <c r="I86" i="2"/>
  <c r="K86" i="2" s="1"/>
  <c r="K85" i="2"/>
  <c r="I84" i="2"/>
  <c r="K84" i="2" s="1"/>
  <c r="I79" i="2"/>
  <c r="K79" i="2" s="1"/>
  <c r="I72" i="2"/>
  <c r="K72" i="2" s="1"/>
  <c r="I71" i="2"/>
  <c r="K71" i="2" s="1"/>
  <c r="I70" i="2"/>
  <c r="K70" i="2" s="1"/>
  <c r="I69" i="2"/>
  <c r="K69" i="2" s="1"/>
  <c r="I68" i="2"/>
  <c r="K68" i="2" s="1"/>
  <c r="I67" i="2"/>
  <c r="K67" i="2" s="1"/>
  <c r="H74" i="2"/>
  <c r="H63" i="2"/>
  <c r="I62" i="2"/>
  <c r="I61" i="2"/>
  <c r="K61" i="2" s="1"/>
  <c r="I60" i="2"/>
  <c r="K60" i="2" s="1"/>
  <c r="I55" i="2"/>
  <c r="K55" i="2" s="1"/>
  <c r="I51" i="2"/>
  <c r="K9" i="2"/>
  <c r="I19" i="2"/>
  <c r="K19" i="2" s="1"/>
  <c r="I18" i="2"/>
  <c r="K18" i="2" s="1"/>
  <c r="I17" i="2"/>
  <c r="K17" i="2" s="1"/>
  <c r="I21" i="2"/>
  <c r="I26" i="2"/>
  <c r="K26" i="2" s="1"/>
  <c r="K42" i="2"/>
  <c r="H47" i="2"/>
  <c r="H29" i="2"/>
  <c r="G274" i="2"/>
  <c r="F274" i="2"/>
  <c r="E274" i="2"/>
  <c r="I264" i="2" l="1"/>
  <c r="I80" i="2"/>
  <c r="K80" i="2" s="1"/>
  <c r="I349" i="2"/>
  <c r="I274" i="2"/>
  <c r="K274" i="2" s="1"/>
  <c r="G431" i="2"/>
  <c r="F431" i="2"/>
  <c r="E431" i="2"/>
  <c r="I431" i="2"/>
  <c r="K349" i="2" l="1"/>
  <c r="N13" i="2"/>
  <c r="N439" i="2" s="1"/>
  <c r="H22" i="2" l="1"/>
  <c r="H13" i="2"/>
  <c r="H439" i="2" l="1"/>
  <c r="G416" i="2"/>
  <c r="F416" i="2"/>
  <c r="E416" i="2"/>
  <c r="I416" i="2"/>
  <c r="G436" i="2" l="1"/>
  <c r="F436" i="2"/>
  <c r="E436" i="2"/>
  <c r="I436" i="2"/>
  <c r="I421" i="2" l="1"/>
  <c r="K421" i="2" s="1"/>
  <c r="G284" i="2"/>
  <c r="F284" i="2"/>
  <c r="E284" i="2"/>
  <c r="I284" i="2"/>
  <c r="K284" i="2" s="1"/>
  <c r="G378" i="2" l="1"/>
  <c r="F378" i="2"/>
  <c r="E378" i="2"/>
  <c r="G411" i="2" l="1"/>
  <c r="F411" i="2"/>
  <c r="G426" i="2"/>
  <c r="F426" i="2"/>
  <c r="E411" i="2"/>
  <c r="G187" i="2" l="1"/>
  <c r="F187" i="2"/>
  <c r="E187" i="2"/>
  <c r="G137" i="2" l="1"/>
  <c r="F137" i="2"/>
  <c r="E137" i="2"/>
  <c r="G56" i="2"/>
  <c r="F56" i="2"/>
  <c r="E56" i="2"/>
  <c r="I411" i="2"/>
  <c r="K411" i="2" s="1"/>
  <c r="G399" i="2"/>
  <c r="F399" i="2"/>
  <c r="E399" i="2"/>
  <c r="I378" i="2"/>
  <c r="G337" i="2"/>
  <c r="F337" i="2"/>
  <c r="E337" i="2"/>
  <c r="G314" i="2"/>
  <c r="F314" i="2"/>
  <c r="E314" i="2"/>
  <c r="K378" i="2" l="1"/>
  <c r="I399" i="2"/>
  <c r="K399" i="2" s="1"/>
  <c r="I314" i="2"/>
  <c r="K314" i="2" s="1"/>
  <c r="G201" i="2"/>
  <c r="F201" i="2"/>
  <c r="E201" i="2"/>
  <c r="G74" i="2"/>
  <c r="F74" i="2"/>
  <c r="E74" i="2"/>
  <c r="I56" i="2"/>
  <c r="K56" i="2" s="1"/>
  <c r="G29" i="2"/>
  <c r="F29" i="2"/>
  <c r="E29" i="2"/>
  <c r="G13" i="2"/>
  <c r="F13" i="2"/>
  <c r="E13" i="2"/>
  <c r="G302" i="2" l="1"/>
  <c r="F302" i="2"/>
  <c r="E302" i="2"/>
  <c r="G383" i="2"/>
  <c r="F383" i="2"/>
  <c r="E383" i="2"/>
  <c r="I383" i="2"/>
  <c r="K383" i="2" s="1"/>
  <c r="G367" i="2"/>
  <c r="F367" i="2"/>
  <c r="E367" i="2"/>
  <c r="G360" i="2"/>
  <c r="F360" i="2"/>
  <c r="E360" i="2"/>
  <c r="G279" i="2"/>
  <c r="F279" i="2"/>
  <c r="E279" i="2"/>
  <c r="I279" i="2"/>
  <c r="K279" i="2" s="1"/>
  <c r="G252" i="2"/>
  <c r="F252" i="2"/>
  <c r="E252" i="2"/>
  <c r="G226" i="2"/>
  <c r="F226" i="2"/>
  <c r="E226" i="2"/>
  <c r="G169" i="2"/>
  <c r="F169" i="2"/>
  <c r="E169" i="2"/>
  <c r="I169" i="2"/>
  <c r="K169" i="2" s="1"/>
  <c r="E426" i="2"/>
  <c r="I426" i="2"/>
  <c r="G405" i="2"/>
  <c r="F405" i="2"/>
  <c r="E405" i="2"/>
  <c r="G391" i="2"/>
  <c r="F391" i="2"/>
  <c r="E391" i="2"/>
  <c r="G354" i="2"/>
  <c r="F354" i="2"/>
  <c r="E354" i="2"/>
  <c r="I354" i="2"/>
  <c r="G243" i="2"/>
  <c r="F243" i="2"/>
  <c r="E243" i="2"/>
  <c r="G209" i="2"/>
  <c r="F209" i="2"/>
  <c r="E209" i="2"/>
  <c r="I201" i="2"/>
  <c r="K201" i="2" s="1"/>
  <c r="I187" i="2"/>
  <c r="K187" i="2" s="1"/>
  <c r="G181" i="2"/>
  <c r="F181" i="2"/>
  <c r="E181" i="2"/>
  <c r="G164" i="2"/>
  <c r="F164" i="2"/>
  <c r="E164" i="2"/>
  <c r="I164" i="2"/>
  <c r="K164" i="2" s="1"/>
  <c r="G159" i="2"/>
  <c r="F159" i="2"/>
  <c r="E159" i="2"/>
  <c r="G145" i="2"/>
  <c r="F145" i="2"/>
  <c r="E145" i="2"/>
  <c r="G124" i="2"/>
  <c r="F124" i="2"/>
  <c r="E124" i="2"/>
  <c r="G99" i="2"/>
  <c r="F99" i="2"/>
  <c r="E99" i="2"/>
  <c r="I99" i="2"/>
  <c r="K99" i="2" s="1"/>
  <c r="G94" i="2"/>
  <c r="F94" i="2"/>
  <c r="E94" i="2"/>
  <c r="G63" i="2"/>
  <c r="F63" i="2"/>
  <c r="E63" i="2"/>
  <c r="G47" i="2"/>
  <c r="F47" i="2"/>
  <c r="E47" i="2"/>
  <c r="I29" i="2"/>
  <c r="K29" i="2" s="1"/>
  <c r="G22" i="2"/>
  <c r="F22" i="2"/>
  <c r="F439" i="2" s="1"/>
  <c r="E22" i="2"/>
  <c r="I13" i="2"/>
  <c r="G439" i="2" l="1"/>
  <c r="E439" i="2"/>
  <c r="K13" i="2"/>
  <c r="K354" i="2"/>
  <c r="I137" i="2"/>
  <c r="K137" i="2" s="1"/>
  <c r="I337" i="2"/>
  <c r="K337" i="2" s="1"/>
  <c r="I74" i="2"/>
  <c r="K74" i="2" s="1"/>
  <c r="I405" i="2"/>
  <c r="K405" i="2" s="1"/>
  <c r="I252" i="2"/>
  <c r="K252" i="2" s="1"/>
  <c r="I360" i="2"/>
  <c r="I302" i="2"/>
  <c r="K302" i="2" s="1"/>
  <c r="I226" i="2"/>
  <c r="K226" i="2" s="1"/>
  <c r="I391" i="2"/>
  <c r="K391" i="2" s="1"/>
  <c r="I367" i="2"/>
  <c r="K367" i="2" s="1"/>
  <c r="I159" i="2"/>
  <c r="K159" i="2" s="1"/>
  <c r="I145" i="2"/>
  <c r="K145" i="2" s="1"/>
  <c r="I243" i="2"/>
  <c r="K243" i="2" s="1"/>
  <c r="I22" i="2"/>
  <c r="K22" i="2" s="1"/>
  <c r="I94" i="2"/>
  <c r="K94" i="2" s="1"/>
  <c r="I124" i="2"/>
  <c r="K124" i="2" s="1"/>
  <c r="I181" i="2"/>
  <c r="K181" i="2" s="1"/>
  <c r="I209" i="2"/>
  <c r="K209" i="2" s="1"/>
  <c r="I63" i="2"/>
  <c r="K63" i="2" s="1"/>
  <c r="I47" i="2"/>
  <c r="K360" i="2" l="1"/>
  <c r="I439" i="2"/>
  <c r="K439" i="2" s="1"/>
  <c r="K47" i="2"/>
</calcChain>
</file>

<file path=xl/sharedStrings.xml><?xml version="1.0" encoding="utf-8"?>
<sst xmlns="http://schemas.openxmlformats.org/spreadsheetml/2006/main" count="1885" uniqueCount="563">
  <si>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</si>
  <si>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</si>
  <si>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</si>
  <si>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</si>
  <si>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</si>
  <si>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</si>
  <si>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</si>
  <si>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</si>
  <si>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</si>
  <si>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</si>
  <si>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</si>
  <si>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</si>
  <si>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</si>
  <si>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</si>
  <si>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</si>
  <si>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</si>
  <si>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</si>
  <si>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</si>
  <si>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</si>
  <si>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</si>
  <si>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</si>
  <si>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</si>
  <si>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</si>
  <si>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</si>
  <si>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</si>
  <si>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</si>
  <si>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</si>
  <si>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</si>
  <si>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</si>
  <si>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</si>
  <si>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</si>
  <si>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</si>
  <si>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</si>
  <si>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</si>
  <si>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</si>
  <si>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</si>
  <si>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</si>
  <si>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</si>
  <si>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</si>
  <si>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</si>
  <si>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</si>
  <si>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</si>
  <si>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</si>
  <si>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</si>
  <si>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</si>
  <si>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</si>
  <si>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</si>
  <si>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</si>
  <si>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</si>
  <si>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</si>
  <si>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</si>
  <si>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</si>
  <si>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</si>
  <si>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</si>
  <si>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</si>
  <si>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</si>
  <si>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</si>
  <si>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</si>
  <si>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</si>
  <si>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</si>
  <si>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</si>
  <si>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</si>
  <si>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</si>
  <si>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</si>
  <si>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</si>
  <si>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</si>
  <si>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</si>
  <si>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</si>
  <si>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</si>
  <si>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</si>
  <si>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</si>
  <si>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</si>
  <si>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</si>
  <si>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</si>
  <si>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</si>
  <si>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</si>
  <si>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</si>
  <si>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</si>
  <si>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</si>
  <si>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</si>
  <si>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</si>
  <si>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</si>
  <si>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</si>
  <si>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</si>
  <si>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</si>
  <si>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</si>
  <si>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</si>
  <si>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</si>
  <si>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</si>
  <si>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</si>
  <si>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</si>
  <si>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</si>
  <si>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</si>
  <si>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</si>
  <si>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</si>
  <si>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</si>
  <si>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</si>
  <si>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</si>
  <si>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</si>
  <si>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</si>
  <si>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</si>
  <si>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</si>
  <si>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</si>
  <si>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</si>
  <si>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</si>
  <si>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</si>
  <si>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</si>
  <si>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</si>
  <si>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</si>
  <si>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</si>
  <si>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</si>
  <si>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</si>
  <si>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</si>
  <si>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</si>
  <si>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</si>
  <si>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</si>
  <si>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</si>
  <si>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</si>
  <si>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</si>
  <si>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</si>
  <si>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</si>
  <si>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</si>
  <si>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</si>
  <si>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</si>
  <si>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</si>
  <si>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</si>
  <si>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</si>
  <si>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</si>
  <si>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</si>
  <si>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</si>
  <si>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</si>
  <si>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</si>
  <si>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</si>
  <si>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</si>
  <si>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</si>
  <si>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</si>
  <si>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</si>
  <si>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</si>
  <si>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</si>
  <si>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</si>
  <si>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</si>
  <si>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</si>
  <si>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</si>
  <si>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</si>
  <si>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</si>
  <si>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</si>
  <si>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</si>
  <si>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</si>
  <si>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</si>
  <si>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</si>
  <si>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</si>
  <si>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</si>
  <si>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</si>
  <si>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</si>
  <si>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</si>
  <si>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</si>
  <si>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</si>
  <si>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</si>
  <si>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</si>
  <si>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</si>
  <si>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</si>
  <si>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</si>
  <si>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</si>
  <si>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</si>
  <si>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</si>
  <si>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</si>
  <si>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</si>
  <si>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</si>
  <si>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</si>
  <si>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</si>
  <si>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</si>
  <si>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</si>
  <si>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</si>
  <si>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</si>
  <si>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</si>
  <si>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</si>
  <si>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</si>
  <si>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</si>
  <si>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</si>
  <si>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</si>
  <si>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</si>
  <si>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</si>
  <si>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</si>
  <si>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</si>
  <si>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</si>
  <si>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</si>
  <si>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</si>
  <si>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</si>
  <si>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</si>
  <si>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</si>
  <si>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</si>
  <si>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</si>
  <si>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</si>
  <si>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</si>
  <si>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</si>
  <si>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</si>
  <si>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</si>
  <si>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</si>
  <si>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</si>
  <si>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B6408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</si>
  <si>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</si>
  <si>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</si>
  <si>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</si>
  <si>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</si>
  <si>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</si>
  <si>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</si>
  <si>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</si>
  <si>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</si>
  <si>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</si>
  <si>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</si>
  <si>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</si>
  <si>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</si>
  <si>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</si>
  <si>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</si>
  <si>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</si>
  <si>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</si>
  <si>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</si>
  <si>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</si>
  <si>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</si>
  <si>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</si>
  <si>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</si>
  <si>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</si>
  <si>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</si>
  <si>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</si>
  <si>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</si>
  <si>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</si>
  <si>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</si>
  <si>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</si>
  <si>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</si>
  <si>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</si>
  <si>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</si>
  <si>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</si>
  <si>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</si>
  <si>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</si>
  <si>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</si>
  <si>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</si>
  <si>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</si>
  <si>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</si>
  <si>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</si>
  <si>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</si>
  <si>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</si>
  <si>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</si>
  <si>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</si>
  <si>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</si>
  <si>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</si>
  <si>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</si>
  <si>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</si>
  <si>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</si>
  <si>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</si>
  <si>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</si>
  <si>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</si>
  <si>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</si>
  <si>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</si>
  <si>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</si>
  <si>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</si>
  <si>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</si>
  <si>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</si>
  <si>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</si>
  <si>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</si>
  <si>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</si>
  <si>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</si>
  <si>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</si>
  <si>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</si>
  <si>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</si>
  <si>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</si>
  <si>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</si>
  <si>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</si>
  <si>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</si>
  <si>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</si>
  <si>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</si>
  <si>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</si>
  <si>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</si>
  <si>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</si>
  <si>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</si>
  <si>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</si>
  <si>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</si>
  <si>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</si>
  <si>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</si>
  <si>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</si>
  <si>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</si>
  <si>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</si>
  <si>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</si>
  <si>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</si>
  <si>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</si>
  <si>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</si>
  <si>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</si>
  <si>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</si>
  <si>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</si>
  <si>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</si>
  <si>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</si>
  <si>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</si>
  <si>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</si>
  <si>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</si>
  <si>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</si>
  <si>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</si>
  <si>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</si>
  <si>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</si>
  <si>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</si>
  <si>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</si>
  <si>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</si>
  <si>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</si>
  <si>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</si>
  <si>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</si>
  <si>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</si>
  <si>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</si>
  <si>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</si>
  <si>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B5313</t>
  </si>
  <si>
    <t>Philosophy</t>
  </si>
  <si>
    <t>B6503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</si>
  <si>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</si>
  <si>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</si>
  <si>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</si>
  <si>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</si>
  <si>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</si>
  <si>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</si>
  <si>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</si>
  <si>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</si>
  <si>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</si>
  <si>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</si>
  <si>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</si>
  <si>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</si>
  <si>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</si>
  <si>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</si>
  <si>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</si>
  <si>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</si>
  <si>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</si>
  <si>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</si>
  <si>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</si>
  <si>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</si>
  <si>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</si>
  <si>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</si>
  <si>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</si>
  <si>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</si>
  <si>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</si>
  <si>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</si>
  <si>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</si>
  <si>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</si>
  <si>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</si>
  <si>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</si>
  <si>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</si>
  <si>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</si>
  <si>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</si>
  <si>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</si>
  <si>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</si>
  <si>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</si>
  <si>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</si>
  <si>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</si>
  <si>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</si>
  <si>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</si>
  <si>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</si>
  <si>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</si>
  <si>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</si>
  <si>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</si>
  <si>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</si>
  <si>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</si>
  <si>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</si>
  <si>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</si>
  <si>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</si>
  <si>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</si>
  <si>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</si>
  <si>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</si>
  <si>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</si>
  <si>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</si>
  <si>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</si>
  <si>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</si>
  <si>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</si>
  <si>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</si>
  <si>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</si>
  <si>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</si>
  <si>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</si>
  <si>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</si>
  <si>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</si>
  <si>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</si>
  <si>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</si>
  <si>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</si>
  <si>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</si>
  <si>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</si>
  <si>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</si>
  <si>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</si>
  <si>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</si>
  <si>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</si>
  <si>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</si>
  <si>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</si>
  <si>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</si>
  <si>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</si>
  <si>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</si>
  <si>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</si>
  <si>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</si>
  <si>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</si>
  <si>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</si>
  <si>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</si>
  <si>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</si>
  <si>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</si>
  <si>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</si>
  <si>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</si>
  <si>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</si>
  <si>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</si>
  <si>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</si>
  <si>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</si>
  <si>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</si>
  <si>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</si>
  <si>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</si>
  <si>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</si>
  <si>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</si>
  <si>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</si>
  <si>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</si>
  <si>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</si>
  <si>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</si>
  <si>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</si>
  <si>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</si>
  <si>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</si>
  <si>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</si>
  <si>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</si>
  <si>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</si>
  <si>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</si>
  <si>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</si>
  <si>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</si>
  <si>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</si>
  <si>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</si>
  <si>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</si>
  <si>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</si>
  <si>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</si>
  <si>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</si>
  <si>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</si>
  <si>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</si>
  <si>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</si>
  <si>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</si>
  <si>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</si>
  <si>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</si>
  <si>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>E0405</t>
  </si>
  <si>
    <t>Inst Materials Mfg and Sustainment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</si>
  <si>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</si>
  <si>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</si>
  <si>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</si>
  <si>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</si>
  <si>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</si>
  <si>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</si>
  <si>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</si>
  <si>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B1208</t>
  </si>
  <si>
    <t>Academic Engagement</t>
  </si>
  <si>
    <t>B5904</t>
  </si>
  <si>
    <t xml:space="preserve">Nutrition Hosp and Retailing </t>
  </si>
  <si>
    <t>B6316</t>
  </si>
  <si>
    <t>TTU at Hill College</t>
  </si>
  <si>
    <t>E0001</t>
  </si>
  <si>
    <t>B1504</t>
  </si>
  <si>
    <t>National Ranching Heritage Center</t>
  </si>
  <si>
    <t>B5322</t>
  </si>
  <si>
    <t>B0004</t>
  </si>
  <si>
    <t>B1209</t>
  </si>
  <si>
    <t>B6315</t>
  </si>
  <si>
    <t>Distance Ed Continuing Education</t>
  </si>
  <si>
    <t>FY17 Total</t>
  </si>
  <si>
    <t>FY18</t>
  </si>
  <si>
    <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TTU K12</t>
    </r>
  </si>
  <si>
    <t>TTU K12 Administration</t>
  </si>
  <si>
    <t>TTU K12 Academic</t>
  </si>
  <si>
    <t>TTU K12 Operations</t>
  </si>
  <si>
    <t>TTU K12 Instructors</t>
  </si>
  <si>
    <t xml:space="preserve">TTU K12 External </t>
  </si>
  <si>
    <t>B6101</t>
  </si>
  <si>
    <t>B6318</t>
  </si>
  <si>
    <t>B6320</t>
  </si>
  <si>
    <t>TTU at Waco</t>
  </si>
  <si>
    <t>eLearning</t>
  </si>
  <si>
    <t>B6319</t>
  </si>
  <si>
    <t>TTU at Collin</t>
  </si>
  <si>
    <t>B1202</t>
  </si>
  <si>
    <t>Womens Studies Program</t>
  </si>
  <si>
    <t>CoMC Dept of COMS</t>
  </si>
  <si>
    <t>B6107</t>
  </si>
  <si>
    <t>Public Relations</t>
  </si>
  <si>
    <t>B6105</t>
  </si>
  <si>
    <t>Department of Advertising</t>
  </si>
  <si>
    <t>B6106</t>
  </si>
  <si>
    <t>B6108</t>
  </si>
  <si>
    <t>B0005</t>
  </si>
  <si>
    <t>Faculty Senate</t>
  </si>
  <si>
    <t>C1302</t>
  </si>
  <si>
    <t>Purchasing</t>
  </si>
  <si>
    <t>Student Affairs</t>
  </si>
  <si>
    <t>B6109</t>
  </si>
  <si>
    <t>B5109</t>
  </si>
  <si>
    <t>Veterinary Service</t>
  </si>
  <si>
    <t>JOUR and Creative Media Industries</t>
  </si>
  <si>
    <t>B6104</t>
  </si>
  <si>
    <t>Center for Communication Research</t>
  </si>
  <si>
    <t>FY18 Total</t>
  </si>
  <si>
    <t>FY19</t>
  </si>
  <si>
    <t>A0300</t>
  </si>
  <si>
    <r>
      <t xml:space="preserve">Area  </t>
    </r>
    <r>
      <rPr>
        <b/>
        <u/>
        <sz val="10"/>
        <color rgb="FF0000FF"/>
        <rFont val="Arial"/>
        <family val="2"/>
      </rPr>
      <t>C09</t>
    </r>
    <r>
      <rPr>
        <b/>
        <sz val="10"/>
        <color theme="1"/>
        <rFont val="Arial"/>
        <family val="2"/>
      </rPr>
      <t xml:space="preserve"> - Financial and Business Services </t>
    </r>
  </si>
  <si>
    <t>C0900</t>
  </si>
  <si>
    <t xml:space="preserve">C09 - Financial and Business Services </t>
  </si>
  <si>
    <t>Professional Communication</t>
  </si>
  <si>
    <t xml:space="preserve">Area  C18 - Financial and Managerial Reporting </t>
  </si>
  <si>
    <t>C1800</t>
  </si>
  <si>
    <t>Financial &amp; Managerial Reportng Svc</t>
  </si>
  <si>
    <t xml:space="preserve">C18 - Financial and Managerial Reporting </t>
  </si>
  <si>
    <t>Area  C19 - Financial and Business Services</t>
  </si>
  <si>
    <t>C1900</t>
  </si>
  <si>
    <t xml:space="preserve">C19 - Financial and Business Services </t>
  </si>
  <si>
    <t>B0008</t>
  </si>
  <si>
    <t>Outreach and Engagement</t>
  </si>
  <si>
    <t>eLearning and Academic Partnerships</t>
  </si>
  <si>
    <t>B6110</t>
  </si>
  <si>
    <t>Harris Inst Hispanic Interntl Comm</t>
  </si>
  <si>
    <t>C1303</t>
  </si>
  <si>
    <t>Surplus</t>
  </si>
  <si>
    <t>E0406</t>
  </si>
  <si>
    <t>FY19 Total</t>
  </si>
  <si>
    <t>FY20</t>
  </si>
  <si>
    <t>Over FY19</t>
  </si>
  <si>
    <t xml:space="preserve">FY20 Total </t>
  </si>
  <si>
    <t>Univ Programs &amp; Student Success</t>
  </si>
  <si>
    <t>B6701</t>
  </si>
  <si>
    <t>Veterinary Medicine</t>
  </si>
  <si>
    <t xml:space="preserve">B67 - TTU School of Veterinary Medicine </t>
  </si>
  <si>
    <r>
      <t xml:space="preserve">Area  </t>
    </r>
    <r>
      <rPr>
        <b/>
        <u/>
        <sz val="10"/>
        <color rgb="FF0000FF"/>
        <rFont val="Arial"/>
        <family val="2"/>
      </rPr>
      <t>B67</t>
    </r>
    <r>
      <rPr>
        <b/>
        <sz val="10"/>
        <color theme="1"/>
        <rFont val="Arial"/>
        <family val="2"/>
      </rPr>
      <t xml:space="preserve"> - TTU School of Veterinary Medicine </t>
    </r>
  </si>
  <si>
    <t>Communication Training Center</t>
  </si>
  <si>
    <t>C1710</t>
  </si>
  <si>
    <t>Golf Course</t>
  </si>
  <si>
    <r>
      <t xml:space="preserve">Area  </t>
    </r>
    <r>
      <rPr>
        <b/>
        <u/>
        <sz val="10"/>
        <color rgb="FF0000FF"/>
        <rFont val="Arial"/>
        <family val="2"/>
      </rPr>
      <t>A03</t>
    </r>
    <r>
      <rPr>
        <b/>
        <sz val="10"/>
        <color theme="1"/>
        <rFont val="Arial"/>
        <family val="2"/>
      </rPr>
      <t xml:space="preserve"> - TTU Advancement</t>
    </r>
  </si>
  <si>
    <t>TTU Advancement</t>
  </si>
  <si>
    <t>Student Conduct</t>
  </si>
  <si>
    <t>A0203</t>
  </si>
  <si>
    <t>KCOS Television Station</t>
  </si>
  <si>
    <t>E0002</t>
  </si>
  <si>
    <t>A0105</t>
  </si>
  <si>
    <t>Enrollment Management Marketing</t>
  </si>
  <si>
    <t>Cash and Credit Management</t>
  </si>
  <si>
    <r>
      <t xml:space="preserve">Area  </t>
    </r>
    <r>
      <rPr>
        <b/>
        <u/>
        <sz val="10"/>
        <color rgb="FF0000FF"/>
        <rFont val="Arial"/>
        <family val="2"/>
      </rPr>
      <t>A04</t>
    </r>
    <r>
      <rPr>
        <b/>
        <sz val="10"/>
        <color theme="1"/>
        <rFont val="Arial"/>
        <family val="2"/>
      </rPr>
      <t xml:space="preserve"> - Marketing and Communications</t>
    </r>
  </si>
  <si>
    <t>A0400</t>
  </si>
  <si>
    <t>Marketing and Communications</t>
  </si>
  <si>
    <t xml:space="preserve">A04 - Marketing and Communications </t>
  </si>
  <si>
    <t>C2005</t>
  </si>
  <si>
    <t>Research and Innovation</t>
  </si>
  <si>
    <t>Inst Genomics Crop Abiot Stress Tol</t>
  </si>
  <si>
    <t>Innovation Hub</t>
  </si>
  <si>
    <t xml:space="preserve">Enrollment Management </t>
  </si>
  <si>
    <t>C4000</t>
  </si>
  <si>
    <t>Emergency Services</t>
  </si>
  <si>
    <r>
      <t xml:space="preserve">Area  </t>
    </r>
    <r>
      <rPr>
        <b/>
        <u/>
        <sz val="10"/>
        <color rgb="FF0000FF"/>
        <rFont val="Arial"/>
        <family val="2"/>
      </rPr>
      <t>C40</t>
    </r>
    <r>
      <rPr>
        <b/>
        <sz val="10"/>
        <color theme="1"/>
        <rFont val="Arial"/>
        <family val="2"/>
      </rPr>
      <t xml:space="preserve"> - Emergency Services</t>
    </r>
  </si>
  <si>
    <t>C40 - Emergency Services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</si>
  <si>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TTU Governmental Relations</t>
    </r>
  </si>
  <si>
    <t>TTU Governmental Relations</t>
  </si>
  <si>
    <t>Area J00 - TTU Governmental Relations</t>
  </si>
  <si>
    <t>A0006</t>
  </si>
  <si>
    <t>Institutional Priorities</t>
  </si>
  <si>
    <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Enrollment Management </t>
    </r>
  </si>
  <si>
    <t xml:space="preserve">A01 - Enrollment Management </t>
  </si>
  <si>
    <t xml:space="preserve">A03 - TTU Advancement </t>
  </si>
  <si>
    <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Research and Innovation</t>
    </r>
  </si>
  <si>
    <t>E00 - Research and Innovation</t>
  </si>
  <si>
    <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Innovation and Entrepreneurship</t>
    </r>
  </si>
  <si>
    <t xml:space="preserve">E02 - Innovation and Entrepreneurship 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</si>
  <si>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Data Mgmt for Financial Resources  </t>
    </r>
  </si>
  <si>
    <t>Data Mgmt for Financial Resources</t>
  </si>
  <si>
    <t xml:space="preserve">C11 - Data Mgmt for Financial Resources  </t>
  </si>
  <si>
    <t xml:space="preserve">   For Period Beginning September 1 and Ending July 31</t>
  </si>
  <si>
    <t>C0002</t>
  </si>
  <si>
    <t>A&amp;F Central Funds Management</t>
  </si>
  <si>
    <t>C0004</t>
  </si>
  <si>
    <t>TTU Emergency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</si>
</sst>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30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rgb="FFCCCCCC"/>
      </top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608BB4"/>
      </bottom>
      <diagonal/>
    </border>
    <border>
      <left/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 applyFill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43" fontId="2" fillId="4" borderId="8" xfId="3" applyFont="1" applyFill="1" applyBorder="1"/>
    <xf numFmtId="0" fontId="0" fillId="4" borderId="0" xfId="0" applyFill="1" applyBorder="1"/>
    <xf numFmtId="43" fontId="0" fillId="4" borderId="0" xfId="3" applyFont="1" applyFill="1" applyBorder="1"/>
    <xf numFmtId="43" fontId="2" fillId="0" borderId="1" xfId="3" applyFont="1" applyFill="1" applyBorder="1" applyAlignment="1">
      <alignment horizontal="center" vertical="center"/>
    </xf>
    <xf numFmtId="0" fontId="7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43" fontId="0" fillId="0" borderId="0" xfId="0" applyNumberFormat="1" applyBorder="1"/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9" fontId="4" fillId="6" borderId="29" xfId="4" applyFont="1" applyFill="1" applyBorder="1" applyAlignment="1">
      <alignment horizontal="right"/>
    </xf>
    <xf numFmtId="43" fontId="8" fillId="0" borderId="0" xfId="3" applyFont="1" applyFill="1"/>
    <xf numFmtId="9" fontId="4" fillId="0" borderId="0" xfId="4" applyFont="1" applyFill="1" applyBorder="1" applyAlignment="1">
      <alignment horizontal="righ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4" fillId="0" borderId="26" xfId="1" applyFont="1" applyBorder="1" applyAlignment="1">
      <alignment horizontal="left" vertical="center"/>
    </xf>
    <xf numFmtId="0" fontId="2" fillId="4" borderId="6" xfId="1" applyFont="1" applyFill="1" applyBorder="1" applyAlignment="1">
      <alignment horizontal="left"/>
    </xf>
    <xf numFmtId="0" fontId="2" fillId="4" borderId="7" xfId="1" applyFont="1" applyFill="1" applyBorder="1" applyAlignment="1">
      <alignment horizontal="left"/>
    </xf>
    <xf numFmtId="0" fontId="2" fillId="4" borderId="8" xfId="1" applyFont="1" applyFill="1" applyBorder="1" applyAlignment="1">
      <alignment horizontal="left"/>
    </xf>
    <xf numFmtId="0" fontId="4" fillId="0" borderId="26" xfId="1" applyFont="1" applyFill="1" applyBorder="1" applyAlignment="1">
      <alignment horizontal="left" vertical="center"/>
    </xf>
    <xf numFmtId="0" fontId="4" fillId="0" borderId="27" xfId="1" applyFont="1" applyFill="1" applyBorder="1" applyAlignment="1">
      <alignment horizontal="left"/>
    </xf>
    <xf numFmtId="0" fontId="4" fillId="0" borderId="26" xfId="1" applyFont="1" applyFill="1" applyBorder="1" applyAlignment="1">
      <alignment horizontal="left"/>
    </xf>
    <xf numFmtId="0" fontId="4" fillId="0" borderId="5" xfId="1" applyFont="1" applyBorder="1" applyAlignment="1">
      <alignment horizontal="left" vertical="center"/>
    </xf>
    <xf numFmtId="0" fontId="2" fillId="0" borderId="19" xfId="1" applyFont="1" applyFill="1" applyBorder="1" applyAlignment="1">
      <alignment horizontal="left" vertical="center"/>
    </xf>
    <xf numFmtId="0" fontId="2" fillId="0" borderId="28" xfId="1" applyFont="1" applyFill="1" applyBorder="1" applyAlignment="1">
      <alignment horizontal="left" vertical="center"/>
    </xf>
    <xf numFmtId="9" fontId="4" fillId="0" borderId="22" xfId="4" applyFont="1" applyFill="1" applyBorder="1" applyAlignment="1">
      <alignment horizontal="right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0000FF"/>
      <color rgb="FFDF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7"/>
  <sheetViews>
    <sheetView tabSelected="1" workbookViewId="0">
      <selection activeCell="B5" sqref="B5"/>
    </sheetView>
  </sheetViews>
  <sheetFormatPr defaultColWidth="9.140625" defaultRowHeight="15" x14ac:dyDescent="0.25"/>
  <cols>
    <col min="1" max="1" width="13" style="1" customWidth="1"/>
    <col min="2" max="2" width="13.140625" style="51" customWidth="1"/>
    <col min="3" max="3" width="12.140625" style="1" customWidth="1"/>
    <col min="4" max="4" width="15.42578125" style="1" customWidth="1"/>
    <col min="5" max="5" width="16" style="12" customWidth="1"/>
    <col min="6" max="6" width="15.85546875" style="12" customWidth="1"/>
    <col min="7" max="7" width="13.7109375" style="12" customWidth="1"/>
    <col min="8" max="8" width="15.85546875" style="12" customWidth="1"/>
    <col min="9" max="9" width="17.28515625" style="12" customWidth="1"/>
    <col min="10" max="13" width="14.85546875" style="12" customWidth="1"/>
    <col min="14" max="14" width="14.5703125" style="12" customWidth="1"/>
    <col min="15" max="15" width="14.28515625" style="1" customWidth="1"/>
    <col min="16" max="19" width="9.140625" style="1"/>
    <col min="20" max="20" width="11.5703125" style="12" bestFit="1" customWidth="1"/>
    <col min="21" max="16384" width="9.140625" style="1"/>
  </cols>
  <sheetData>
    <row r="1" spans="1:15" ht="1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6"/>
    </row>
    <row r="2" spans="1:15" x14ac:dyDescent="0.25">
      <c r="A2" s="89" t="s">
        <v>407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6"/>
    </row>
    <row r="3" spans="1:15" x14ac:dyDescent="0.25">
      <c r="A3" s="90" t="s">
        <v>403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6"/>
    </row>
    <row r="4" spans="1:15" x14ac:dyDescent="0.25">
      <c r="A4" s="89" t="s">
        <v>558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6"/>
    </row>
    <row r="6" spans="1:15" ht="15.75" thickBot="1" x14ac:dyDescent="0.3">
      <c r="A6" s="98" t="s">
        <v>1</v>
      </c>
      <c r="B6" s="98"/>
      <c r="C6" s="98"/>
      <c r="D6" s="98"/>
      <c r="E6" s="11"/>
      <c r="F6" s="11"/>
      <c r="G6" s="11"/>
      <c r="H6" s="11"/>
      <c r="I6" s="18"/>
      <c r="J6" s="18"/>
      <c r="K6" s="11"/>
      <c r="L6" s="11"/>
      <c r="M6" s="11"/>
      <c r="N6" s="54"/>
      <c r="O6" s="6"/>
    </row>
    <row r="7" spans="1:15" x14ac:dyDescent="0.25">
      <c r="A7" s="37"/>
      <c r="B7" s="45" t="s">
        <v>52</v>
      </c>
      <c r="C7" s="32"/>
      <c r="D7" s="32"/>
      <c r="E7" s="13" t="s">
        <v>2</v>
      </c>
      <c r="F7" s="14" t="s">
        <v>3</v>
      </c>
      <c r="G7" s="15" t="s">
        <v>4</v>
      </c>
      <c r="H7" s="42" t="s">
        <v>404</v>
      </c>
      <c r="I7" s="53" t="s">
        <v>512</v>
      </c>
      <c r="J7" s="13" t="s">
        <v>509</v>
      </c>
      <c r="K7" s="60" t="s">
        <v>437</v>
      </c>
      <c r="L7" s="13" t="s">
        <v>509</v>
      </c>
      <c r="M7" s="13" t="s">
        <v>487</v>
      </c>
      <c r="N7" s="13" t="s">
        <v>452</v>
      </c>
      <c r="O7" s="13" t="s">
        <v>431</v>
      </c>
    </row>
    <row r="8" spans="1:15" ht="15.75" thickBot="1" x14ac:dyDescent="0.3">
      <c r="A8" s="38" t="s">
        <v>52</v>
      </c>
      <c r="B8" s="38" t="s">
        <v>53</v>
      </c>
      <c r="C8" s="33"/>
      <c r="D8" s="33"/>
      <c r="E8" s="16" t="s">
        <v>5</v>
      </c>
      <c r="F8" s="16" t="s">
        <v>5</v>
      </c>
      <c r="G8" s="16" t="s">
        <v>5</v>
      </c>
      <c r="H8" s="43" t="s">
        <v>405</v>
      </c>
      <c r="I8" s="16" t="s">
        <v>432</v>
      </c>
      <c r="J8" s="16" t="s">
        <v>432</v>
      </c>
      <c r="K8" s="61" t="s">
        <v>511</v>
      </c>
      <c r="L8" s="16" t="s">
        <v>433</v>
      </c>
      <c r="M8" s="16" t="s">
        <v>433</v>
      </c>
      <c r="N8" s="16" t="s">
        <v>433</v>
      </c>
      <c r="O8" s="16" t="s">
        <v>433</v>
      </c>
    </row>
    <row r="9" spans="1:15" ht="15.75" thickBot="1" x14ac:dyDescent="0.3">
      <c r="A9" s="34" t="s">
        <v>54</v>
      </c>
      <c r="B9" s="82" t="s">
        <v>55</v>
      </c>
      <c r="C9" s="83"/>
      <c r="D9" s="84"/>
      <c r="E9" s="3">
        <v>34733.279999999999</v>
      </c>
      <c r="F9" s="5">
        <v>36634.620000000003</v>
      </c>
      <c r="G9" s="41">
        <v>9989.0400000000009</v>
      </c>
      <c r="H9" s="41">
        <v>31564.85</v>
      </c>
      <c r="I9" s="3">
        <f>SUM(E9:H9)</f>
        <v>112921.79000000001</v>
      </c>
      <c r="J9" s="41">
        <v>120525.34</v>
      </c>
      <c r="K9" s="59">
        <f>SUM(I9/J9)-1</f>
        <v>-6.3086733462025424E-2</v>
      </c>
      <c r="L9" s="41">
        <v>127757</v>
      </c>
      <c r="M9" s="41">
        <v>149627.76</v>
      </c>
      <c r="N9" s="41">
        <v>213466.67</v>
      </c>
      <c r="O9" s="41">
        <v>189817.72</v>
      </c>
    </row>
    <row r="10" spans="1:15" ht="15.75" thickBot="1" x14ac:dyDescent="0.3">
      <c r="A10" s="34" t="s">
        <v>313</v>
      </c>
      <c r="B10" s="34" t="s">
        <v>329</v>
      </c>
      <c r="C10" s="35"/>
      <c r="D10" s="35"/>
      <c r="E10" s="3">
        <v>3810.64</v>
      </c>
      <c r="F10" s="5">
        <v>6716.96</v>
      </c>
      <c r="G10" s="2"/>
      <c r="H10" s="2">
        <v>5002.29</v>
      </c>
      <c r="I10" s="3">
        <f t="shared" ref="I10:I11" si="0">SUM(E10:H10)</f>
        <v>15529.89</v>
      </c>
      <c r="J10" s="2">
        <v>28398.71</v>
      </c>
      <c r="K10" s="59">
        <f t="shared" ref="K10:K11" si="1">SUM(I10/J10)-1</f>
        <v>-0.453148047921895</v>
      </c>
      <c r="L10" s="2">
        <v>33446.230000000003</v>
      </c>
      <c r="M10" s="2">
        <v>10410.030000000001</v>
      </c>
      <c r="N10" s="2">
        <v>39284.019999999997</v>
      </c>
      <c r="O10" s="2">
        <v>32526.78</v>
      </c>
    </row>
    <row r="11" spans="1:15" ht="15.75" thickBot="1" x14ac:dyDescent="0.3">
      <c r="A11" s="34" t="s">
        <v>56</v>
      </c>
      <c r="B11" s="85" t="s">
        <v>57</v>
      </c>
      <c r="C11" s="86"/>
      <c r="D11" s="87"/>
      <c r="E11" s="3"/>
      <c r="F11" s="5"/>
      <c r="G11" s="2"/>
      <c r="H11" s="2">
        <v>480.4</v>
      </c>
      <c r="I11" s="3">
        <f t="shared" si="0"/>
        <v>480.4</v>
      </c>
      <c r="J11" s="2">
        <v>1000</v>
      </c>
      <c r="K11" s="59">
        <f t="shared" si="1"/>
        <v>-0.51960000000000006</v>
      </c>
      <c r="L11" s="2">
        <v>9198.64</v>
      </c>
      <c r="M11" s="2">
        <v>7155.22</v>
      </c>
      <c r="N11" s="2">
        <v>4445.12</v>
      </c>
      <c r="O11" s="2">
        <v>9009.7099999999991</v>
      </c>
    </row>
    <row r="12" spans="1:15" ht="15.75" thickBot="1" x14ac:dyDescent="0.3">
      <c r="A12" s="34" t="s">
        <v>546</v>
      </c>
      <c r="B12" s="85" t="s">
        <v>547</v>
      </c>
      <c r="C12" s="86"/>
      <c r="D12" s="87"/>
      <c r="E12" s="3"/>
      <c r="F12" s="5">
        <v>1108.96</v>
      </c>
      <c r="G12" s="2"/>
      <c r="H12" s="2"/>
      <c r="I12" s="3">
        <f t="shared" ref="I12" si="2">SUM(E12:H12)</f>
        <v>1108.96</v>
      </c>
      <c r="J12" s="2"/>
      <c r="K12" s="59"/>
      <c r="L12" s="2"/>
      <c r="M12" s="2"/>
      <c r="N12" s="2"/>
      <c r="O12" s="2"/>
    </row>
    <row r="13" spans="1:15" ht="15.75" thickBot="1" x14ac:dyDescent="0.3">
      <c r="A13" s="30" t="s">
        <v>6</v>
      </c>
      <c r="B13" s="46"/>
      <c r="C13" s="31"/>
      <c r="D13" s="31"/>
      <c r="E13" s="4">
        <f>SUM(E9:E12)</f>
        <v>38543.919999999998</v>
      </c>
      <c r="F13" s="4">
        <f t="shared" ref="F13:I13" si="3">SUM(F9:F12)</f>
        <v>44460.54</v>
      </c>
      <c r="G13" s="4">
        <f t="shared" si="3"/>
        <v>9989.0400000000009</v>
      </c>
      <c r="H13" s="4">
        <f>SUM(H9:H12)</f>
        <v>37047.54</v>
      </c>
      <c r="I13" s="4">
        <f t="shared" si="3"/>
        <v>130041.04000000001</v>
      </c>
      <c r="J13" s="4">
        <f>SUM(J9:J12)</f>
        <v>149924.04999999999</v>
      </c>
      <c r="K13" s="65">
        <f t="shared" ref="K13" si="4">SUM(I13/J13)-1</f>
        <v>-0.13262055020525376</v>
      </c>
      <c r="L13" s="4">
        <f>SUM(L9:L12)</f>
        <v>170401.87</v>
      </c>
      <c r="M13" s="4">
        <f>SUM(M9:M12)</f>
        <v>167193.01</v>
      </c>
      <c r="N13" s="4">
        <f>SUM(N9:N12)</f>
        <v>257195.81</v>
      </c>
      <c r="O13" s="4">
        <f>SUM(O9:O12)</f>
        <v>231354.21</v>
      </c>
    </row>
    <row r="14" spans="1:15" ht="15.75" thickBot="1" x14ac:dyDescent="0.3">
      <c r="A14" s="36" t="s">
        <v>548</v>
      </c>
      <c r="B14" s="10"/>
      <c r="C14" s="28"/>
      <c r="D14" s="28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6"/>
    </row>
    <row r="15" spans="1:15" x14ac:dyDescent="0.25">
      <c r="A15" s="37"/>
      <c r="B15" s="45" t="s">
        <v>52</v>
      </c>
      <c r="C15" s="32"/>
      <c r="D15" s="32"/>
      <c r="E15" s="13" t="s">
        <v>2</v>
      </c>
      <c r="F15" s="14" t="s">
        <v>3</v>
      </c>
      <c r="G15" s="15" t="s">
        <v>4</v>
      </c>
      <c r="H15" s="42" t="s">
        <v>404</v>
      </c>
      <c r="I15" s="53" t="s">
        <v>512</v>
      </c>
      <c r="J15" s="13" t="s">
        <v>509</v>
      </c>
      <c r="K15" s="60" t="s">
        <v>437</v>
      </c>
      <c r="L15" s="13" t="s">
        <v>509</v>
      </c>
      <c r="M15" s="13" t="s">
        <v>487</v>
      </c>
      <c r="N15" s="13" t="s">
        <v>452</v>
      </c>
      <c r="O15" s="13" t="s">
        <v>431</v>
      </c>
    </row>
    <row r="16" spans="1:15" ht="15.75" thickBot="1" x14ac:dyDescent="0.3">
      <c r="A16" s="38" t="s">
        <v>52</v>
      </c>
      <c r="B16" s="38" t="s">
        <v>53</v>
      </c>
      <c r="C16" s="33"/>
      <c r="D16" s="33"/>
      <c r="E16" s="16" t="s">
        <v>5</v>
      </c>
      <c r="F16" s="16" t="s">
        <v>5</v>
      </c>
      <c r="G16" s="16" t="s">
        <v>5</v>
      </c>
      <c r="H16" s="43" t="s">
        <v>405</v>
      </c>
      <c r="I16" s="16" t="s">
        <v>432</v>
      </c>
      <c r="J16" s="16" t="s">
        <v>432</v>
      </c>
      <c r="K16" s="61" t="s">
        <v>511</v>
      </c>
      <c r="L16" s="16" t="s">
        <v>433</v>
      </c>
      <c r="M16" s="16" t="s">
        <v>433</v>
      </c>
      <c r="N16" s="16" t="s">
        <v>433</v>
      </c>
      <c r="O16" s="16" t="s">
        <v>433</v>
      </c>
    </row>
    <row r="17" spans="1:15" ht="15.75" thickBot="1" x14ac:dyDescent="0.3">
      <c r="A17" s="9" t="s">
        <v>58</v>
      </c>
      <c r="B17" s="99" t="s">
        <v>538</v>
      </c>
      <c r="C17" s="99"/>
      <c r="D17" s="100"/>
      <c r="E17" s="52">
        <v>11759.77</v>
      </c>
      <c r="F17" s="40">
        <v>1269.5</v>
      </c>
      <c r="G17" s="24"/>
      <c r="H17" s="44">
        <v>2053</v>
      </c>
      <c r="I17" s="23">
        <f t="shared" ref="I17:I19" si="5">SUM(E17:H17)</f>
        <v>15082.27</v>
      </c>
      <c r="J17" s="44">
        <v>30328.080000000002</v>
      </c>
      <c r="K17" s="59">
        <f t="shared" ref="K17:K22" si="6">SUM(I17/J17)-1</f>
        <v>-0.50269618122874915</v>
      </c>
      <c r="L17" s="44">
        <v>31607.119999999999</v>
      </c>
      <c r="M17" s="44">
        <v>29844.67</v>
      </c>
      <c r="N17" s="44">
        <v>34259.800000000003</v>
      </c>
      <c r="O17" s="44">
        <v>34436.800000000003</v>
      </c>
    </row>
    <row r="18" spans="1:15" ht="15.75" thickBot="1" x14ac:dyDescent="0.3">
      <c r="A18" s="34" t="s">
        <v>59</v>
      </c>
      <c r="B18" s="85" t="s">
        <v>60</v>
      </c>
      <c r="C18" s="86"/>
      <c r="D18" s="87"/>
      <c r="E18" s="22">
        <v>120612.3</v>
      </c>
      <c r="F18" s="3">
        <v>85954.72</v>
      </c>
      <c r="G18" s="23"/>
      <c r="H18" s="23">
        <v>31015.06</v>
      </c>
      <c r="I18" s="23">
        <f t="shared" si="5"/>
        <v>237582.08000000002</v>
      </c>
      <c r="J18" s="23">
        <v>358106.81</v>
      </c>
      <c r="K18" s="59">
        <f t="shared" si="6"/>
        <v>-0.33656084339753267</v>
      </c>
      <c r="L18" s="23">
        <v>380478.52</v>
      </c>
      <c r="M18" s="23">
        <v>284816.09000000003</v>
      </c>
      <c r="N18" s="23">
        <v>301254.96000000002</v>
      </c>
      <c r="O18" s="23">
        <v>321740.62</v>
      </c>
    </row>
    <row r="19" spans="1:15" ht="15.75" thickBot="1" x14ac:dyDescent="0.3">
      <c r="A19" s="34" t="s">
        <v>61</v>
      </c>
      <c r="B19" s="34" t="s">
        <v>62</v>
      </c>
      <c r="C19" s="35"/>
      <c r="D19" s="35"/>
      <c r="E19" s="3">
        <v>25116.240000000002</v>
      </c>
      <c r="F19" s="3">
        <v>18284.46</v>
      </c>
      <c r="G19" s="23"/>
      <c r="H19" s="23">
        <v>9434.9599999999991</v>
      </c>
      <c r="I19" s="23">
        <f t="shared" si="5"/>
        <v>52835.659999999996</v>
      </c>
      <c r="J19" s="23">
        <v>62625.51</v>
      </c>
      <c r="K19" s="59">
        <f t="shared" si="6"/>
        <v>-0.15632367704470596</v>
      </c>
      <c r="L19" s="23">
        <v>66118.38</v>
      </c>
      <c r="M19" s="23">
        <v>72757.81</v>
      </c>
      <c r="N19" s="23">
        <v>52075.55</v>
      </c>
      <c r="O19" s="23">
        <v>52258.2</v>
      </c>
    </row>
    <row r="20" spans="1:15" ht="15.75" thickBot="1" x14ac:dyDescent="0.3">
      <c r="A20" s="34" t="s">
        <v>314</v>
      </c>
      <c r="B20" s="85" t="s">
        <v>315</v>
      </c>
      <c r="C20" s="86"/>
      <c r="D20" s="87"/>
      <c r="E20" s="3">
        <v>4165.8900000000003</v>
      </c>
      <c r="F20" s="3">
        <v>23077.09</v>
      </c>
      <c r="G20" s="23">
        <v>3937.82</v>
      </c>
      <c r="H20" s="23">
        <v>4620</v>
      </c>
      <c r="I20" s="23">
        <f>SUM(E20:H20)</f>
        <v>35800.800000000003</v>
      </c>
      <c r="J20" s="23">
        <v>36725.19</v>
      </c>
      <c r="K20" s="59">
        <f t="shared" ref="K20" si="7">SUM(I20/J20)-1</f>
        <v>-2.5170462018031747E-2</v>
      </c>
      <c r="L20" s="23">
        <v>43150.78</v>
      </c>
      <c r="M20" s="23">
        <v>31143.73</v>
      </c>
      <c r="N20" s="23">
        <v>37240.15</v>
      </c>
      <c r="O20" s="23">
        <v>48248.12</v>
      </c>
    </row>
    <row r="21" spans="1:15" ht="15.75" thickBot="1" x14ac:dyDescent="0.3">
      <c r="A21" s="34" t="s">
        <v>527</v>
      </c>
      <c r="B21" s="85" t="s">
        <v>528</v>
      </c>
      <c r="C21" s="86"/>
      <c r="D21" s="87"/>
      <c r="E21" s="3"/>
      <c r="F21" s="3"/>
      <c r="G21" s="23"/>
      <c r="H21" s="23">
        <v>450</v>
      </c>
      <c r="I21" s="23">
        <f>SUM(E21:H21)</f>
        <v>450</v>
      </c>
      <c r="J21" s="23"/>
      <c r="K21" s="59"/>
      <c r="L21" s="23"/>
      <c r="M21" s="23"/>
      <c r="N21" s="23"/>
      <c r="O21" s="23"/>
    </row>
    <row r="22" spans="1:15" ht="15.75" thickBot="1" x14ac:dyDescent="0.3">
      <c r="A22" s="30" t="s">
        <v>549</v>
      </c>
      <c r="B22" s="46"/>
      <c r="C22" s="31"/>
      <c r="D22" s="31"/>
      <c r="E22" s="4">
        <f t="shared" ref="E22:I22" si="8">SUM(E17:E21)</f>
        <v>161654.20000000001</v>
      </c>
      <c r="F22" s="4">
        <f t="shared" si="8"/>
        <v>128585.76999999999</v>
      </c>
      <c r="G22" s="4">
        <f t="shared" si="8"/>
        <v>3937.82</v>
      </c>
      <c r="H22" s="4">
        <f t="shared" si="8"/>
        <v>47573.02</v>
      </c>
      <c r="I22" s="4">
        <f t="shared" si="8"/>
        <v>341750.81</v>
      </c>
      <c r="J22" s="4">
        <f>SUM(J17:J21)</f>
        <v>487785.59</v>
      </c>
      <c r="K22" s="65">
        <f t="shared" si="6"/>
        <v>-0.29938313675891903</v>
      </c>
      <c r="L22" s="4">
        <f t="shared" ref="L22:N22" si="9">SUM(L17:L21)</f>
        <v>521354.80000000005</v>
      </c>
      <c r="M22" s="4">
        <f t="shared" ref="M22" si="10">SUM(M17:M21)</f>
        <v>418562.3</v>
      </c>
      <c r="N22" s="4">
        <f t="shared" si="9"/>
        <v>424830.46</v>
      </c>
      <c r="O22" s="4">
        <f t="shared" ref="O22" si="11">SUM(O17:O21)</f>
        <v>456683.74</v>
      </c>
    </row>
    <row r="23" spans="1:15" ht="15.75" thickBot="1" x14ac:dyDescent="0.3">
      <c r="A23" s="36" t="s">
        <v>7</v>
      </c>
      <c r="B23" s="10"/>
      <c r="C23" s="28"/>
      <c r="D23" s="28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5" x14ac:dyDescent="0.25">
      <c r="A24" s="37"/>
      <c r="B24" s="45" t="s">
        <v>52</v>
      </c>
      <c r="C24" s="32"/>
      <c r="D24" s="32"/>
      <c r="E24" s="13" t="s">
        <v>2</v>
      </c>
      <c r="F24" s="14" t="s">
        <v>3</v>
      </c>
      <c r="G24" s="15" t="s">
        <v>4</v>
      </c>
      <c r="H24" s="42" t="s">
        <v>404</v>
      </c>
      <c r="I24" s="53" t="s">
        <v>512</v>
      </c>
      <c r="J24" s="13" t="s">
        <v>509</v>
      </c>
      <c r="K24" s="60" t="s">
        <v>437</v>
      </c>
      <c r="L24" s="13" t="s">
        <v>509</v>
      </c>
      <c r="M24" s="13" t="s">
        <v>487</v>
      </c>
      <c r="N24" s="13" t="s">
        <v>452</v>
      </c>
      <c r="O24" s="13" t="s">
        <v>431</v>
      </c>
    </row>
    <row r="25" spans="1:15" ht="15.75" thickBot="1" x14ac:dyDescent="0.3">
      <c r="A25" s="38" t="s">
        <v>52</v>
      </c>
      <c r="B25" s="38" t="s">
        <v>53</v>
      </c>
      <c r="C25" s="33"/>
      <c r="D25" s="33"/>
      <c r="E25" s="16" t="s">
        <v>5</v>
      </c>
      <c r="F25" s="16" t="s">
        <v>5</v>
      </c>
      <c r="G25" s="16" t="s">
        <v>5</v>
      </c>
      <c r="H25" s="43" t="s">
        <v>405</v>
      </c>
      <c r="I25" s="16" t="s">
        <v>432</v>
      </c>
      <c r="J25" s="16" t="s">
        <v>432</v>
      </c>
      <c r="K25" s="61" t="s">
        <v>511</v>
      </c>
      <c r="L25" s="16" t="s">
        <v>433</v>
      </c>
      <c r="M25" s="16" t="s">
        <v>433</v>
      </c>
      <c r="N25" s="16" t="s">
        <v>433</v>
      </c>
      <c r="O25" s="16" t="s">
        <v>433</v>
      </c>
    </row>
    <row r="26" spans="1:15" ht="15.75" thickBot="1" x14ac:dyDescent="0.3">
      <c r="A26" s="34" t="s">
        <v>271</v>
      </c>
      <c r="B26" s="82" t="s">
        <v>272</v>
      </c>
      <c r="C26" s="83"/>
      <c r="D26" s="84"/>
      <c r="E26" s="3">
        <v>9456.4500000000007</v>
      </c>
      <c r="F26" s="3">
        <v>4253.6400000000003</v>
      </c>
      <c r="G26" s="2"/>
      <c r="H26" s="2"/>
      <c r="I26" s="3">
        <f>SUM(E26:H26)</f>
        <v>13710.09</v>
      </c>
      <c r="J26" s="2">
        <v>31150.32</v>
      </c>
      <c r="K26" s="59">
        <f t="shared" ref="K26:K29" si="12">SUM(I26/J26)-1</f>
        <v>-0.5598732212060743</v>
      </c>
      <c r="L26" s="2">
        <v>31982.35</v>
      </c>
      <c r="M26" s="2">
        <v>12029.17</v>
      </c>
      <c r="N26" s="2">
        <v>37766.78</v>
      </c>
      <c r="O26" s="2">
        <v>31268.11</v>
      </c>
    </row>
    <row r="27" spans="1:15" ht="15.75" thickBot="1" x14ac:dyDescent="0.3">
      <c r="A27" s="34" t="s">
        <v>63</v>
      </c>
      <c r="B27" s="85" t="s">
        <v>64</v>
      </c>
      <c r="C27" s="86"/>
      <c r="D27" s="87"/>
      <c r="E27" s="3">
        <v>991.96</v>
      </c>
      <c r="F27" s="3"/>
      <c r="G27" s="2"/>
      <c r="H27" s="2"/>
      <c r="I27" s="3">
        <f>SUM(E27:H27)</f>
        <v>991.96</v>
      </c>
      <c r="J27" s="2">
        <v>3767.12</v>
      </c>
      <c r="K27" s="59">
        <f t="shared" ref="K27" si="13">SUM(I27/J27)-1</f>
        <v>-0.7366794792839092</v>
      </c>
      <c r="L27" s="2">
        <v>5394.81</v>
      </c>
      <c r="M27" s="2">
        <v>3584.16</v>
      </c>
      <c r="N27" s="2">
        <v>11431.26</v>
      </c>
      <c r="O27" s="2">
        <v>8736</v>
      </c>
    </row>
    <row r="28" spans="1:15" ht="15.75" thickBot="1" x14ac:dyDescent="0.3">
      <c r="A28" s="34" t="s">
        <v>524</v>
      </c>
      <c r="B28" s="85" t="s">
        <v>525</v>
      </c>
      <c r="C28" s="86"/>
      <c r="D28" s="87"/>
      <c r="E28" s="3">
        <v>3448.35</v>
      </c>
      <c r="F28" s="3">
        <v>770.64</v>
      </c>
      <c r="G28" s="2"/>
      <c r="H28" s="2">
        <v>209.42</v>
      </c>
      <c r="I28" s="3">
        <f>SUM(E28:H28)</f>
        <v>4428.41</v>
      </c>
      <c r="J28" s="2">
        <v>0</v>
      </c>
      <c r="K28" s="59"/>
      <c r="L28" s="2"/>
      <c r="M28" s="2"/>
      <c r="N28" s="2"/>
      <c r="O28" s="2"/>
    </row>
    <row r="29" spans="1:15" ht="15.75" thickBot="1" x14ac:dyDescent="0.3">
      <c r="A29" s="30" t="s">
        <v>8</v>
      </c>
      <c r="B29" s="46"/>
      <c r="C29" s="31"/>
      <c r="D29" s="31"/>
      <c r="E29" s="4">
        <f>SUM(E26:E28)</f>
        <v>13896.76</v>
      </c>
      <c r="F29" s="4">
        <f t="shared" ref="F29:I29" si="14">SUM(F26:F28)</f>
        <v>5024.2800000000007</v>
      </c>
      <c r="G29" s="4">
        <f t="shared" si="14"/>
        <v>0</v>
      </c>
      <c r="H29" s="4">
        <f>SUM(H26:H28)</f>
        <v>209.42</v>
      </c>
      <c r="I29" s="4">
        <f t="shared" si="14"/>
        <v>19130.46</v>
      </c>
      <c r="J29" s="4">
        <f>SUM(J26:J28)</f>
        <v>34917.440000000002</v>
      </c>
      <c r="K29" s="65">
        <f t="shared" si="12"/>
        <v>-0.45212306515025158</v>
      </c>
      <c r="L29" s="4">
        <f>SUM(L26:L28)</f>
        <v>37377.159999999996</v>
      </c>
      <c r="M29" s="4">
        <f>SUM(M26:M28)</f>
        <v>15613.33</v>
      </c>
      <c r="N29" s="4">
        <f>SUM(N26:N28)</f>
        <v>49198.04</v>
      </c>
      <c r="O29" s="4">
        <f>SUM(O26:O28)</f>
        <v>40004.11</v>
      </c>
    </row>
    <row r="30" spans="1:15" ht="15.75" thickBot="1" x14ac:dyDescent="0.3">
      <c r="A30" s="36" t="s">
        <v>521</v>
      </c>
      <c r="B30" s="10"/>
      <c r="C30" s="28"/>
      <c r="D30" s="28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5" x14ac:dyDescent="0.25">
      <c r="A31" s="37"/>
      <c r="B31" s="45" t="s">
        <v>52</v>
      </c>
      <c r="C31" s="32"/>
      <c r="D31" s="32"/>
      <c r="E31" s="13" t="s">
        <v>2</v>
      </c>
      <c r="F31" s="14" t="s">
        <v>3</v>
      </c>
      <c r="G31" s="15" t="s">
        <v>4</v>
      </c>
      <c r="H31" s="42" t="s">
        <v>404</v>
      </c>
      <c r="I31" s="53" t="s">
        <v>512</v>
      </c>
      <c r="J31" s="13" t="s">
        <v>509</v>
      </c>
      <c r="K31" s="60" t="s">
        <v>437</v>
      </c>
      <c r="L31" s="13" t="s">
        <v>509</v>
      </c>
      <c r="M31" s="13" t="s">
        <v>487</v>
      </c>
      <c r="N31" s="13" t="s">
        <v>452</v>
      </c>
      <c r="O31" s="13" t="s">
        <v>431</v>
      </c>
    </row>
    <row r="32" spans="1:15" ht="15.75" thickBot="1" x14ac:dyDescent="0.3">
      <c r="A32" s="38" t="s">
        <v>52</v>
      </c>
      <c r="B32" s="38" t="s">
        <v>53</v>
      </c>
      <c r="C32" s="33"/>
      <c r="D32" s="33"/>
      <c r="E32" s="16" t="s">
        <v>5</v>
      </c>
      <c r="F32" s="16" t="s">
        <v>5</v>
      </c>
      <c r="G32" s="16" t="s">
        <v>5</v>
      </c>
      <c r="H32" s="43" t="s">
        <v>405</v>
      </c>
      <c r="I32" s="16" t="s">
        <v>432</v>
      </c>
      <c r="J32" s="16" t="s">
        <v>432</v>
      </c>
      <c r="K32" s="61" t="s">
        <v>511</v>
      </c>
      <c r="L32" s="16" t="s">
        <v>433</v>
      </c>
      <c r="M32" s="16" t="s">
        <v>433</v>
      </c>
      <c r="N32" s="16" t="s">
        <v>433</v>
      </c>
      <c r="O32" s="16" t="s">
        <v>433</v>
      </c>
    </row>
    <row r="33" spans="1:15" ht="15.75" thickBot="1" x14ac:dyDescent="0.3">
      <c r="A33" s="34" t="s">
        <v>489</v>
      </c>
      <c r="B33" s="34" t="s">
        <v>522</v>
      </c>
      <c r="C33" s="35"/>
      <c r="D33" s="35"/>
      <c r="E33" s="3">
        <v>27892.84</v>
      </c>
      <c r="F33" s="3">
        <v>5600</v>
      </c>
      <c r="G33" s="2"/>
      <c r="H33" s="2">
        <v>10710.18</v>
      </c>
      <c r="I33" s="3">
        <f>SUM(E33:H33)</f>
        <v>44203.02</v>
      </c>
      <c r="J33" s="41">
        <v>62835.49</v>
      </c>
      <c r="K33" s="59">
        <f t="shared" ref="K33:K34" si="15">SUM(I33/J33)-1</f>
        <v>-0.29652780618087016</v>
      </c>
      <c r="L33" s="2">
        <v>73569.45</v>
      </c>
      <c r="M33" s="2"/>
      <c r="N33" s="2"/>
      <c r="O33" s="2"/>
    </row>
    <row r="34" spans="1:15" ht="15.75" thickBot="1" x14ac:dyDescent="0.3">
      <c r="A34" s="30" t="s">
        <v>550</v>
      </c>
      <c r="B34" s="46"/>
      <c r="C34" s="31"/>
      <c r="D34" s="31"/>
      <c r="E34" s="4">
        <f t="shared" ref="E34:J34" si="16">SUM(E33:E33)</f>
        <v>27892.84</v>
      </c>
      <c r="F34" s="4">
        <f t="shared" si="16"/>
        <v>5600</v>
      </c>
      <c r="G34" s="4">
        <f t="shared" si="16"/>
        <v>0</v>
      </c>
      <c r="H34" s="4">
        <f t="shared" si="16"/>
        <v>10710.18</v>
      </c>
      <c r="I34" s="4">
        <f t="shared" si="16"/>
        <v>44203.02</v>
      </c>
      <c r="J34" s="4">
        <f t="shared" si="16"/>
        <v>62835.49</v>
      </c>
      <c r="K34" s="79">
        <f t="shared" si="15"/>
        <v>-0.29652780618087016</v>
      </c>
      <c r="L34" s="4">
        <f>SUM(L33:L33)</f>
        <v>73569.45</v>
      </c>
      <c r="M34" s="4">
        <f>SUM(M33:M33)</f>
        <v>0</v>
      </c>
      <c r="N34" s="4">
        <f>SUM(N33:N33)</f>
        <v>0</v>
      </c>
      <c r="O34" s="4">
        <f>SUM(O33:O33)</f>
        <v>0</v>
      </c>
    </row>
    <row r="35" spans="1:15" ht="15.75" thickBot="1" x14ac:dyDescent="0.3">
      <c r="A35" s="36" t="s">
        <v>530</v>
      </c>
      <c r="B35" s="10"/>
      <c r="C35" s="28"/>
      <c r="D35" s="28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5" x14ac:dyDescent="0.25">
      <c r="A36" s="37"/>
      <c r="B36" s="45" t="s">
        <v>52</v>
      </c>
      <c r="C36" s="32"/>
      <c r="D36" s="32"/>
      <c r="E36" s="13" t="s">
        <v>2</v>
      </c>
      <c r="F36" s="14" t="s">
        <v>3</v>
      </c>
      <c r="G36" s="15" t="s">
        <v>4</v>
      </c>
      <c r="H36" s="42" t="s">
        <v>404</v>
      </c>
      <c r="I36" s="53" t="s">
        <v>512</v>
      </c>
      <c r="J36" s="13" t="s">
        <v>509</v>
      </c>
      <c r="K36" s="60" t="s">
        <v>437</v>
      </c>
      <c r="L36" s="13" t="s">
        <v>509</v>
      </c>
      <c r="M36" s="13" t="s">
        <v>487</v>
      </c>
      <c r="N36" s="13" t="s">
        <v>452</v>
      </c>
      <c r="O36" s="13" t="s">
        <v>431</v>
      </c>
    </row>
    <row r="37" spans="1:15" ht="15.75" thickBot="1" x14ac:dyDescent="0.3">
      <c r="A37" s="38" t="s">
        <v>52</v>
      </c>
      <c r="B37" s="38" t="s">
        <v>53</v>
      </c>
      <c r="C37" s="33"/>
      <c r="D37" s="33"/>
      <c r="E37" s="16" t="s">
        <v>5</v>
      </c>
      <c r="F37" s="16" t="s">
        <v>5</v>
      </c>
      <c r="G37" s="16" t="s">
        <v>5</v>
      </c>
      <c r="H37" s="43" t="s">
        <v>405</v>
      </c>
      <c r="I37" s="16" t="s">
        <v>432</v>
      </c>
      <c r="J37" s="16" t="s">
        <v>432</v>
      </c>
      <c r="K37" s="61" t="s">
        <v>511</v>
      </c>
      <c r="L37" s="16" t="s">
        <v>433</v>
      </c>
      <c r="M37" s="16" t="s">
        <v>433</v>
      </c>
      <c r="N37" s="16" t="s">
        <v>433</v>
      </c>
      <c r="O37" s="16" t="s">
        <v>433</v>
      </c>
    </row>
    <row r="38" spans="1:15" ht="15.75" thickBot="1" x14ac:dyDescent="0.3">
      <c r="A38" s="34" t="s">
        <v>531</v>
      </c>
      <c r="B38" s="34" t="s">
        <v>532</v>
      </c>
      <c r="C38" s="35"/>
      <c r="D38" s="35"/>
      <c r="E38" s="3">
        <v>1813.79</v>
      </c>
      <c r="F38" s="3">
        <v>440.26</v>
      </c>
      <c r="G38" s="2"/>
      <c r="H38" s="2">
        <v>5601.28</v>
      </c>
      <c r="I38" s="3">
        <f>SUM(E38:H38)</f>
        <v>7855.33</v>
      </c>
      <c r="J38" s="2"/>
      <c r="K38" s="59"/>
      <c r="L38" s="2"/>
      <c r="M38" s="2"/>
      <c r="N38" s="2"/>
      <c r="O38" s="2"/>
    </row>
    <row r="39" spans="1:15" ht="15.75" thickBot="1" x14ac:dyDescent="0.3">
      <c r="A39" s="30" t="s">
        <v>533</v>
      </c>
      <c r="B39" s="46"/>
      <c r="C39" s="31"/>
      <c r="D39" s="31"/>
      <c r="E39" s="4">
        <f t="shared" ref="E39:J39" si="17">SUM(E38:E38)</f>
        <v>1813.79</v>
      </c>
      <c r="F39" s="4">
        <f t="shared" si="17"/>
        <v>440.26</v>
      </c>
      <c r="G39" s="4">
        <f t="shared" si="17"/>
        <v>0</v>
      </c>
      <c r="H39" s="4">
        <f t="shared" si="17"/>
        <v>5601.28</v>
      </c>
      <c r="I39" s="4">
        <f t="shared" si="17"/>
        <v>7855.33</v>
      </c>
      <c r="J39" s="4">
        <f t="shared" si="17"/>
        <v>0</v>
      </c>
      <c r="K39" s="79"/>
      <c r="L39" s="4">
        <f>SUM(L38:L38)</f>
        <v>0</v>
      </c>
      <c r="M39" s="4">
        <f>SUM(M38:M38)</f>
        <v>0</v>
      </c>
      <c r="N39" s="4">
        <f>SUM(N38:N38)</f>
        <v>0</v>
      </c>
      <c r="O39" s="4">
        <f>SUM(O38:O38)</f>
        <v>0</v>
      </c>
    </row>
    <row r="40" spans="1:15" x14ac:dyDescent="0.25">
      <c r="A40" s="37"/>
      <c r="B40" s="45" t="s">
        <v>52</v>
      </c>
      <c r="C40" s="32"/>
      <c r="D40" s="32"/>
      <c r="E40" s="13" t="s">
        <v>2</v>
      </c>
      <c r="F40" s="14" t="s">
        <v>3</v>
      </c>
      <c r="G40" s="15" t="s">
        <v>4</v>
      </c>
      <c r="H40" s="42" t="s">
        <v>404</v>
      </c>
      <c r="I40" s="53" t="s">
        <v>512</v>
      </c>
      <c r="J40" s="13" t="s">
        <v>509</v>
      </c>
      <c r="K40" s="60" t="s">
        <v>437</v>
      </c>
      <c r="L40" s="13" t="s">
        <v>509</v>
      </c>
      <c r="M40" s="13" t="s">
        <v>487</v>
      </c>
      <c r="N40" s="13" t="s">
        <v>452</v>
      </c>
      <c r="O40" s="13" t="s">
        <v>431</v>
      </c>
    </row>
    <row r="41" spans="1:15" ht="15.75" thickBot="1" x14ac:dyDescent="0.3">
      <c r="A41" s="38" t="s">
        <v>52</v>
      </c>
      <c r="B41" s="38" t="s">
        <v>53</v>
      </c>
      <c r="C41" s="33"/>
      <c r="D41" s="33"/>
      <c r="E41" s="16" t="s">
        <v>5</v>
      </c>
      <c r="F41" s="16" t="s">
        <v>5</v>
      </c>
      <c r="G41" s="16" t="s">
        <v>5</v>
      </c>
      <c r="H41" s="43" t="s">
        <v>405</v>
      </c>
      <c r="I41" s="16" t="s">
        <v>432</v>
      </c>
      <c r="J41" s="16" t="s">
        <v>432</v>
      </c>
      <c r="K41" s="61" t="s">
        <v>511</v>
      </c>
      <c r="L41" s="16" t="s">
        <v>433</v>
      </c>
      <c r="M41" s="16" t="s">
        <v>433</v>
      </c>
      <c r="N41" s="16" t="s">
        <v>433</v>
      </c>
      <c r="O41" s="16" t="s">
        <v>433</v>
      </c>
    </row>
    <row r="42" spans="1:15" ht="15.75" thickBot="1" x14ac:dyDescent="0.3">
      <c r="A42" s="34" t="s">
        <v>65</v>
      </c>
      <c r="B42" s="34" t="s">
        <v>66</v>
      </c>
      <c r="C42" s="35"/>
      <c r="D42" s="35"/>
      <c r="E42" s="5">
        <v>52773.72</v>
      </c>
      <c r="F42" s="5">
        <v>45387.46</v>
      </c>
      <c r="G42" s="2"/>
      <c r="H42" s="2">
        <v>44181.43</v>
      </c>
      <c r="I42" s="2">
        <f>SUM(E42:H42)</f>
        <v>142342.60999999999</v>
      </c>
      <c r="J42" s="2">
        <v>195791.86</v>
      </c>
      <c r="K42" s="59">
        <f t="shared" ref="K42:K47" si="18">SUM(I42/J42)-1</f>
        <v>-0.27299015393183357</v>
      </c>
      <c r="L42" s="2">
        <v>224457.2</v>
      </c>
      <c r="M42" s="2">
        <v>248440.47</v>
      </c>
      <c r="N42" s="2">
        <v>241403.78</v>
      </c>
      <c r="O42" s="2">
        <v>333787.61</v>
      </c>
    </row>
    <row r="43" spans="1:15" ht="15.75" thickBot="1" x14ac:dyDescent="0.3">
      <c r="A43" s="34" t="s">
        <v>67</v>
      </c>
      <c r="B43" s="85" t="s">
        <v>68</v>
      </c>
      <c r="C43" s="86"/>
      <c r="D43" s="87"/>
      <c r="E43" s="3">
        <v>12942.85</v>
      </c>
      <c r="F43" s="3">
        <v>26877.43</v>
      </c>
      <c r="G43" s="2">
        <v>5597.33</v>
      </c>
      <c r="H43" s="2">
        <v>15411.39</v>
      </c>
      <c r="I43" s="2">
        <f>SUM(E43:H43)</f>
        <v>60829</v>
      </c>
      <c r="J43" s="2">
        <v>174378.47</v>
      </c>
      <c r="K43" s="59">
        <f t="shared" si="18"/>
        <v>-0.65116679828650859</v>
      </c>
      <c r="L43" s="2">
        <v>186487.32</v>
      </c>
      <c r="M43" s="2">
        <v>161284.14000000001</v>
      </c>
      <c r="N43" s="2">
        <v>181034.52</v>
      </c>
      <c r="O43" s="2">
        <v>222061.94</v>
      </c>
    </row>
    <row r="44" spans="1:15" ht="15.75" thickBot="1" x14ac:dyDescent="0.3">
      <c r="A44" s="34" t="s">
        <v>448</v>
      </c>
      <c r="B44" s="85" t="s">
        <v>415</v>
      </c>
      <c r="C44" s="86"/>
      <c r="D44" s="87"/>
      <c r="E44" s="3"/>
      <c r="F44" s="3"/>
      <c r="G44" s="2"/>
      <c r="H44" s="2"/>
      <c r="I44" s="2"/>
      <c r="J44" s="2"/>
      <c r="K44" s="59"/>
      <c r="L44" s="2"/>
      <c r="M44" s="2"/>
      <c r="N44" s="2">
        <v>95.23</v>
      </c>
      <c r="O44" s="2"/>
    </row>
    <row r="45" spans="1:15" ht="15.75" thickBot="1" x14ac:dyDescent="0.3">
      <c r="A45" s="34" t="s">
        <v>476</v>
      </c>
      <c r="B45" s="85" t="s">
        <v>477</v>
      </c>
      <c r="C45" s="86"/>
      <c r="D45" s="87"/>
      <c r="E45" s="3">
        <v>2084.38</v>
      </c>
      <c r="F45" s="3">
        <v>1500.22</v>
      </c>
      <c r="G45" s="2">
        <v>3625.53</v>
      </c>
      <c r="H45" s="2">
        <v>905</v>
      </c>
      <c r="I45" s="2">
        <f>SUM(E45:H45)</f>
        <v>8115.130000000001</v>
      </c>
      <c r="J45" s="2">
        <v>10644.29</v>
      </c>
      <c r="K45" s="59">
        <f t="shared" si="18"/>
        <v>-0.23760720536550584</v>
      </c>
      <c r="L45" s="2">
        <v>10644.29</v>
      </c>
      <c r="M45" s="2">
        <v>9775.0499999999993</v>
      </c>
      <c r="N45" s="2"/>
      <c r="O45" s="2"/>
    </row>
    <row r="46" spans="1:15" ht="15.75" thickBot="1" x14ac:dyDescent="0.3">
      <c r="A46" s="34" t="s">
        <v>501</v>
      </c>
      <c r="B46" s="85" t="s">
        <v>502</v>
      </c>
      <c r="C46" s="86"/>
      <c r="D46" s="87"/>
      <c r="E46" s="3">
        <v>2970.25</v>
      </c>
      <c r="F46" s="3">
        <v>3667.27</v>
      </c>
      <c r="G46" s="2"/>
      <c r="H46" s="2">
        <v>840</v>
      </c>
      <c r="I46" s="2">
        <f>SUM(E46:H46)</f>
        <v>7477.52</v>
      </c>
      <c r="J46" s="2">
        <v>7270.83</v>
      </c>
      <c r="K46" s="59">
        <f t="shared" si="18"/>
        <v>2.8427290969531782E-2</v>
      </c>
      <c r="L46" s="2">
        <v>11862.29</v>
      </c>
      <c r="M46" s="2"/>
      <c r="N46" s="2"/>
      <c r="O46" s="2"/>
    </row>
    <row r="47" spans="1:15" ht="15.75" thickBot="1" x14ac:dyDescent="0.3">
      <c r="A47" s="30" t="s">
        <v>9</v>
      </c>
      <c r="B47" s="46"/>
      <c r="C47" s="31"/>
      <c r="D47" s="31"/>
      <c r="E47" s="4">
        <f t="shared" ref="E47:J47" si="19">SUM(E42:E46)</f>
        <v>70771.200000000012</v>
      </c>
      <c r="F47" s="4">
        <f t="shared" si="19"/>
        <v>77432.38</v>
      </c>
      <c r="G47" s="4">
        <f t="shared" si="19"/>
        <v>9222.86</v>
      </c>
      <c r="H47" s="4">
        <f t="shared" si="19"/>
        <v>61337.82</v>
      </c>
      <c r="I47" s="4">
        <f t="shared" si="19"/>
        <v>218764.25999999998</v>
      </c>
      <c r="J47" s="4">
        <f t="shared" si="19"/>
        <v>388085.44999999995</v>
      </c>
      <c r="K47" s="65">
        <f t="shared" si="18"/>
        <v>-0.43629873266312869</v>
      </c>
      <c r="L47" s="4">
        <f t="shared" ref="L47:N47" si="20">SUM(L42:L46)</f>
        <v>433451.1</v>
      </c>
      <c r="M47" s="4">
        <f t="shared" ref="M47" si="21">SUM(M42:M46)</f>
        <v>419499.66</v>
      </c>
      <c r="N47" s="4">
        <f t="shared" si="20"/>
        <v>422533.52999999997</v>
      </c>
      <c r="O47" s="4">
        <f t="shared" ref="O47" si="22">SUM(O42:O46)</f>
        <v>555849.55000000005</v>
      </c>
    </row>
    <row r="48" spans="1:15" ht="15.75" thickBot="1" x14ac:dyDescent="0.3">
      <c r="A48" s="95" t="s">
        <v>330</v>
      </c>
      <c r="B48" s="95"/>
      <c r="C48" s="95"/>
      <c r="D48" s="95"/>
      <c r="E48" s="18"/>
      <c r="F48" s="18"/>
      <c r="G48" s="19"/>
      <c r="H48" s="19"/>
      <c r="I48" s="18"/>
      <c r="J48" s="18"/>
      <c r="K48" s="18"/>
      <c r="L48" s="19"/>
      <c r="M48" s="19"/>
      <c r="N48" s="19"/>
    </row>
    <row r="49" spans="1:15" x14ac:dyDescent="0.25">
      <c r="A49" s="37"/>
      <c r="B49" s="45" t="s">
        <v>52</v>
      </c>
      <c r="C49" s="32"/>
      <c r="D49" s="32"/>
      <c r="E49" s="13" t="s">
        <v>2</v>
      </c>
      <c r="F49" s="14" t="s">
        <v>3</v>
      </c>
      <c r="G49" s="15" t="s">
        <v>4</v>
      </c>
      <c r="H49" s="42" t="s">
        <v>404</v>
      </c>
      <c r="I49" s="53" t="s">
        <v>512</v>
      </c>
      <c r="J49" s="13" t="s">
        <v>509</v>
      </c>
      <c r="K49" s="60" t="s">
        <v>437</v>
      </c>
      <c r="L49" s="13" t="s">
        <v>509</v>
      </c>
      <c r="M49" s="13" t="s">
        <v>487</v>
      </c>
      <c r="N49" s="13" t="s">
        <v>452</v>
      </c>
      <c r="O49" s="13" t="s">
        <v>431</v>
      </c>
    </row>
    <row r="50" spans="1:15" ht="15.75" thickBot="1" x14ac:dyDescent="0.3">
      <c r="A50" s="38" t="s">
        <v>52</v>
      </c>
      <c r="B50" s="38" t="s">
        <v>53</v>
      </c>
      <c r="C50" s="33"/>
      <c r="D50" s="33"/>
      <c r="E50" s="16" t="s">
        <v>5</v>
      </c>
      <c r="F50" s="16" t="s">
        <v>5</v>
      </c>
      <c r="G50" s="16" t="s">
        <v>5</v>
      </c>
      <c r="H50" s="43" t="s">
        <v>405</v>
      </c>
      <c r="I50" s="16" t="s">
        <v>432</v>
      </c>
      <c r="J50" s="16" t="s">
        <v>432</v>
      </c>
      <c r="K50" s="61" t="s">
        <v>511</v>
      </c>
      <c r="L50" s="16" t="s">
        <v>433</v>
      </c>
      <c r="M50" s="16" t="s">
        <v>433</v>
      </c>
      <c r="N50" s="16" t="s">
        <v>433</v>
      </c>
      <c r="O50" s="16" t="s">
        <v>433</v>
      </c>
    </row>
    <row r="51" spans="1:15" ht="15.75" thickBot="1" x14ac:dyDescent="0.3">
      <c r="A51" s="34" t="s">
        <v>350</v>
      </c>
      <c r="B51" s="82" t="s">
        <v>351</v>
      </c>
      <c r="C51" s="83"/>
      <c r="D51" s="84"/>
      <c r="E51" s="3"/>
      <c r="F51" s="57"/>
      <c r="G51" s="2"/>
      <c r="H51" s="41"/>
      <c r="I51" s="2">
        <f>SUM(E51:H51)</f>
        <v>0</v>
      </c>
      <c r="J51" s="2"/>
      <c r="K51" s="59"/>
      <c r="L51" s="2"/>
      <c r="M51" s="2">
        <v>93.24</v>
      </c>
      <c r="N51" s="2">
        <v>11239.71</v>
      </c>
      <c r="O51" s="2">
        <v>15290.62</v>
      </c>
    </row>
    <row r="52" spans="1:15" ht="15.75" thickBot="1" x14ac:dyDescent="0.3">
      <c r="A52" s="34" t="s">
        <v>467</v>
      </c>
      <c r="B52" s="85" t="s">
        <v>468</v>
      </c>
      <c r="C52" s="86"/>
      <c r="D52" s="87"/>
      <c r="E52" s="3"/>
      <c r="F52" s="57"/>
      <c r="G52" s="2"/>
      <c r="H52" s="41"/>
      <c r="I52" s="2">
        <f>SUM(E52:H52)</f>
        <v>0</v>
      </c>
      <c r="J52" s="2"/>
      <c r="K52" s="59"/>
      <c r="L52" s="2"/>
      <c r="M52" s="2">
        <v>5565.48</v>
      </c>
      <c r="N52" s="2"/>
      <c r="O52" s="2"/>
    </row>
    <row r="53" spans="1:15" ht="15.75" thickBot="1" x14ac:dyDescent="0.3">
      <c r="A53" s="34" t="s">
        <v>70</v>
      </c>
      <c r="B53" s="76" t="s">
        <v>331</v>
      </c>
      <c r="C53" s="77"/>
      <c r="D53" s="78"/>
      <c r="E53" s="3">
        <v>2974.26</v>
      </c>
      <c r="F53" s="5">
        <v>30883.86</v>
      </c>
      <c r="G53" s="2">
        <v>3805.21</v>
      </c>
      <c r="H53" s="2">
        <v>52046.5</v>
      </c>
      <c r="I53" s="2">
        <f>SUM(E53:H53)</f>
        <v>89709.83</v>
      </c>
      <c r="J53" s="2">
        <v>89680.38</v>
      </c>
      <c r="K53" s="59">
        <f t="shared" ref="K53:K56" si="23">SUM(I53/J53)-1</f>
        <v>3.2838843903193471E-4</v>
      </c>
      <c r="L53" s="2">
        <v>97892.43</v>
      </c>
      <c r="M53" s="2">
        <v>140550.03</v>
      </c>
      <c r="N53" s="2">
        <v>187386.14</v>
      </c>
      <c r="O53" s="2">
        <v>165696.98000000001</v>
      </c>
    </row>
    <row r="54" spans="1:15" ht="15.75" thickBot="1" x14ac:dyDescent="0.3">
      <c r="A54" s="34" t="s">
        <v>438</v>
      </c>
      <c r="B54" s="85" t="s">
        <v>439</v>
      </c>
      <c r="C54" s="86"/>
      <c r="D54" s="87"/>
      <c r="E54" s="3"/>
      <c r="F54" s="3"/>
      <c r="G54" s="2"/>
      <c r="H54" s="2"/>
      <c r="I54" s="2">
        <f>SUM(E54:H54)</f>
        <v>0</v>
      </c>
      <c r="J54" s="2"/>
      <c r="K54" s="59"/>
      <c r="L54" s="2"/>
      <c r="M54" s="2">
        <v>7460.17</v>
      </c>
      <c r="N54" s="2">
        <v>6668.28</v>
      </c>
      <c r="O54" s="2">
        <v>0</v>
      </c>
    </row>
    <row r="55" spans="1:15" ht="15.75" thickBot="1" x14ac:dyDescent="0.3">
      <c r="A55" s="34" t="s">
        <v>449</v>
      </c>
      <c r="B55" s="85" t="s">
        <v>513</v>
      </c>
      <c r="C55" s="86"/>
      <c r="D55" s="87"/>
      <c r="E55" s="3">
        <v>23117.78</v>
      </c>
      <c r="F55" s="3">
        <v>40263.449999999997</v>
      </c>
      <c r="G55" s="2"/>
      <c r="H55" s="2">
        <v>26097.62</v>
      </c>
      <c r="I55" s="2">
        <f>SUM(E55:H55)</f>
        <v>89478.849999999991</v>
      </c>
      <c r="J55" s="2">
        <v>104753.76</v>
      </c>
      <c r="K55" s="59">
        <f t="shared" si="23"/>
        <v>-0.14581729572284574</v>
      </c>
      <c r="L55" s="2">
        <v>116580.29</v>
      </c>
      <c r="M55" s="2">
        <v>61495.64</v>
      </c>
      <c r="N55" s="2">
        <v>2489.34</v>
      </c>
      <c r="O55" s="2">
        <v>0</v>
      </c>
    </row>
    <row r="56" spans="1:15" ht="15.75" thickBot="1" x14ac:dyDescent="0.3">
      <c r="A56" s="25" t="s">
        <v>332</v>
      </c>
      <c r="B56" s="48"/>
      <c r="C56" s="26"/>
      <c r="D56" s="26"/>
      <c r="E56" s="27">
        <f>SUM(E51:E55)</f>
        <v>26092.04</v>
      </c>
      <c r="F56" s="27">
        <f t="shared" ref="F56:I56" si="24">SUM(F51:F55)</f>
        <v>71147.31</v>
      </c>
      <c r="G56" s="27">
        <f t="shared" si="24"/>
        <v>3805.21</v>
      </c>
      <c r="H56" s="27">
        <f>SUM(H51:H55)</f>
        <v>78144.12</v>
      </c>
      <c r="I56" s="27">
        <f t="shared" si="24"/>
        <v>179188.68</v>
      </c>
      <c r="J56" s="27">
        <f>SUM(J51:J55)</f>
        <v>194434.14</v>
      </c>
      <c r="K56" s="65">
        <f t="shared" si="23"/>
        <v>-7.8409378106129024E-2</v>
      </c>
      <c r="L56" s="27">
        <f>SUM(L51:L55)</f>
        <v>214472.71999999997</v>
      </c>
      <c r="M56" s="27">
        <f>SUM(M51:M55)</f>
        <v>215164.56</v>
      </c>
      <c r="N56" s="27">
        <f>SUM(N51:N55)</f>
        <v>207783.47</v>
      </c>
      <c r="O56" s="27">
        <f>SUM(O51:O55)</f>
        <v>180987.6</v>
      </c>
    </row>
    <row r="57" spans="1:15" ht="15.75" thickBot="1" x14ac:dyDescent="0.3">
      <c r="A57" s="36" t="s">
        <v>10</v>
      </c>
      <c r="B57" s="10"/>
      <c r="C57" s="28"/>
      <c r="D57" s="28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1:15" x14ac:dyDescent="0.25">
      <c r="A58" s="37"/>
      <c r="B58" s="45" t="s">
        <v>52</v>
      </c>
      <c r="C58" s="32"/>
      <c r="D58" s="32"/>
      <c r="E58" s="13" t="s">
        <v>2</v>
      </c>
      <c r="F58" s="14" t="s">
        <v>3</v>
      </c>
      <c r="G58" s="15" t="s">
        <v>4</v>
      </c>
      <c r="H58" s="42" t="s">
        <v>404</v>
      </c>
      <c r="I58" s="53" t="s">
        <v>512</v>
      </c>
      <c r="J58" s="13" t="s">
        <v>509</v>
      </c>
      <c r="K58" s="60" t="s">
        <v>437</v>
      </c>
      <c r="L58" s="13" t="s">
        <v>509</v>
      </c>
      <c r="M58" s="13" t="s">
        <v>487</v>
      </c>
      <c r="N58" s="13" t="s">
        <v>452</v>
      </c>
      <c r="O58" s="13" t="s">
        <v>431</v>
      </c>
    </row>
    <row r="59" spans="1:15" ht="15.75" thickBot="1" x14ac:dyDescent="0.3">
      <c r="A59" s="38" t="s">
        <v>52</v>
      </c>
      <c r="B59" s="38" t="s">
        <v>53</v>
      </c>
      <c r="C59" s="33"/>
      <c r="D59" s="33"/>
      <c r="E59" s="16" t="s">
        <v>5</v>
      </c>
      <c r="F59" s="16" t="s">
        <v>5</v>
      </c>
      <c r="G59" s="16" t="s">
        <v>5</v>
      </c>
      <c r="H59" s="43" t="s">
        <v>405</v>
      </c>
      <c r="I59" s="16" t="s">
        <v>432</v>
      </c>
      <c r="J59" s="16" t="s">
        <v>432</v>
      </c>
      <c r="K59" s="61" t="s">
        <v>511</v>
      </c>
      <c r="L59" s="16" t="s">
        <v>433</v>
      </c>
      <c r="M59" s="16" t="s">
        <v>433</v>
      </c>
      <c r="N59" s="16" t="s">
        <v>433</v>
      </c>
      <c r="O59" s="16" t="s">
        <v>433</v>
      </c>
    </row>
    <row r="60" spans="1:15" ht="15.75" thickBot="1" x14ac:dyDescent="0.3">
      <c r="A60" s="34" t="s">
        <v>71</v>
      </c>
      <c r="B60" s="82" t="s">
        <v>72</v>
      </c>
      <c r="C60" s="83"/>
      <c r="D60" s="84"/>
      <c r="E60" s="3">
        <v>21351</v>
      </c>
      <c r="F60" s="3">
        <v>19813.86</v>
      </c>
      <c r="G60" s="2">
        <v>61350.02</v>
      </c>
      <c r="H60" s="2">
        <v>396999.72</v>
      </c>
      <c r="I60" s="2">
        <f>SUM(E60:H60)</f>
        <v>499514.6</v>
      </c>
      <c r="J60" s="2">
        <v>1955202.07</v>
      </c>
      <c r="K60" s="59">
        <f t="shared" ref="K60:K63" si="25">SUM(I60/J60)-1</f>
        <v>-0.74452021728884521</v>
      </c>
      <c r="L60" s="2">
        <v>2453759.56</v>
      </c>
      <c r="M60" s="2">
        <v>2626616.11</v>
      </c>
      <c r="N60" s="2">
        <v>2569816.2599999998</v>
      </c>
      <c r="O60" s="2">
        <v>2450979.12</v>
      </c>
    </row>
    <row r="61" spans="1:15" ht="15.75" thickBot="1" x14ac:dyDescent="0.3">
      <c r="A61" s="34" t="s">
        <v>356</v>
      </c>
      <c r="B61" s="85" t="s">
        <v>357</v>
      </c>
      <c r="C61" s="86"/>
      <c r="D61" s="87"/>
      <c r="E61" s="3">
        <v>1253.72</v>
      </c>
      <c r="F61" s="3">
        <v>4464.6499999999996</v>
      </c>
      <c r="G61" s="2">
        <v>11752.47</v>
      </c>
      <c r="H61" s="2">
        <v>169.24</v>
      </c>
      <c r="I61" s="2">
        <f t="shared" ref="I61:I62" si="26">SUM(E61:H61)</f>
        <v>17640.080000000002</v>
      </c>
      <c r="J61" s="2">
        <v>19570.88</v>
      </c>
      <c r="K61" s="59">
        <f t="shared" si="25"/>
        <v>-9.865677986886634E-2</v>
      </c>
      <c r="L61" s="2">
        <v>27170.42</v>
      </c>
      <c r="M61" s="2">
        <v>9919.99</v>
      </c>
      <c r="N61" s="2">
        <v>5064</v>
      </c>
      <c r="O61" s="2">
        <v>10117.77</v>
      </c>
    </row>
    <row r="62" spans="1:15" ht="15.75" thickBot="1" x14ac:dyDescent="0.3">
      <c r="A62" s="34" t="s">
        <v>73</v>
      </c>
      <c r="B62" s="85" t="s">
        <v>74</v>
      </c>
      <c r="C62" s="86"/>
      <c r="D62" s="87"/>
      <c r="E62" s="3"/>
      <c r="F62" s="3"/>
      <c r="G62" s="2"/>
      <c r="H62" s="2"/>
      <c r="I62" s="2">
        <f t="shared" si="26"/>
        <v>0</v>
      </c>
      <c r="J62" s="2"/>
      <c r="K62" s="59"/>
      <c r="L62" s="2"/>
      <c r="M62" s="2"/>
      <c r="N62" s="2">
        <v>9603.44</v>
      </c>
      <c r="O62" s="2">
        <v>44810.28</v>
      </c>
    </row>
    <row r="63" spans="1:15" ht="15.75" thickBot="1" x14ac:dyDescent="0.3">
      <c r="A63" s="30" t="s">
        <v>11</v>
      </c>
      <c r="B63" s="46"/>
      <c r="C63" s="31"/>
      <c r="D63" s="31"/>
      <c r="E63" s="4">
        <f>SUM(E60:E62)</f>
        <v>22604.720000000001</v>
      </c>
      <c r="F63" s="4">
        <f t="shared" ref="F63:I63" si="27">SUM(F60:F62)</f>
        <v>24278.510000000002</v>
      </c>
      <c r="G63" s="4">
        <f t="shared" si="27"/>
        <v>73102.489999999991</v>
      </c>
      <c r="H63" s="4">
        <f>SUM(H60:H62)</f>
        <v>397168.95999999996</v>
      </c>
      <c r="I63" s="4">
        <f t="shared" si="27"/>
        <v>517154.68</v>
      </c>
      <c r="J63" s="4">
        <f>SUM(J60:J62)</f>
        <v>1974772.95</v>
      </c>
      <c r="K63" s="65">
        <f t="shared" si="25"/>
        <v>-0.7381194227923773</v>
      </c>
      <c r="L63" s="4">
        <f>SUM(L60:L62)</f>
        <v>2480929.98</v>
      </c>
      <c r="M63" s="4">
        <f>SUM(M60:M62)</f>
        <v>2636536.1</v>
      </c>
      <c r="N63" s="4">
        <f>SUM(N60:N62)</f>
        <v>2584483.6999999997</v>
      </c>
      <c r="O63" s="4">
        <f>SUM(O60:O62)</f>
        <v>2505907.17</v>
      </c>
    </row>
    <row r="64" spans="1:15" ht="15.75" thickBot="1" x14ac:dyDescent="0.3">
      <c r="A64" s="39" t="s">
        <v>12</v>
      </c>
      <c r="B64" s="47"/>
      <c r="C64" s="29"/>
      <c r="D64" s="29"/>
      <c r="E64" s="18"/>
      <c r="F64" s="18"/>
      <c r="G64" s="19"/>
      <c r="H64" s="19"/>
      <c r="I64" s="18"/>
      <c r="J64" s="18"/>
      <c r="K64" s="18"/>
      <c r="L64" s="19"/>
      <c r="M64" s="19"/>
      <c r="N64" s="19"/>
    </row>
    <row r="65" spans="1:15" x14ac:dyDescent="0.25">
      <c r="A65" s="37"/>
      <c r="B65" s="45" t="s">
        <v>52</v>
      </c>
      <c r="C65" s="32"/>
      <c r="D65" s="32"/>
      <c r="E65" s="13" t="s">
        <v>2</v>
      </c>
      <c r="F65" s="14" t="s">
        <v>3</v>
      </c>
      <c r="G65" s="15" t="s">
        <v>4</v>
      </c>
      <c r="H65" s="42" t="s">
        <v>404</v>
      </c>
      <c r="I65" s="53" t="s">
        <v>512</v>
      </c>
      <c r="J65" s="13" t="s">
        <v>509</v>
      </c>
      <c r="K65" s="60" t="s">
        <v>437</v>
      </c>
      <c r="L65" s="13" t="s">
        <v>509</v>
      </c>
      <c r="M65" s="13" t="s">
        <v>487</v>
      </c>
      <c r="N65" s="13" t="s">
        <v>452</v>
      </c>
      <c r="O65" s="13" t="s">
        <v>431</v>
      </c>
    </row>
    <row r="66" spans="1:15" ht="15.75" thickBot="1" x14ac:dyDescent="0.3">
      <c r="A66" s="38" t="s">
        <v>52</v>
      </c>
      <c r="B66" s="38" t="s">
        <v>53</v>
      </c>
      <c r="C66" s="33"/>
      <c r="D66" s="33"/>
      <c r="E66" s="16" t="s">
        <v>5</v>
      </c>
      <c r="F66" s="16" t="s">
        <v>5</v>
      </c>
      <c r="G66" s="16" t="s">
        <v>5</v>
      </c>
      <c r="H66" s="43" t="s">
        <v>405</v>
      </c>
      <c r="I66" s="16" t="s">
        <v>432</v>
      </c>
      <c r="J66" s="16" t="s">
        <v>432</v>
      </c>
      <c r="K66" s="61" t="s">
        <v>511</v>
      </c>
      <c r="L66" s="16" t="s">
        <v>433</v>
      </c>
      <c r="M66" s="16" t="s">
        <v>433</v>
      </c>
      <c r="N66" s="16" t="s">
        <v>433</v>
      </c>
      <c r="O66" s="16" t="s">
        <v>433</v>
      </c>
    </row>
    <row r="67" spans="1:15" ht="15.75" thickBot="1" x14ac:dyDescent="0.3">
      <c r="A67" s="34" t="s">
        <v>75</v>
      </c>
      <c r="B67" s="82" t="s">
        <v>76</v>
      </c>
      <c r="C67" s="83"/>
      <c r="D67" s="84"/>
      <c r="E67" s="3">
        <v>10412.879999999999</v>
      </c>
      <c r="F67" s="3">
        <v>23610.42</v>
      </c>
      <c r="G67" s="2"/>
      <c r="H67" s="2">
        <v>7314.11</v>
      </c>
      <c r="I67" s="2">
        <f>SUM(E67:H67)</f>
        <v>41337.409999999996</v>
      </c>
      <c r="J67" s="2">
        <v>55878.55</v>
      </c>
      <c r="K67" s="59">
        <f t="shared" ref="K67:K74" si="28">SUM(I67/J67)-1</f>
        <v>-0.26022758285603342</v>
      </c>
      <c r="L67" s="2">
        <v>61009.56</v>
      </c>
      <c r="M67" s="2">
        <v>53149.97</v>
      </c>
      <c r="N67" s="2">
        <v>60945.99</v>
      </c>
      <c r="O67" s="2">
        <v>53061.760000000002</v>
      </c>
    </row>
    <row r="68" spans="1:15" ht="15.75" thickBot="1" x14ac:dyDescent="0.3">
      <c r="A68" s="34" t="s">
        <v>273</v>
      </c>
      <c r="B68" s="85" t="s">
        <v>274</v>
      </c>
      <c r="C68" s="86"/>
      <c r="D68" s="87"/>
      <c r="E68" s="3">
        <v>5394.41</v>
      </c>
      <c r="F68" s="57">
        <v>8328.51</v>
      </c>
      <c r="G68" s="2"/>
      <c r="H68" s="2">
        <v>3159</v>
      </c>
      <c r="I68" s="2">
        <f t="shared" ref="I68:I73" si="29">SUM(E68:H68)</f>
        <v>16881.919999999998</v>
      </c>
      <c r="J68" s="2">
        <v>24948.86</v>
      </c>
      <c r="K68" s="59">
        <f t="shared" si="28"/>
        <v>-0.32333902230402523</v>
      </c>
      <c r="L68" s="2">
        <v>25069.54</v>
      </c>
      <c r="M68" s="2">
        <v>57967.37</v>
      </c>
      <c r="N68" s="2">
        <v>51843.69</v>
      </c>
      <c r="O68" s="2">
        <v>54643.87</v>
      </c>
    </row>
    <row r="69" spans="1:15" ht="15.75" thickBot="1" x14ac:dyDescent="0.3">
      <c r="A69" s="34" t="s">
        <v>358</v>
      </c>
      <c r="B69" s="85" t="s">
        <v>359</v>
      </c>
      <c r="C69" s="86"/>
      <c r="D69" s="87"/>
      <c r="E69" s="3">
        <v>1211.68</v>
      </c>
      <c r="F69" s="3">
        <v>7093.04</v>
      </c>
      <c r="G69" s="2"/>
      <c r="H69" s="2">
        <v>3427</v>
      </c>
      <c r="I69" s="2">
        <f t="shared" si="29"/>
        <v>11731.72</v>
      </c>
      <c r="J69" s="2">
        <v>17025.919999999998</v>
      </c>
      <c r="K69" s="59">
        <f t="shared" si="28"/>
        <v>-0.31094942299740624</v>
      </c>
      <c r="L69" s="2">
        <v>21502.27</v>
      </c>
      <c r="M69" s="2">
        <v>25321.200000000001</v>
      </c>
      <c r="N69" s="2">
        <v>25908.73</v>
      </c>
      <c r="O69" s="2">
        <v>30855.82</v>
      </c>
    </row>
    <row r="70" spans="1:15" ht="15.75" thickBot="1" x14ac:dyDescent="0.3">
      <c r="A70" s="34" t="s">
        <v>77</v>
      </c>
      <c r="B70" s="85" t="s">
        <v>78</v>
      </c>
      <c r="C70" s="86"/>
      <c r="D70" s="87"/>
      <c r="E70" s="3">
        <v>958.02</v>
      </c>
      <c r="F70" s="3">
        <v>6115.99</v>
      </c>
      <c r="G70" s="2">
        <v>1986.53</v>
      </c>
      <c r="H70" s="2">
        <v>11860.4</v>
      </c>
      <c r="I70" s="2">
        <f t="shared" si="29"/>
        <v>20920.940000000002</v>
      </c>
      <c r="J70" s="2">
        <v>33926.129999999997</v>
      </c>
      <c r="K70" s="59">
        <f t="shared" si="28"/>
        <v>-0.38333844738554013</v>
      </c>
      <c r="L70" s="2">
        <v>36176.449999999997</v>
      </c>
      <c r="M70" s="2">
        <v>33450.379999999997</v>
      </c>
      <c r="N70" s="2">
        <v>40669.65</v>
      </c>
      <c r="O70" s="2">
        <v>40861.519999999997</v>
      </c>
    </row>
    <row r="71" spans="1:15" ht="15.75" thickBot="1" x14ac:dyDescent="0.3">
      <c r="A71" s="34" t="s">
        <v>79</v>
      </c>
      <c r="B71" s="85" t="s">
        <v>80</v>
      </c>
      <c r="C71" s="86"/>
      <c r="D71" s="87"/>
      <c r="E71" s="3">
        <v>2690.25</v>
      </c>
      <c r="F71" s="3">
        <v>7631.72</v>
      </c>
      <c r="G71" s="2"/>
      <c r="H71" s="2">
        <v>2996</v>
      </c>
      <c r="I71" s="2">
        <f t="shared" si="29"/>
        <v>13317.970000000001</v>
      </c>
      <c r="J71" s="2">
        <v>30523.81</v>
      </c>
      <c r="K71" s="59">
        <f t="shared" si="28"/>
        <v>-0.56368585704078222</v>
      </c>
      <c r="L71" s="2">
        <v>30523.81</v>
      </c>
      <c r="M71" s="2">
        <v>35651.870000000003</v>
      </c>
      <c r="N71" s="2">
        <v>32084.17</v>
      </c>
      <c r="O71" s="2">
        <v>29907.97</v>
      </c>
    </row>
    <row r="72" spans="1:15" ht="15.75" thickBot="1" x14ac:dyDescent="0.3">
      <c r="A72" s="34" t="s">
        <v>81</v>
      </c>
      <c r="B72" s="85" t="s">
        <v>82</v>
      </c>
      <c r="C72" s="86"/>
      <c r="D72" s="87"/>
      <c r="E72" s="3">
        <v>3876.14</v>
      </c>
      <c r="F72" s="3">
        <v>2483.4299999999998</v>
      </c>
      <c r="G72" s="2"/>
      <c r="H72" s="2">
        <v>2145</v>
      </c>
      <c r="I72" s="2">
        <f t="shared" si="29"/>
        <v>8504.57</v>
      </c>
      <c r="J72" s="2">
        <v>10781.24</v>
      </c>
      <c r="K72" s="59">
        <f t="shared" si="28"/>
        <v>-0.21116958717179102</v>
      </c>
      <c r="L72" s="2">
        <v>10781.24</v>
      </c>
      <c r="M72" s="2">
        <v>14824.32</v>
      </c>
      <c r="N72" s="2">
        <v>15518.41</v>
      </c>
      <c r="O72" s="2">
        <v>16945.900000000001</v>
      </c>
    </row>
    <row r="73" spans="1:15" ht="15.75" thickBot="1" x14ac:dyDescent="0.3">
      <c r="A73" s="34" t="s">
        <v>375</v>
      </c>
      <c r="B73" s="34" t="s">
        <v>376</v>
      </c>
      <c r="C73" s="35"/>
      <c r="D73" s="35"/>
      <c r="E73" s="3">
        <v>1209.3900000000001</v>
      </c>
      <c r="F73" s="3"/>
      <c r="G73" s="2"/>
      <c r="H73" s="2">
        <v>2100</v>
      </c>
      <c r="I73" s="2">
        <f t="shared" si="29"/>
        <v>3309.3900000000003</v>
      </c>
      <c r="J73" s="2"/>
      <c r="K73" s="59"/>
      <c r="L73" s="2"/>
      <c r="M73" s="2"/>
      <c r="N73" s="2">
        <v>886.75</v>
      </c>
      <c r="O73" s="2">
        <v>4847.6000000000004</v>
      </c>
    </row>
    <row r="74" spans="1:15" ht="15.75" thickBot="1" x14ac:dyDescent="0.3">
      <c r="A74" s="25" t="s">
        <v>13</v>
      </c>
      <c r="B74" s="48"/>
      <c r="C74" s="26"/>
      <c r="D74" s="26"/>
      <c r="E74" s="27">
        <f>SUM(E67:E73)</f>
        <v>25752.769999999997</v>
      </c>
      <c r="F74" s="27">
        <f t="shared" ref="F74:I74" si="30">SUM(F67:F73)</f>
        <v>55263.11</v>
      </c>
      <c r="G74" s="27">
        <f t="shared" si="30"/>
        <v>1986.53</v>
      </c>
      <c r="H74" s="27">
        <f>SUM(H67:H73)</f>
        <v>33001.51</v>
      </c>
      <c r="I74" s="27">
        <f t="shared" si="30"/>
        <v>116003.92</v>
      </c>
      <c r="J74" s="27">
        <f>SUM(J67:J73)</f>
        <v>173084.50999999998</v>
      </c>
      <c r="K74" s="65">
        <f t="shared" si="28"/>
        <v>-0.32978450815731564</v>
      </c>
      <c r="L74" s="27">
        <f>SUM(L67:L73)</f>
        <v>185062.87</v>
      </c>
      <c r="M74" s="27">
        <f>SUM(M67:M73)</f>
        <v>220365.11000000002</v>
      </c>
      <c r="N74" s="27">
        <f>SUM(N67:N73)</f>
        <v>227857.38999999998</v>
      </c>
      <c r="O74" s="27">
        <f>SUM(O67:O73)</f>
        <v>231124.44</v>
      </c>
    </row>
    <row r="75" spans="1:15" ht="15.75" thickBot="1" x14ac:dyDescent="0.3">
      <c r="A75" s="39" t="s">
        <v>258</v>
      </c>
      <c r="B75" s="47"/>
      <c r="C75" s="29"/>
      <c r="D75" s="29"/>
      <c r="E75" s="18"/>
      <c r="F75" s="18"/>
      <c r="G75" s="19"/>
      <c r="H75" s="19"/>
      <c r="I75" s="18"/>
      <c r="J75" s="18"/>
      <c r="K75" s="18"/>
      <c r="L75" s="19"/>
      <c r="M75" s="19"/>
      <c r="N75" s="19"/>
    </row>
    <row r="76" spans="1:15" x14ac:dyDescent="0.25">
      <c r="A76" s="37"/>
      <c r="B76" s="45" t="s">
        <v>52</v>
      </c>
      <c r="C76" s="32"/>
      <c r="D76" s="32"/>
      <c r="E76" s="13" t="s">
        <v>2</v>
      </c>
      <c r="F76" s="14" t="s">
        <v>3</v>
      </c>
      <c r="G76" s="15" t="s">
        <v>4</v>
      </c>
      <c r="H76" s="42" t="s">
        <v>404</v>
      </c>
      <c r="I76" s="53" t="s">
        <v>512</v>
      </c>
      <c r="J76" s="13" t="s">
        <v>509</v>
      </c>
      <c r="K76" s="60" t="s">
        <v>437</v>
      </c>
      <c r="L76" s="13" t="s">
        <v>509</v>
      </c>
      <c r="M76" s="13" t="s">
        <v>487</v>
      </c>
      <c r="N76" s="13" t="s">
        <v>452</v>
      </c>
      <c r="O76" s="13" t="s">
        <v>431</v>
      </c>
    </row>
    <row r="77" spans="1:15" ht="15.75" thickBot="1" x14ac:dyDescent="0.3">
      <c r="A77" s="38" t="s">
        <v>52</v>
      </c>
      <c r="B77" s="38" t="s">
        <v>53</v>
      </c>
      <c r="C77" s="33"/>
      <c r="D77" s="33"/>
      <c r="E77" s="16" t="s">
        <v>5</v>
      </c>
      <c r="F77" s="16" t="s">
        <v>5</v>
      </c>
      <c r="G77" s="16" t="s">
        <v>5</v>
      </c>
      <c r="H77" s="43" t="s">
        <v>405</v>
      </c>
      <c r="I77" s="16" t="s">
        <v>432</v>
      </c>
      <c r="J77" s="16" t="s">
        <v>432</v>
      </c>
      <c r="K77" s="61" t="s">
        <v>511</v>
      </c>
      <c r="L77" s="16" t="s">
        <v>433</v>
      </c>
      <c r="M77" s="16" t="s">
        <v>433</v>
      </c>
      <c r="N77" s="16" t="s">
        <v>433</v>
      </c>
      <c r="O77" s="16" t="s">
        <v>433</v>
      </c>
    </row>
    <row r="78" spans="1:15" ht="15.75" thickBot="1" x14ac:dyDescent="0.3">
      <c r="A78" s="34" t="s">
        <v>83</v>
      </c>
      <c r="B78" s="82" t="s">
        <v>84</v>
      </c>
      <c r="C78" s="83"/>
      <c r="D78" s="84"/>
      <c r="E78" s="5">
        <v>1837.73</v>
      </c>
      <c r="F78" s="3">
        <v>8703.84</v>
      </c>
      <c r="G78" s="2"/>
      <c r="H78" s="2">
        <v>3326.82</v>
      </c>
      <c r="I78" s="2">
        <f>SUM(E78:H78)</f>
        <v>13868.39</v>
      </c>
      <c r="J78" s="2">
        <v>41865.15</v>
      </c>
      <c r="K78" s="59">
        <f>SUM(I78/J78)-1</f>
        <v>-0.6687366461125781</v>
      </c>
      <c r="L78" s="2">
        <v>47622.73</v>
      </c>
      <c r="M78" s="2">
        <v>47208.27</v>
      </c>
      <c r="N78" s="2">
        <v>52425.36</v>
      </c>
      <c r="O78" s="2">
        <v>65676.929999999993</v>
      </c>
    </row>
    <row r="79" spans="1:15" ht="15.75" thickBot="1" x14ac:dyDescent="0.3">
      <c r="A79" s="34" t="s">
        <v>445</v>
      </c>
      <c r="B79" s="34" t="s">
        <v>446</v>
      </c>
      <c r="C79" s="35"/>
      <c r="D79" s="35"/>
      <c r="E79" s="3"/>
      <c r="F79" s="3"/>
      <c r="G79" s="2"/>
      <c r="H79" s="2"/>
      <c r="I79" s="2">
        <f>SUM(E79:H79)</f>
        <v>0</v>
      </c>
      <c r="J79" s="2">
        <v>854.3</v>
      </c>
      <c r="K79" s="59">
        <f>SUM(I79/J79)-1</f>
        <v>-1</v>
      </c>
      <c r="L79" s="2">
        <v>854.3</v>
      </c>
      <c r="M79" s="2">
        <v>3947.54</v>
      </c>
      <c r="N79" s="2">
        <v>2845.01</v>
      </c>
      <c r="O79" s="2">
        <v>0</v>
      </c>
    </row>
    <row r="80" spans="1:15" ht="15.75" thickBot="1" x14ac:dyDescent="0.3">
      <c r="A80" s="25" t="s">
        <v>259</v>
      </c>
      <c r="B80" s="48"/>
      <c r="C80" s="26"/>
      <c r="D80" s="26"/>
      <c r="E80" s="27">
        <f>SUM(E78:E79)</f>
        <v>1837.73</v>
      </c>
      <c r="F80" s="27">
        <f t="shared" ref="F80:H80" si="31">SUM(F78:F79)</f>
        <v>8703.84</v>
      </c>
      <c r="G80" s="27">
        <f t="shared" si="31"/>
        <v>0</v>
      </c>
      <c r="H80" s="27">
        <f t="shared" si="31"/>
        <v>3326.82</v>
      </c>
      <c r="I80" s="27">
        <f>SUM(I78:I79)</f>
        <v>13868.39</v>
      </c>
      <c r="J80" s="27">
        <f>SUM(J78:J79)</f>
        <v>42719.450000000004</v>
      </c>
      <c r="K80" s="65">
        <f t="shared" ref="K80" si="32">SUM(I80/J80)-1</f>
        <v>-0.67536122304945412</v>
      </c>
      <c r="L80" s="27">
        <f>SUM(L78:L79)</f>
        <v>48477.030000000006</v>
      </c>
      <c r="M80" s="27">
        <f>SUM(M78:M79)</f>
        <v>51155.81</v>
      </c>
      <c r="N80" s="27">
        <f>SUM(N78:N79)</f>
        <v>55270.37</v>
      </c>
      <c r="O80" s="27">
        <f>SUM(O78:O79)</f>
        <v>65676.929999999993</v>
      </c>
    </row>
    <row r="81" spans="1:15" ht="15.75" thickBot="1" x14ac:dyDescent="0.3">
      <c r="A81" s="36" t="s">
        <v>260</v>
      </c>
      <c r="B81" s="10"/>
      <c r="C81" s="28"/>
      <c r="D81" s="28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2" spans="1:15" x14ac:dyDescent="0.25">
      <c r="A82" s="37"/>
      <c r="B82" s="45" t="s">
        <v>52</v>
      </c>
      <c r="C82" s="32"/>
      <c r="D82" s="32"/>
      <c r="E82" s="13" t="s">
        <v>2</v>
      </c>
      <c r="F82" s="14" t="s">
        <v>3</v>
      </c>
      <c r="G82" s="15" t="s">
        <v>4</v>
      </c>
      <c r="H82" s="42" t="s">
        <v>404</v>
      </c>
      <c r="I82" s="53" t="s">
        <v>512</v>
      </c>
      <c r="J82" s="13" t="s">
        <v>509</v>
      </c>
      <c r="K82" s="60" t="s">
        <v>437</v>
      </c>
      <c r="L82" s="13" t="s">
        <v>509</v>
      </c>
      <c r="M82" s="13" t="s">
        <v>487</v>
      </c>
      <c r="N82" s="13" t="s">
        <v>452</v>
      </c>
      <c r="O82" s="13" t="s">
        <v>431</v>
      </c>
    </row>
    <row r="83" spans="1:15" ht="15.75" thickBot="1" x14ac:dyDescent="0.3">
      <c r="A83" s="38" t="s">
        <v>52</v>
      </c>
      <c r="B83" s="38" t="s">
        <v>53</v>
      </c>
      <c r="C83" s="33"/>
      <c r="D83" s="33"/>
      <c r="E83" s="16" t="s">
        <v>5</v>
      </c>
      <c r="F83" s="16" t="s">
        <v>5</v>
      </c>
      <c r="G83" s="16" t="s">
        <v>5</v>
      </c>
      <c r="H83" s="43" t="s">
        <v>405</v>
      </c>
      <c r="I83" s="16" t="s">
        <v>432</v>
      </c>
      <c r="J83" s="16" t="s">
        <v>432</v>
      </c>
      <c r="K83" s="61" t="s">
        <v>511</v>
      </c>
      <c r="L83" s="16" t="s">
        <v>433</v>
      </c>
      <c r="M83" s="16" t="s">
        <v>433</v>
      </c>
      <c r="N83" s="16" t="s">
        <v>433</v>
      </c>
      <c r="O83" s="16" t="s">
        <v>433</v>
      </c>
    </row>
    <row r="84" spans="1:15" ht="15.75" thickBot="1" x14ac:dyDescent="0.3">
      <c r="A84" s="34" t="s">
        <v>85</v>
      </c>
      <c r="B84" s="34" t="s">
        <v>86</v>
      </c>
      <c r="C84" s="35"/>
      <c r="D84" s="35"/>
      <c r="E84" s="3">
        <v>37091.589999999997</v>
      </c>
      <c r="F84" s="3">
        <v>27510.68</v>
      </c>
      <c r="G84" s="2">
        <v>2621.84</v>
      </c>
      <c r="H84" s="2">
        <v>27803.83</v>
      </c>
      <c r="I84" s="2">
        <f>SUM(E84:H84)</f>
        <v>95027.94</v>
      </c>
      <c r="J84" s="2">
        <v>141334.82999999999</v>
      </c>
      <c r="K84" s="59">
        <f t="shared" ref="K84:K94" si="33">SUM(I84/J84)-1</f>
        <v>-0.32763962004270275</v>
      </c>
      <c r="L84" s="2">
        <v>158440.95000000001</v>
      </c>
      <c r="M84" s="2">
        <v>150611.19</v>
      </c>
      <c r="N84" s="2">
        <v>147025.35999999999</v>
      </c>
      <c r="O84" s="2">
        <v>153532.76</v>
      </c>
    </row>
    <row r="85" spans="1:15" ht="15.75" thickBot="1" x14ac:dyDescent="0.3">
      <c r="A85" s="34" t="s">
        <v>87</v>
      </c>
      <c r="B85" s="34" t="s">
        <v>88</v>
      </c>
      <c r="C85" s="35"/>
      <c r="D85" s="35"/>
      <c r="E85" s="3">
        <v>1310.46</v>
      </c>
      <c r="F85" s="3">
        <v>24769.25</v>
      </c>
      <c r="G85" s="2">
        <v>1482.47</v>
      </c>
      <c r="H85" s="2">
        <v>12202.26</v>
      </c>
      <c r="I85" s="2">
        <f t="shared" ref="I85:I93" si="34">SUM(E85:H85)</f>
        <v>39764.44</v>
      </c>
      <c r="J85" s="2">
        <v>76757.570000000007</v>
      </c>
      <c r="K85" s="59">
        <f t="shared" si="33"/>
        <v>-0.4819476437307747</v>
      </c>
      <c r="L85" s="2">
        <v>109065.09</v>
      </c>
      <c r="M85" s="2">
        <v>148833.35999999999</v>
      </c>
      <c r="N85" s="2">
        <v>111270.97</v>
      </c>
      <c r="O85" s="2">
        <v>125621.57</v>
      </c>
    </row>
    <row r="86" spans="1:15" ht="15.75" thickBot="1" x14ac:dyDescent="0.3">
      <c r="A86" s="34" t="s">
        <v>89</v>
      </c>
      <c r="B86" s="34" t="s">
        <v>90</v>
      </c>
      <c r="C86" s="35"/>
      <c r="D86" s="35"/>
      <c r="E86" s="3">
        <v>5036.13</v>
      </c>
      <c r="F86" s="3">
        <v>31953.119999999999</v>
      </c>
      <c r="G86" s="2">
        <v>158</v>
      </c>
      <c r="H86" s="2">
        <v>11177.96</v>
      </c>
      <c r="I86" s="2">
        <f t="shared" si="34"/>
        <v>48325.21</v>
      </c>
      <c r="J86" s="2">
        <v>101194.85</v>
      </c>
      <c r="K86" s="59">
        <f t="shared" si="33"/>
        <v>-0.52245386005315497</v>
      </c>
      <c r="L86" s="2">
        <v>154106.70000000001</v>
      </c>
      <c r="M86" s="2">
        <v>106173.94</v>
      </c>
      <c r="N86" s="2">
        <v>142566.45000000001</v>
      </c>
      <c r="O86" s="2">
        <v>86507.02</v>
      </c>
    </row>
    <row r="87" spans="1:15" ht="15.75" thickBot="1" x14ac:dyDescent="0.3">
      <c r="A87" s="34" t="s">
        <v>91</v>
      </c>
      <c r="B87" s="85" t="s">
        <v>92</v>
      </c>
      <c r="C87" s="86"/>
      <c r="D87" s="87"/>
      <c r="E87" s="3">
        <v>28915.59</v>
      </c>
      <c r="F87" s="3">
        <v>59932.66</v>
      </c>
      <c r="G87" s="2">
        <v>10332.51</v>
      </c>
      <c r="H87" s="2">
        <v>89466.91</v>
      </c>
      <c r="I87" s="2">
        <f t="shared" si="34"/>
        <v>188647.66999999998</v>
      </c>
      <c r="J87" s="2">
        <v>438400.5</v>
      </c>
      <c r="K87" s="59">
        <f t="shared" si="33"/>
        <v>-0.56969102453122211</v>
      </c>
      <c r="L87" s="2">
        <v>541609.93999999994</v>
      </c>
      <c r="M87" s="2">
        <v>665098.77</v>
      </c>
      <c r="N87" s="2">
        <v>499707.29</v>
      </c>
      <c r="O87" s="2">
        <v>420224.4</v>
      </c>
    </row>
    <row r="88" spans="1:15" ht="15.75" thickBot="1" x14ac:dyDescent="0.3">
      <c r="A88" s="34" t="s">
        <v>93</v>
      </c>
      <c r="B88" s="85" t="s">
        <v>94</v>
      </c>
      <c r="C88" s="86"/>
      <c r="D88" s="87"/>
      <c r="E88" s="3">
        <v>10909.44</v>
      </c>
      <c r="F88" s="3">
        <v>4814.6499999999996</v>
      </c>
      <c r="G88" s="2"/>
      <c r="H88" s="2">
        <v>7744.66</v>
      </c>
      <c r="I88" s="2">
        <f t="shared" si="34"/>
        <v>23468.75</v>
      </c>
      <c r="J88" s="2">
        <v>52251.48</v>
      </c>
      <c r="K88" s="59">
        <f t="shared" si="33"/>
        <v>-0.55085004290787554</v>
      </c>
      <c r="L88" s="2">
        <v>61034.25</v>
      </c>
      <c r="M88" s="2">
        <v>46894.25</v>
      </c>
      <c r="N88" s="2">
        <v>34744.74</v>
      </c>
      <c r="O88" s="2">
        <v>41678.31</v>
      </c>
    </row>
    <row r="89" spans="1:15" ht="15.75" thickBot="1" x14ac:dyDescent="0.3">
      <c r="A89" s="34" t="s">
        <v>95</v>
      </c>
      <c r="B89" s="34" t="s">
        <v>257</v>
      </c>
      <c r="C89" s="35"/>
      <c r="D89" s="35"/>
      <c r="E89" s="3">
        <v>31487.439999999999</v>
      </c>
      <c r="F89" s="3">
        <v>27389.41</v>
      </c>
      <c r="G89" s="2">
        <v>5726.51</v>
      </c>
      <c r="H89" s="2">
        <v>50595.22</v>
      </c>
      <c r="I89" s="2">
        <f t="shared" si="34"/>
        <v>115198.58</v>
      </c>
      <c r="J89" s="2">
        <v>155930.13</v>
      </c>
      <c r="K89" s="59">
        <f t="shared" si="33"/>
        <v>-0.26121667441693275</v>
      </c>
      <c r="L89" s="2">
        <v>174560.26</v>
      </c>
      <c r="M89" s="2">
        <v>195939.36</v>
      </c>
      <c r="N89" s="2">
        <v>202680.03</v>
      </c>
      <c r="O89" s="2">
        <v>188184.89</v>
      </c>
    </row>
    <row r="90" spans="1:15" ht="15.75" thickBot="1" x14ac:dyDescent="0.3">
      <c r="A90" s="34" t="s">
        <v>96</v>
      </c>
      <c r="B90" s="85" t="s">
        <v>97</v>
      </c>
      <c r="C90" s="86"/>
      <c r="D90" s="87"/>
      <c r="E90" s="3">
        <v>52473.86</v>
      </c>
      <c r="F90" s="3">
        <v>57460.61</v>
      </c>
      <c r="G90" s="2">
        <v>15942.84</v>
      </c>
      <c r="H90" s="2">
        <v>45562.9</v>
      </c>
      <c r="I90" s="2">
        <f t="shared" si="34"/>
        <v>171440.21</v>
      </c>
      <c r="J90" s="2">
        <v>291910.62</v>
      </c>
      <c r="K90" s="59">
        <f t="shared" si="33"/>
        <v>-0.41269622187777888</v>
      </c>
      <c r="L90" s="2">
        <v>328377.78000000003</v>
      </c>
      <c r="M90" s="2">
        <v>312369.21999999997</v>
      </c>
      <c r="N90" s="2">
        <v>287436.56</v>
      </c>
      <c r="O90" s="2">
        <v>272122.38</v>
      </c>
    </row>
    <row r="91" spans="1:15" ht="15.75" thickBot="1" x14ac:dyDescent="0.3">
      <c r="A91" s="34" t="s">
        <v>98</v>
      </c>
      <c r="B91" s="34" t="s">
        <v>261</v>
      </c>
      <c r="C91" s="35"/>
      <c r="D91" s="35"/>
      <c r="E91" s="3">
        <v>7325.08</v>
      </c>
      <c r="F91" s="3">
        <v>5044.96</v>
      </c>
      <c r="G91" s="2"/>
      <c r="H91" s="2">
        <v>3362.13</v>
      </c>
      <c r="I91" s="2">
        <f t="shared" ref="I91:I92" si="35">SUM(E91:H91)</f>
        <v>15732.170000000002</v>
      </c>
      <c r="J91" s="2">
        <v>13751.64</v>
      </c>
      <c r="K91" s="59">
        <f t="shared" si="33"/>
        <v>0.14402136763324247</v>
      </c>
      <c r="L91" s="2">
        <v>29055.27</v>
      </c>
      <c r="M91" s="2">
        <v>34497.339999999997</v>
      </c>
      <c r="N91" s="2">
        <v>45637.07</v>
      </c>
      <c r="O91" s="2">
        <v>63285.9</v>
      </c>
    </row>
    <row r="92" spans="1:15" ht="15.75" thickBot="1" x14ac:dyDescent="0.3">
      <c r="A92" s="34" t="s">
        <v>99</v>
      </c>
      <c r="B92" s="85" t="s">
        <v>100</v>
      </c>
      <c r="C92" s="86"/>
      <c r="D92" s="87"/>
      <c r="E92" s="3">
        <v>8871.0300000000007</v>
      </c>
      <c r="F92" s="3">
        <v>16232.11</v>
      </c>
      <c r="G92" s="2">
        <v>13067.44</v>
      </c>
      <c r="H92" s="2">
        <v>47007.57</v>
      </c>
      <c r="I92" s="2">
        <f t="shared" si="35"/>
        <v>85178.15</v>
      </c>
      <c r="J92" s="2">
        <v>119547.28</v>
      </c>
      <c r="K92" s="59">
        <f t="shared" ref="K92:K93" si="36">SUM(I92/J92)-1</f>
        <v>-0.28749403583251754</v>
      </c>
      <c r="L92" s="2">
        <v>143877.6</v>
      </c>
      <c r="M92" s="2">
        <v>201052.27</v>
      </c>
      <c r="N92" s="2">
        <v>319499.59999999998</v>
      </c>
      <c r="O92" s="2">
        <v>178438.36</v>
      </c>
    </row>
    <row r="93" spans="1:15" ht="15.75" thickBot="1" x14ac:dyDescent="0.3">
      <c r="A93" s="34" t="s">
        <v>482</v>
      </c>
      <c r="B93" s="85" t="s">
        <v>483</v>
      </c>
      <c r="C93" s="86"/>
      <c r="D93" s="87"/>
      <c r="E93" s="3">
        <v>514.6</v>
      </c>
      <c r="F93" s="3">
        <v>2529.58</v>
      </c>
      <c r="G93" s="2"/>
      <c r="H93" s="2">
        <v>200</v>
      </c>
      <c r="I93" s="2">
        <f t="shared" si="34"/>
        <v>3244.18</v>
      </c>
      <c r="J93" s="2">
        <v>1060.8800000000001</v>
      </c>
      <c r="K93" s="59">
        <f t="shared" si="36"/>
        <v>2.0580084458185652</v>
      </c>
      <c r="L93" s="2">
        <v>1555.48</v>
      </c>
      <c r="M93" s="2">
        <v>1850.24</v>
      </c>
      <c r="N93" s="2">
        <v>0</v>
      </c>
      <c r="O93" s="2">
        <v>0</v>
      </c>
    </row>
    <row r="94" spans="1:15" ht="15.75" thickBot="1" x14ac:dyDescent="0.3">
      <c r="A94" s="30" t="s">
        <v>14</v>
      </c>
      <c r="B94" s="46"/>
      <c r="C94" s="31"/>
      <c r="D94" s="31"/>
      <c r="E94" s="4">
        <f t="shared" ref="E94:J94" si="37">SUM(E84:E93)</f>
        <v>183935.22</v>
      </c>
      <c r="F94" s="4">
        <f t="shared" si="37"/>
        <v>257637.03</v>
      </c>
      <c r="G94" s="4">
        <f t="shared" si="37"/>
        <v>49331.61</v>
      </c>
      <c r="H94" s="4">
        <f t="shared" si="37"/>
        <v>295123.44</v>
      </c>
      <c r="I94" s="4">
        <f t="shared" si="37"/>
        <v>786027.30000000016</v>
      </c>
      <c r="J94" s="4">
        <f t="shared" si="37"/>
        <v>1392139.7799999998</v>
      </c>
      <c r="K94" s="65">
        <f t="shared" si="33"/>
        <v>-0.43538191258351921</v>
      </c>
      <c r="L94" s="4">
        <f t="shared" ref="L94:N94" si="38">SUM(L84:L93)</f>
        <v>1701683.32</v>
      </c>
      <c r="M94" s="4">
        <f t="shared" ref="M94" si="39">SUM(M84:M93)</f>
        <v>1863319.9400000002</v>
      </c>
      <c r="N94" s="4">
        <f t="shared" si="38"/>
        <v>1790568.0700000003</v>
      </c>
      <c r="O94" s="4">
        <f t="shared" ref="O94" si="40">SUM(O84:O93)</f>
        <v>1529595.5899999999</v>
      </c>
    </row>
    <row r="95" spans="1:15" ht="15.75" thickBot="1" x14ac:dyDescent="0.3">
      <c r="A95" s="36" t="s">
        <v>15</v>
      </c>
      <c r="B95" s="10"/>
      <c r="C95" s="28"/>
      <c r="D95" s="28"/>
      <c r="E95" s="11"/>
      <c r="F95" s="11"/>
      <c r="G95" s="11"/>
      <c r="H95" s="11"/>
      <c r="I95" s="11"/>
      <c r="J95" s="11"/>
      <c r="K95" s="11"/>
      <c r="L95" s="11"/>
      <c r="M95" s="11"/>
      <c r="N95" s="11"/>
    </row>
    <row r="96" spans="1:15" x14ac:dyDescent="0.25">
      <c r="A96" s="37"/>
      <c r="B96" s="45" t="s">
        <v>52</v>
      </c>
      <c r="C96" s="32"/>
      <c r="D96" s="32"/>
      <c r="E96" s="13" t="s">
        <v>2</v>
      </c>
      <c r="F96" s="14" t="s">
        <v>3</v>
      </c>
      <c r="G96" s="15" t="s">
        <v>4</v>
      </c>
      <c r="H96" s="42" t="s">
        <v>404</v>
      </c>
      <c r="I96" s="53" t="s">
        <v>512</v>
      </c>
      <c r="J96" s="13" t="s">
        <v>509</v>
      </c>
      <c r="K96" s="60" t="s">
        <v>437</v>
      </c>
      <c r="L96" s="13" t="s">
        <v>509</v>
      </c>
      <c r="M96" s="13" t="s">
        <v>487</v>
      </c>
      <c r="N96" s="13" t="s">
        <v>452</v>
      </c>
      <c r="O96" s="13" t="s">
        <v>431</v>
      </c>
    </row>
    <row r="97" spans="1:15" ht="15.75" thickBot="1" x14ac:dyDescent="0.3">
      <c r="A97" s="38" t="s">
        <v>52</v>
      </c>
      <c r="B97" s="38" t="s">
        <v>53</v>
      </c>
      <c r="C97" s="33"/>
      <c r="D97" s="33"/>
      <c r="E97" s="16" t="s">
        <v>5</v>
      </c>
      <c r="F97" s="16" t="s">
        <v>5</v>
      </c>
      <c r="G97" s="16" t="s">
        <v>5</v>
      </c>
      <c r="H97" s="43" t="s">
        <v>405</v>
      </c>
      <c r="I97" s="16" t="s">
        <v>432</v>
      </c>
      <c r="J97" s="16" t="s">
        <v>432</v>
      </c>
      <c r="K97" s="61" t="s">
        <v>511</v>
      </c>
      <c r="L97" s="16" t="s">
        <v>433</v>
      </c>
      <c r="M97" s="16" t="s">
        <v>433</v>
      </c>
      <c r="N97" s="16" t="s">
        <v>433</v>
      </c>
      <c r="O97" s="16" t="s">
        <v>433</v>
      </c>
    </row>
    <row r="98" spans="1:15" ht="15.75" thickBot="1" x14ac:dyDescent="0.3">
      <c r="A98" s="34" t="s">
        <v>101</v>
      </c>
      <c r="B98" s="82" t="s">
        <v>102</v>
      </c>
      <c r="C98" s="83"/>
      <c r="D98" s="84"/>
      <c r="E98" s="5">
        <v>36694.660000000003</v>
      </c>
      <c r="F98" s="3">
        <v>57476.34</v>
      </c>
      <c r="G98" s="2">
        <v>36533.910000000003</v>
      </c>
      <c r="H98" s="2">
        <v>260278.83</v>
      </c>
      <c r="I98" s="2">
        <f>SUM(E98:H98)</f>
        <v>390983.74</v>
      </c>
      <c r="J98" s="2">
        <v>427199.9</v>
      </c>
      <c r="K98" s="59">
        <f t="shared" ref="K98:K99" si="41">SUM(I98/J98)-1</f>
        <v>-8.4775675275204909E-2</v>
      </c>
      <c r="L98" s="2">
        <v>472498.77</v>
      </c>
      <c r="M98" s="2">
        <v>349625.61</v>
      </c>
      <c r="N98" s="2">
        <v>317787.88</v>
      </c>
      <c r="O98" s="2">
        <v>320218.65999999997</v>
      </c>
    </row>
    <row r="99" spans="1:15" ht="15.75" thickBot="1" x14ac:dyDescent="0.3">
      <c r="A99" s="30" t="s">
        <v>16</v>
      </c>
      <c r="B99" s="46"/>
      <c r="C99" s="31"/>
      <c r="D99" s="31"/>
      <c r="E99" s="4">
        <f>SUM(E98)</f>
        <v>36694.660000000003</v>
      </c>
      <c r="F99" s="4">
        <f t="shared" ref="F99:I99" si="42">SUM(F98)</f>
        <v>57476.34</v>
      </c>
      <c r="G99" s="4">
        <f t="shared" si="42"/>
        <v>36533.910000000003</v>
      </c>
      <c r="H99" s="4">
        <f>SUM(H98)</f>
        <v>260278.83</v>
      </c>
      <c r="I99" s="4">
        <f t="shared" si="42"/>
        <v>390983.74</v>
      </c>
      <c r="J99" s="4">
        <f>SUM(J98)</f>
        <v>427199.9</v>
      </c>
      <c r="K99" s="65">
        <f t="shared" si="41"/>
        <v>-8.4775675275204909E-2</v>
      </c>
      <c r="L99" s="4">
        <f>SUM(L98)</f>
        <v>472498.77</v>
      </c>
      <c r="M99" s="4">
        <f>SUM(M98)</f>
        <v>349625.61</v>
      </c>
      <c r="N99" s="4">
        <f>SUM(N98)</f>
        <v>317787.88</v>
      </c>
      <c r="O99" s="4">
        <f>SUM(O98)</f>
        <v>320218.65999999997</v>
      </c>
    </row>
    <row r="100" spans="1:15" ht="15.75" thickBot="1" x14ac:dyDescent="0.3">
      <c r="A100" s="36" t="s">
        <v>17</v>
      </c>
      <c r="B100" s="10"/>
      <c r="C100" s="28"/>
      <c r="D100" s="28"/>
      <c r="E100" s="11"/>
      <c r="F100" s="11"/>
      <c r="G100" s="11"/>
      <c r="H100" s="11"/>
      <c r="I100" s="11"/>
      <c r="J100" s="11"/>
      <c r="K100" s="11"/>
      <c r="L100" s="11"/>
      <c r="M100" s="11"/>
      <c r="N100" s="11"/>
    </row>
    <row r="101" spans="1:15" x14ac:dyDescent="0.25">
      <c r="A101" s="37"/>
      <c r="B101" s="45" t="s">
        <v>52</v>
      </c>
      <c r="C101" s="32"/>
      <c r="D101" s="32"/>
      <c r="E101" s="13" t="s">
        <v>2</v>
      </c>
      <c r="F101" s="14" t="s">
        <v>3</v>
      </c>
      <c r="G101" s="15" t="s">
        <v>4</v>
      </c>
      <c r="H101" s="42" t="s">
        <v>404</v>
      </c>
      <c r="I101" s="53" t="s">
        <v>512</v>
      </c>
      <c r="J101" s="13" t="s">
        <v>509</v>
      </c>
      <c r="K101" s="60" t="s">
        <v>437</v>
      </c>
      <c r="L101" s="13" t="s">
        <v>509</v>
      </c>
      <c r="M101" s="13" t="s">
        <v>487</v>
      </c>
      <c r="N101" s="13" t="s">
        <v>452</v>
      </c>
      <c r="O101" s="13" t="s">
        <v>431</v>
      </c>
    </row>
    <row r="102" spans="1:15" ht="15.75" thickBot="1" x14ac:dyDescent="0.3">
      <c r="A102" s="38" t="s">
        <v>52</v>
      </c>
      <c r="B102" s="38" t="s">
        <v>53</v>
      </c>
      <c r="C102" s="33"/>
      <c r="D102" s="33"/>
      <c r="E102" s="16" t="s">
        <v>5</v>
      </c>
      <c r="F102" s="16" t="s">
        <v>5</v>
      </c>
      <c r="G102" s="16" t="s">
        <v>5</v>
      </c>
      <c r="H102" s="43" t="s">
        <v>405</v>
      </c>
      <c r="I102" s="16" t="s">
        <v>432</v>
      </c>
      <c r="J102" s="16" t="s">
        <v>432</v>
      </c>
      <c r="K102" s="61" t="s">
        <v>511</v>
      </c>
      <c r="L102" s="16" t="s">
        <v>433</v>
      </c>
      <c r="M102" s="16" t="s">
        <v>433</v>
      </c>
      <c r="N102" s="16" t="s">
        <v>433</v>
      </c>
      <c r="O102" s="16" t="s">
        <v>433</v>
      </c>
    </row>
    <row r="103" spans="1:15" ht="15.75" thickBot="1" x14ac:dyDescent="0.3">
      <c r="A103" s="34" t="s">
        <v>103</v>
      </c>
      <c r="B103" s="82" t="s">
        <v>104</v>
      </c>
      <c r="C103" s="83"/>
      <c r="D103" s="84"/>
      <c r="E103" s="3">
        <v>25017.74</v>
      </c>
      <c r="F103" s="3">
        <v>26940.53</v>
      </c>
      <c r="G103" s="2"/>
      <c r="H103" s="2">
        <v>8075.4</v>
      </c>
      <c r="I103" s="2">
        <f>SUM(E103:H103)</f>
        <v>60033.670000000006</v>
      </c>
      <c r="J103" s="41">
        <v>124679.34</v>
      </c>
      <c r="K103" s="59">
        <f t="shared" ref="K103:K124" si="43">SUM(I103/J103)-1</f>
        <v>-0.51849544599770891</v>
      </c>
      <c r="L103" s="41">
        <v>130439.87</v>
      </c>
      <c r="M103" s="41">
        <v>135989.17000000001</v>
      </c>
      <c r="N103" s="41">
        <v>96663.11</v>
      </c>
      <c r="O103" s="41">
        <v>118112.68</v>
      </c>
    </row>
    <row r="104" spans="1:15" ht="15.75" thickBot="1" x14ac:dyDescent="0.3">
      <c r="A104" s="34" t="s">
        <v>412</v>
      </c>
      <c r="B104" s="85" t="s">
        <v>413</v>
      </c>
      <c r="C104" s="86"/>
      <c r="D104" s="87"/>
      <c r="E104" s="3"/>
      <c r="F104" s="3"/>
      <c r="G104" s="2"/>
      <c r="H104" s="2"/>
      <c r="I104" s="2"/>
      <c r="J104" s="2"/>
      <c r="K104" s="59"/>
      <c r="L104" s="2"/>
      <c r="M104" s="2"/>
      <c r="N104" s="2"/>
      <c r="O104" s="2">
        <v>912.8</v>
      </c>
    </row>
    <row r="105" spans="1:15" ht="15.75" thickBot="1" x14ac:dyDescent="0.3">
      <c r="A105" s="34" t="s">
        <v>105</v>
      </c>
      <c r="B105" s="85" t="s">
        <v>106</v>
      </c>
      <c r="C105" s="86"/>
      <c r="D105" s="87"/>
      <c r="E105" s="5">
        <v>15070.4</v>
      </c>
      <c r="F105" s="3">
        <v>41209.370000000003</v>
      </c>
      <c r="G105" s="2">
        <v>43504.29</v>
      </c>
      <c r="H105" s="2">
        <v>33942.129999999997</v>
      </c>
      <c r="I105" s="2">
        <f t="shared" ref="I105:I123" si="44">SUM(E105:H105)</f>
        <v>133726.19</v>
      </c>
      <c r="J105" s="2">
        <v>197200.48</v>
      </c>
      <c r="K105" s="59">
        <f t="shared" si="43"/>
        <v>-0.32187695486339585</v>
      </c>
      <c r="L105" s="2">
        <v>246844.83</v>
      </c>
      <c r="M105" s="2">
        <v>222905.49</v>
      </c>
      <c r="N105" s="2">
        <v>270691.37</v>
      </c>
      <c r="O105" s="2">
        <v>169559.87</v>
      </c>
    </row>
    <row r="106" spans="1:15" ht="15.75" thickBot="1" x14ac:dyDescent="0.3">
      <c r="A106" s="34" t="s">
        <v>107</v>
      </c>
      <c r="B106" s="85" t="s">
        <v>108</v>
      </c>
      <c r="C106" s="86"/>
      <c r="D106" s="87"/>
      <c r="E106" s="3">
        <v>10667.69</v>
      </c>
      <c r="F106" s="3">
        <v>34327.58</v>
      </c>
      <c r="G106" s="2">
        <v>24572.23</v>
      </c>
      <c r="H106" s="2">
        <v>31770.27</v>
      </c>
      <c r="I106" s="2">
        <f t="shared" si="44"/>
        <v>101337.77</v>
      </c>
      <c r="J106" s="2">
        <v>164845.12</v>
      </c>
      <c r="K106" s="59">
        <f t="shared" si="43"/>
        <v>-0.38525465600680198</v>
      </c>
      <c r="L106" s="2">
        <v>203749.51</v>
      </c>
      <c r="M106" s="2">
        <v>148170.92000000001</v>
      </c>
      <c r="N106" s="2">
        <v>148792.99</v>
      </c>
      <c r="O106" s="2">
        <v>155411.10999999999</v>
      </c>
    </row>
    <row r="107" spans="1:15" ht="15.75" thickBot="1" x14ac:dyDescent="0.3">
      <c r="A107" s="34" t="s">
        <v>109</v>
      </c>
      <c r="B107" s="34" t="s">
        <v>110</v>
      </c>
      <c r="C107" s="35"/>
      <c r="D107" s="35"/>
      <c r="E107" s="3">
        <v>4229.13</v>
      </c>
      <c r="F107" s="3">
        <v>32897.129999999997</v>
      </c>
      <c r="G107" s="2">
        <v>27254.2</v>
      </c>
      <c r="H107" s="2">
        <v>38343.040000000001</v>
      </c>
      <c r="I107" s="2">
        <f t="shared" si="44"/>
        <v>102723.5</v>
      </c>
      <c r="J107" s="2">
        <v>170871.12</v>
      </c>
      <c r="K107" s="59">
        <f t="shared" si="43"/>
        <v>-0.39882468143241523</v>
      </c>
      <c r="L107" s="2">
        <v>206946.82</v>
      </c>
      <c r="M107" s="2">
        <v>143721.04</v>
      </c>
      <c r="N107" s="2">
        <v>151983.09</v>
      </c>
      <c r="O107" s="2">
        <v>139228.35999999999</v>
      </c>
    </row>
    <row r="108" spans="1:15" ht="15.75" thickBot="1" x14ac:dyDescent="0.3">
      <c r="A108" s="34" t="s">
        <v>360</v>
      </c>
      <c r="B108" s="85" t="s">
        <v>361</v>
      </c>
      <c r="C108" s="86"/>
      <c r="D108" s="87"/>
      <c r="E108" s="3"/>
      <c r="F108" s="3">
        <v>13965.64</v>
      </c>
      <c r="G108" s="2">
        <v>3259.36</v>
      </c>
      <c r="H108" s="2">
        <v>7154.14</v>
      </c>
      <c r="I108" s="2">
        <f t="shared" si="44"/>
        <v>24379.14</v>
      </c>
      <c r="J108" s="2">
        <v>50643.9</v>
      </c>
      <c r="K108" s="59">
        <f t="shared" si="43"/>
        <v>-0.51861645726336247</v>
      </c>
      <c r="L108" s="2">
        <v>53793.16</v>
      </c>
      <c r="M108" s="2">
        <v>31171.74</v>
      </c>
      <c r="N108" s="2">
        <v>39439.360000000001</v>
      </c>
      <c r="O108" s="2">
        <v>36847.449999999997</v>
      </c>
    </row>
    <row r="109" spans="1:15" ht="15.75" thickBot="1" x14ac:dyDescent="0.3">
      <c r="A109" s="34" t="s">
        <v>111</v>
      </c>
      <c r="B109" s="85" t="s">
        <v>112</v>
      </c>
      <c r="C109" s="86"/>
      <c r="D109" s="87"/>
      <c r="E109" s="3">
        <v>11897.35</v>
      </c>
      <c r="F109" s="3">
        <v>39712.800000000003</v>
      </c>
      <c r="G109" s="2">
        <v>13289.18</v>
      </c>
      <c r="H109" s="2">
        <v>24359.87</v>
      </c>
      <c r="I109" s="2">
        <f t="shared" si="44"/>
        <v>89259.199999999997</v>
      </c>
      <c r="J109" s="2">
        <v>159123.44</v>
      </c>
      <c r="K109" s="59">
        <f t="shared" si="43"/>
        <v>-0.43905687307916419</v>
      </c>
      <c r="L109" s="2">
        <v>194640.33</v>
      </c>
      <c r="M109" s="2">
        <v>175376.64000000001</v>
      </c>
      <c r="N109" s="2">
        <v>121587.67</v>
      </c>
      <c r="O109" s="2">
        <v>120483.08</v>
      </c>
    </row>
    <row r="110" spans="1:15" ht="15.75" thickBot="1" x14ac:dyDescent="0.3">
      <c r="A110" s="34" t="s">
        <v>113</v>
      </c>
      <c r="B110" s="85" t="s">
        <v>114</v>
      </c>
      <c r="C110" s="86"/>
      <c r="D110" s="87"/>
      <c r="E110" s="3">
        <v>6189.27</v>
      </c>
      <c r="F110" s="3">
        <v>86154.54</v>
      </c>
      <c r="G110" s="2">
        <v>14358.16</v>
      </c>
      <c r="H110" s="2">
        <v>39087.67</v>
      </c>
      <c r="I110" s="2">
        <f t="shared" si="44"/>
        <v>145789.64000000001</v>
      </c>
      <c r="J110" s="2">
        <v>350345.81</v>
      </c>
      <c r="K110" s="59">
        <f t="shared" si="43"/>
        <v>-0.58386932042943507</v>
      </c>
      <c r="L110" s="2">
        <v>403189.98</v>
      </c>
      <c r="M110" s="2">
        <v>302763.40000000002</v>
      </c>
      <c r="N110" s="2">
        <v>351408.06</v>
      </c>
      <c r="O110" s="2">
        <v>237951.94</v>
      </c>
    </row>
    <row r="111" spans="1:15" ht="15.75" thickBot="1" x14ac:dyDescent="0.3">
      <c r="A111" s="34" t="s">
        <v>115</v>
      </c>
      <c r="B111" s="85" t="s">
        <v>116</v>
      </c>
      <c r="C111" s="86"/>
      <c r="D111" s="87"/>
      <c r="E111" s="3">
        <v>4188.03</v>
      </c>
      <c r="F111" s="3">
        <v>16028.97</v>
      </c>
      <c r="G111" s="2">
        <v>13061.69</v>
      </c>
      <c r="H111" s="2">
        <v>8356.02</v>
      </c>
      <c r="I111" s="2">
        <f t="shared" si="44"/>
        <v>41634.710000000006</v>
      </c>
      <c r="J111" s="2">
        <v>102393.64</v>
      </c>
      <c r="K111" s="59">
        <f t="shared" si="43"/>
        <v>-0.59338578060121694</v>
      </c>
      <c r="L111" s="2">
        <v>126187.15</v>
      </c>
      <c r="M111" s="2">
        <v>121857.97</v>
      </c>
      <c r="N111" s="2">
        <v>93811.839999999997</v>
      </c>
      <c r="O111" s="2">
        <v>115158.6</v>
      </c>
    </row>
    <row r="112" spans="1:15" ht="15.75" thickBot="1" x14ac:dyDescent="0.3">
      <c r="A112" s="34" t="s">
        <v>117</v>
      </c>
      <c r="B112" s="34" t="s">
        <v>381</v>
      </c>
      <c r="C112" s="35"/>
      <c r="D112" s="35"/>
      <c r="E112" s="3">
        <v>9639.23</v>
      </c>
      <c r="F112" s="3">
        <v>17011.060000000001</v>
      </c>
      <c r="G112" s="2">
        <v>13964.65</v>
      </c>
      <c r="H112" s="2">
        <v>10003.1</v>
      </c>
      <c r="I112" s="2">
        <f t="shared" si="44"/>
        <v>50618.04</v>
      </c>
      <c r="J112" s="2">
        <v>60239.040000000001</v>
      </c>
      <c r="K112" s="59">
        <f t="shared" si="43"/>
        <v>-0.15971370061674295</v>
      </c>
      <c r="L112" s="2">
        <v>65623</v>
      </c>
      <c r="M112" s="2">
        <v>82889.37</v>
      </c>
      <c r="N112" s="2">
        <v>71559.37</v>
      </c>
      <c r="O112" s="2">
        <v>57198.79</v>
      </c>
    </row>
    <row r="113" spans="1:15" ht="15.75" thickBot="1" x14ac:dyDescent="0.3">
      <c r="A113" s="34" t="s">
        <v>118</v>
      </c>
      <c r="B113" s="85" t="s">
        <v>119</v>
      </c>
      <c r="C113" s="86"/>
      <c r="D113" s="87"/>
      <c r="E113" s="3">
        <v>4243.0600000000004</v>
      </c>
      <c r="F113" s="3">
        <v>47412.84</v>
      </c>
      <c r="G113" s="2">
        <v>10134.77</v>
      </c>
      <c r="H113" s="2">
        <v>45372.26</v>
      </c>
      <c r="I113" s="2">
        <f t="shared" si="44"/>
        <v>107162.93</v>
      </c>
      <c r="J113" s="2">
        <v>110617.24</v>
      </c>
      <c r="K113" s="59">
        <f t="shared" si="43"/>
        <v>-3.1227591648462893E-2</v>
      </c>
      <c r="L113" s="2">
        <v>130432.13</v>
      </c>
      <c r="M113" s="2">
        <v>161807.42000000001</v>
      </c>
      <c r="N113" s="2">
        <v>108678.67</v>
      </c>
      <c r="O113" s="2">
        <v>131471.9</v>
      </c>
    </row>
    <row r="114" spans="1:15" ht="15.75" thickBot="1" x14ac:dyDescent="0.3">
      <c r="A114" s="34" t="s">
        <v>414</v>
      </c>
      <c r="B114" s="85" t="s">
        <v>415</v>
      </c>
      <c r="C114" s="86"/>
      <c r="D114" s="87"/>
      <c r="E114" s="3"/>
      <c r="F114" s="3"/>
      <c r="G114" s="2"/>
      <c r="H114" s="2"/>
      <c r="I114" s="2"/>
      <c r="J114" s="2"/>
      <c r="K114" s="59"/>
      <c r="L114" s="2"/>
      <c r="M114" s="2"/>
      <c r="N114" s="2"/>
      <c r="O114" s="2">
        <v>4084.48</v>
      </c>
    </row>
    <row r="115" spans="1:15" ht="15.75" thickBot="1" x14ac:dyDescent="0.3">
      <c r="A115" s="34" t="s">
        <v>306</v>
      </c>
      <c r="B115" s="85" t="s">
        <v>307</v>
      </c>
      <c r="C115" s="86"/>
      <c r="D115" s="87"/>
      <c r="E115" s="3">
        <v>286.8</v>
      </c>
      <c r="F115" s="3">
        <v>5987.36</v>
      </c>
      <c r="G115" s="2">
        <v>5916.25</v>
      </c>
      <c r="H115" s="67">
        <v>4508.58</v>
      </c>
      <c r="I115" s="2">
        <f t="shared" si="44"/>
        <v>16698.989999999998</v>
      </c>
      <c r="J115" s="2">
        <v>18224.060000000001</v>
      </c>
      <c r="K115" s="59">
        <f t="shared" si="43"/>
        <v>-8.3684425973136745E-2</v>
      </c>
      <c r="L115" s="2">
        <v>22611.93</v>
      </c>
      <c r="M115" s="2">
        <v>24681.73</v>
      </c>
      <c r="N115" s="2">
        <v>27385.4</v>
      </c>
      <c r="O115" s="2">
        <v>28562.45</v>
      </c>
    </row>
    <row r="116" spans="1:15" ht="15.75" thickBot="1" x14ac:dyDescent="0.3">
      <c r="A116" s="34" t="s">
        <v>120</v>
      </c>
      <c r="B116" s="85" t="s">
        <v>121</v>
      </c>
      <c r="C116" s="86"/>
      <c r="D116" s="87"/>
      <c r="E116" s="3">
        <v>8725.69</v>
      </c>
      <c r="F116" s="3">
        <v>23062.55</v>
      </c>
      <c r="G116" s="2">
        <v>53380.12</v>
      </c>
      <c r="H116" s="2">
        <v>34614.53</v>
      </c>
      <c r="I116" s="2">
        <f t="shared" si="44"/>
        <v>119782.89</v>
      </c>
      <c r="J116" s="2">
        <v>178657.82</v>
      </c>
      <c r="K116" s="59">
        <f t="shared" si="43"/>
        <v>-0.32954017909767397</v>
      </c>
      <c r="L116" s="2">
        <v>220107.6</v>
      </c>
      <c r="M116" s="2">
        <v>241311.35999999999</v>
      </c>
      <c r="N116" s="2">
        <v>246519.84</v>
      </c>
      <c r="O116" s="2">
        <v>304028.24</v>
      </c>
    </row>
    <row r="117" spans="1:15" ht="15.75" thickBot="1" x14ac:dyDescent="0.3">
      <c r="A117" s="34" t="s">
        <v>122</v>
      </c>
      <c r="B117" s="85" t="s">
        <v>123</v>
      </c>
      <c r="C117" s="86"/>
      <c r="D117" s="87"/>
      <c r="E117" s="3">
        <v>6015.59</v>
      </c>
      <c r="F117" s="3">
        <v>40212.949999999997</v>
      </c>
      <c r="G117" s="2">
        <v>3644.99</v>
      </c>
      <c r="H117" s="2">
        <v>15030.54</v>
      </c>
      <c r="I117" s="2">
        <f t="shared" si="44"/>
        <v>64904.069999999992</v>
      </c>
      <c r="J117" s="2">
        <v>164343.04000000001</v>
      </c>
      <c r="K117" s="59">
        <f t="shared" si="43"/>
        <v>-0.6050695545123177</v>
      </c>
      <c r="L117" s="2">
        <v>190888.45</v>
      </c>
      <c r="M117" s="2">
        <v>163371.38</v>
      </c>
      <c r="N117" s="2">
        <v>185446.65</v>
      </c>
      <c r="O117" s="2">
        <v>190008.55</v>
      </c>
    </row>
    <row r="118" spans="1:15" ht="15.75" thickBot="1" x14ac:dyDescent="0.3">
      <c r="A118" s="34" t="s">
        <v>124</v>
      </c>
      <c r="B118" s="85" t="s">
        <v>262</v>
      </c>
      <c r="C118" s="86"/>
      <c r="D118" s="87"/>
      <c r="E118" s="3">
        <v>17309.16</v>
      </c>
      <c r="F118" s="3">
        <v>42944.82</v>
      </c>
      <c r="G118" s="2">
        <v>6824.32</v>
      </c>
      <c r="H118" s="2">
        <v>27702.23</v>
      </c>
      <c r="I118" s="2">
        <f t="shared" si="44"/>
        <v>94780.529999999984</v>
      </c>
      <c r="J118" s="2">
        <v>133425.13</v>
      </c>
      <c r="K118" s="59">
        <f t="shared" si="43"/>
        <v>-0.28963509347901717</v>
      </c>
      <c r="L118" s="2">
        <v>162133.70000000001</v>
      </c>
      <c r="M118" s="2">
        <v>153547.96</v>
      </c>
      <c r="N118" s="2">
        <v>114327.69</v>
      </c>
      <c r="O118" s="2">
        <v>143482.95000000001</v>
      </c>
    </row>
    <row r="119" spans="1:15" ht="15.75" thickBot="1" x14ac:dyDescent="0.3">
      <c r="A119" s="34" t="s">
        <v>125</v>
      </c>
      <c r="B119" s="34" t="s">
        <v>126</v>
      </c>
      <c r="C119" s="35"/>
      <c r="D119" s="35"/>
      <c r="E119" s="3">
        <v>3866.72</v>
      </c>
      <c r="F119" s="3">
        <v>25978.11</v>
      </c>
      <c r="G119" s="2">
        <v>2703.74</v>
      </c>
      <c r="H119" s="2">
        <v>24621.78</v>
      </c>
      <c r="I119" s="2">
        <f t="shared" si="44"/>
        <v>57170.35</v>
      </c>
      <c r="J119" s="2">
        <v>129237.14</v>
      </c>
      <c r="K119" s="59">
        <f t="shared" si="43"/>
        <v>-0.55763219458431224</v>
      </c>
      <c r="L119" s="2">
        <v>166891.84</v>
      </c>
      <c r="M119" s="2">
        <v>138614.74</v>
      </c>
      <c r="N119" s="2">
        <v>133496.99</v>
      </c>
      <c r="O119" s="2">
        <v>102611.78</v>
      </c>
    </row>
    <row r="120" spans="1:15" ht="15.75" thickBot="1" x14ac:dyDescent="0.3">
      <c r="A120" s="34" t="s">
        <v>378</v>
      </c>
      <c r="B120" s="34" t="s">
        <v>377</v>
      </c>
      <c r="C120" s="35"/>
      <c r="D120" s="35"/>
      <c r="E120" s="3"/>
      <c r="F120" s="3"/>
      <c r="G120" s="2"/>
      <c r="H120" s="2"/>
      <c r="I120" s="2"/>
      <c r="J120" s="2"/>
      <c r="K120" s="59"/>
      <c r="L120" s="2"/>
      <c r="M120" s="2"/>
      <c r="N120" s="2">
        <v>2589.54</v>
      </c>
      <c r="O120" s="2">
        <v>2790.53</v>
      </c>
    </row>
    <row r="121" spans="1:15" ht="15.75" thickBot="1" x14ac:dyDescent="0.3">
      <c r="A121" s="34" t="s">
        <v>275</v>
      </c>
      <c r="B121" s="34" t="s">
        <v>276</v>
      </c>
      <c r="C121" s="35"/>
      <c r="D121" s="35"/>
      <c r="E121" s="3"/>
      <c r="F121" s="3"/>
      <c r="G121" s="2"/>
      <c r="H121" s="2"/>
      <c r="I121" s="2">
        <f t="shared" si="44"/>
        <v>0</v>
      </c>
      <c r="J121" s="2">
        <v>2877.33</v>
      </c>
      <c r="K121" s="59">
        <f t="shared" si="43"/>
        <v>-1</v>
      </c>
      <c r="L121" s="2">
        <v>2877.33</v>
      </c>
      <c r="M121" s="2">
        <v>2257.21</v>
      </c>
      <c r="N121" s="2"/>
      <c r="O121" s="2">
        <v>23.5</v>
      </c>
    </row>
    <row r="122" spans="1:15" ht="15.75" thickBot="1" x14ac:dyDescent="0.3">
      <c r="A122" s="34" t="s">
        <v>127</v>
      </c>
      <c r="B122" s="34" t="s">
        <v>69</v>
      </c>
      <c r="C122" s="35"/>
      <c r="D122" s="35"/>
      <c r="E122" s="3">
        <v>5334.83</v>
      </c>
      <c r="F122" s="3">
        <v>20329.14</v>
      </c>
      <c r="G122" s="2">
        <v>6231.74</v>
      </c>
      <c r="H122" s="2">
        <v>5983.52</v>
      </c>
      <c r="I122" s="2">
        <f t="shared" ref="I122" si="45">SUM(E122:H122)</f>
        <v>37879.229999999996</v>
      </c>
      <c r="J122" s="2">
        <v>67509.5</v>
      </c>
      <c r="K122" s="59">
        <f t="shared" ref="K122:K123" si="46">SUM(I122/J122)-1</f>
        <v>-0.4389051911212497</v>
      </c>
      <c r="L122" s="2">
        <v>77582.67</v>
      </c>
      <c r="M122" s="2">
        <v>155359.96</v>
      </c>
      <c r="N122" s="2">
        <v>94378.17</v>
      </c>
      <c r="O122" s="2">
        <v>105654.59</v>
      </c>
    </row>
    <row r="123" spans="1:15" ht="15.75" thickBot="1" x14ac:dyDescent="0.3">
      <c r="A123" s="34" t="s">
        <v>447</v>
      </c>
      <c r="B123" s="85" t="s">
        <v>74</v>
      </c>
      <c r="C123" s="86"/>
      <c r="D123" s="87"/>
      <c r="E123" s="3"/>
      <c r="F123" s="3">
        <v>7015.2</v>
      </c>
      <c r="G123" s="2">
        <v>3397.67</v>
      </c>
      <c r="H123" s="2">
        <v>120</v>
      </c>
      <c r="I123" s="2">
        <f t="shared" si="44"/>
        <v>10532.869999999999</v>
      </c>
      <c r="J123" s="2">
        <v>20843.86</v>
      </c>
      <c r="K123" s="59">
        <f t="shared" si="46"/>
        <v>-0.49467756931777518</v>
      </c>
      <c r="L123" s="2">
        <v>25335.89</v>
      </c>
      <c r="M123" s="2">
        <v>18432.740000000002</v>
      </c>
      <c r="N123" s="2">
        <v>22054.06</v>
      </c>
      <c r="O123" s="2">
        <v>0</v>
      </c>
    </row>
    <row r="124" spans="1:15" ht="15.75" thickBot="1" x14ac:dyDescent="0.3">
      <c r="A124" s="30" t="s">
        <v>18</v>
      </c>
      <c r="B124" s="46"/>
      <c r="C124" s="31"/>
      <c r="D124" s="31"/>
      <c r="E124" s="4">
        <f t="shared" ref="E124:J124" si="47">SUM(E103:E123)</f>
        <v>132680.69</v>
      </c>
      <c r="F124" s="4">
        <f t="shared" si="47"/>
        <v>521190.58999999997</v>
      </c>
      <c r="G124" s="4">
        <f t="shared" si="47"/>
        <v>245497.36</v>
      </c>
      <c r="H124" s="4">
        <f t="shared" si="47"/>
        <v>359045.07999999996</v>
      </c>
      <c r="I124" s="4">
        <f t="shared" si="47"/>
        <v>1258413.7200000002</v>
      </c>
      <c r="J124" s="4">
        <f t="shared" si="47"/>
        <v>2206077.0100000002</v>
      </c>
      <c r="K124" s="65">
        <f t="shared" si="43"/>
        <v>-0.42956945097759758</v>
      </c>
      <c r="L124" s="4">
        <f t="shared" ref="L124:N124" si="48">SUM(L103:L123)</f>
        <v>2630276.19</v>
      </c>
      <c r="M124" s="4">
        <f t="shared" ref="M124" si="49">SUM(M103:M123)</f>
        <v>2424230.2400000002</v>
      </c>
      <c r="N124" s="4">
        <f t="shared" si="48"/>
        <v>2280813.8699999996</v>
      </c>
      <c r="O124" s="4">
        <f t="shared" ref="O124" si="50">SUM(O103:O123)</f>
        <v>2163583.65</v>
      </c>
    </row>
    <row r="125" spans="1:15" ht="15.75" thickBot="1" x14ac:dyDescent="0.3">
      <c r="A125" s="36" t="s">
        <v>19</v>
      </c>
      <c r="B125" s="10"/>
      <c r="C125" s="28"/>
      <c r="D125" s="28"/>
      <c r="E125" s="11"/>
      <c r="F125" s="11"/>
      <c r="G125" s="11"/>
      <c r="H125" s="11"/>
      <c r="I125" s="11"/>
      <c r="J125" s="11"/>
      <c r="K125" s="11"/>
      <c r="L125" s="11"/>
      <c r="M125" s="11"/>
      <c r="N125" s="11"/>
    </row>
    <row r="126" spans="1:15" x14ac:dyDescent="0.25">
      <c r="A126" s="37"/>
      <c r="B126" s="45" t="s">
        <v>52</v>
      </c>
      <c r="C126" s="32"/>
      <c r="D126" s="32"/>
      <c r="E126" s="13" t="s">
        <v>2</v>
      </c>
      <c r="F126" s="14" t="s">
        <v>3</v>
      </c>
      <c r="G126" s="15" t="s">
        <v>4</v>
      </c>
      <c r="H126" s="42" t="s">
        <v>404</v>
      </c>
      <c r="I126" s="53" t="s">
        <v>512</v>
      </c>
      <c r="J126" s="13" t="s">
        <v>509</v>
      </c>
      <c r="K126" s="60" t="s">
        <v>437</v>
      </c>
      <c r="L126" s="13" t="s">
        <v>509</v>
      </c>
      <c r="M126" s="13" t="s">
        <v>487</v>
      </c>
      <c r="N126" s="13" t="s">
        <v>452</v>
      </c>
      <c r="O126" s="13" t="s">
        <v>431</v>
      </c>
    </row>
    <row r="127" spans="1:15" ht="15.75" thickBot="1" x14ac:dyDescent="0.3">
      <c r="A127" s="38" t="s">
        <v>52</v>
      </c>
      <c r="B127" s="38" t="s">
        <v>53</v>
      </c>
      <c r="C127" s="33"/>
      <c r="D127" s="33"/>
      <c r="E127" s="16" t="s">
        <v>5</v>
      </c>
      <c r="F127" s="16" t="s">
        <v>5</v>
      </c>
      <c r="G127" s="16" t="s">
        <v>5</v>
      </c>
      <c r="H127" s="43" t="s">
        <v>405</v>
      </c>
      <c r="I127" s="16" t="s">
        <v>432</v>
      </c>
      <c r="J127" s="16" t="s">
        <v>432</v>
      </c>
      <c r="K127" s="61" t="s">
        <v>511</v>
      </c>
      <c r="L127" s="16" t="s">
        <v>433</v>
      </c>
      <c r="M127" s="16" t="s">
        <v>433</v>
      </c>
      <c r="N127" s="16" t="s">
        <v>433</v>
      </c>
      <c r="O127" s="16" t="s">
        <v>433</v>
      </c>
    </row>
    <row r="128" spans="1:15" ht="15.75" thickBot="1" x14ac:dyDescent="0.3">
      <c r="A128" s="34" t="s">
        <v>128</v>
      </c>
      <c r="B128" s="82" t="s">
        <v>129</v>
      </c>
      <c r="C128" s="83"/>
      <c r="D128" s="84"/>
      <c r="E128" s="3">
        <v>66874.289999999994</v>
      </c>
      <c r="F128" s="3">
        <v>54735.81</v>
      </c>
      <c r="G128" s="2">
        <v>11958.34</v>
      </c>
      <c r="H128" s="2">
        <v>149398.51999999999</v>
      </c>
      <c r="I128" s="2">
        <f>SUM(E128:H128)</f>
        <v>282966.95999999996</v>
      </c>
      <c r="J128" s="2">
        <v>650551.81000000006</v>
      </c>
      <c r="K128" s="59">
        <f t="shared" ref="K128:K137" si="51">SUM(I128/J128)-1</f>
        <v>-0.56503547350056571</v>
      </c>
      <c r="L128" s="2">
        <v>688889.06</v>
      </c>
      <c r="M128" s="2">
        <v>745894.24</v>
      </c>
      <c r="N128" s="2">
        <v>784524.1</v>
      </c>
      <c r="O128" s="2">
        <v>1056051.32</v>
      </c>
    </row>
    <row r="129" spans="1:15" ht="15.75" thickBot="1" x14ac:dyDescent="0.3">
      <c r="A129" s="34" t="s">
        <v>130</v>
      </c>
      <c r="B129" s="85" t="s">
        <v>131</v>
      </c>
      <c r="C129" s="86"/>
      <c r="D129" s="87"/>
      <c r="E129" s="3">
        <v>5597.72</v>
      </c>
      <c r="F129" s="3">
        <v>14486.3</v>
      </c>
      <c r="G129" s="2">
        <v>10023.790000000001</v>
      </c>
      <c r="H129" s="2">
        <v>14385.15</v>
      </c>
      <c r="I129" s="2">
        <f t="shared" ref="I129:I136" si="52">SUM(E129:H129)</f>
        <v>44492.959999999999</v>
      </c>
      <c r="J129" s="2">
        <v>81046.679999999993</v>
      </c>
      <c r="K129" s="59">
        <f t="shared" si="51"/>
        <v>-0.45102057234176651</v>
      </c>
      <c r="L129" s="2">
        <v>118535.61</v>
      </c>
      <c r="M129" s="2">
        <v>115299.93</v>
      </c>
      <c r="N129" s="2">
        <v>138931.49</v>
      </c>
      <c r="O129" s="2">
        <v>98751.86</v>
      </c>
    </row>
    <row r="130" spans="1:15" ht="15.75" thickBot="1" x14ac:dyDescent="0.3">
      <c r="A130" s="34" t="s">
        <v>369</v>
      </c>
      <c r="B130" s="34" t="s">
        <v>370</v>
      </c>
      <c r="C130" s="35"/>
      <c r="D130" s="35"/>
      <c r="E130" s="3"/>
      <c r="F130" s="3"/>
      <c r="G130" s="2"/>
      <c r="H130" s="2"/>
      <c r="I130" s="2">
        <f t="shared" si="52"/>
        <v>0</v>
      </c>
      <c r="J130" s="2"/>
      <c r="K130" s="59"/>
      <c r="L130" s="2"/>
      <c r="M130" s="2">
        <v>26248.44</v>
      </c>
      <c r="N130" s="2">
        <v>22821.66</v>
      </c>
      <c r="O130" s="2">
        <v>8770.6299999999992</v>
      </c>
    </row>
    <row r="131" spans="1:15" ht="15.75" thickBot="1" x14ac:dyDescent="0.3">
      <c r="A131" s="34" t="s">
        <v>132</v>
      </c>
      <c r="B131" s="85" t="s">
        <v>133</v>
      </c>
      <c r="C131" s="86"/>
      <c r="D131" s="87"/>
      <c r="E131" s="3">
        <v>9714.51</v>
      </c>
      <c r="F131" s="3">
        <v>6409.71</v>
      </c>
      <c r="G131" s="2"/>
      <c r="H131" s="2">
        <v>12349.48</v>
      </c>
      <c r="I131" s="2">
        <f t="shared" si="52"/>
        <v>28473.7</v>
      </c>
      <c r="J131" s="2">
        <v>50401.39</v>
      </c>
      <c r="K131" s="59">
        <f t="shared" si="51"/>
        <v>-0.4350612155736181</v>
      </c>
      <c r="L131" s="2">
        <v>58675.53</v>
      </c>
      <c r="M131" s="2">
        <v>79031.149999999994</v>
      </c>
      <c r="N131" s="2">
        <v>123215.78</v>
      </c>
      <c r="O131" s="2">
        <v>71185.600000000006</v>
      </c>
    </row>
    <row r="132" spans="1:15" ht="15.75" thickBot="1" x14ac:dyDescent="0.3">
      <c r="A132" s="34" t="s">
        <v>134</v>
      </c>
      <c r="B132" s="85" t="s">
        <v>135</v>
      </c>
      <c r="C132" s="86"/>
      <c r="D132" s="87"/>
      <c r="E132" s="3">
        <v>9655.6200000000008</v>
      </c>
      <c r="F132" s="3">
        <v>20945.189999999999</v>
      </c>
      <c r="G132" s="2"/>
      <c r="H132" s="2">
        <v>22872.76</v>
      </c>
      <c r="I132" s="2">
        <f t="shared" si="52"/>
        <v>53473.569999999992</v>
      </c>
      <c r="J132" s="2">
        <v>70137.89</v>
      </c>
      <c r="K132" s="59">
        <f t="shared" si="51"/>
        <v>-0.23759368866100772</v>
      </c>
      <c r="L132" s="2">
        <v>76809.78</v>
      </c>
      <c r="M132" s="2">
        <v>71416.56</v>
      </c>
      <c r="N132" s="2">
        <v>62039.06</v>
      </c>
      <c r="O132" s="2">
        <v>42996.44</v>
      </c>
    </row>
    <row r="133" spans="1:15" ht="15.75" thickBot="1" x14ac:dyDescent="0.3">
      <c r="A133" s="34" t="s">
        <v>316</v>
      </c>
      <c r="B133" s="85" t="s">
        <v>317</v>
      </c>
      <c r="C133" s="86"/>
      <c r="D133" s="87"/>
      <c r="E133" s="3">
        <v>2773.47</v>
      </c>
      <c r="F133" s="3">
        <v>26603.57</v>
      </c>
      <c r="G133" s="2">
        <v>14426.96</v>
      </c>
      <c r="H133" s="2">
        <v>8436.65</v>
      </c>
      <c r="I133" s="2">
        <f t="shared" si="52"/>
        <v>52240.65</v>
      </c>
      <c r="J133" s="2">
        <v>67452.509999999995</v>
      </c>
      <c r="K133" s="59">
        <f t="shared" si="51"/>
        <v>-0.22551955442429039</v>
      </c>
      <c r="L133" s="2">
        <v>95893.56</v>
      </c>
      <c r="M133" s="2">
        <v>77255.16</v>
      </c>
      <c r="N133" s="2">
        <v>54211.85</v>
      </c>
      <c r="O133" s="2">
        <v>42567.22</v>
      </c>
    </row>
    <row r="134" spans="1:15" ht="15.75" thickBot="1" x14ac:dyDescent="0.3">
      <c r="A134" s="34" t="s">
        <v>352</v>
      </c>
      <c r="B134" s="85" t="s">
        <v>353</v>
      </c>
      <c r="C134" s="86"/>
      <c r="D134" s="87"/>
      <c r="E134" s="3"/>
      <c r="F134" s="3">
        <v>12676.17</v>
      </c>
      <c r="G134" s="2"/>
      <c r="H134" s="2">
        <v>1611.84</v>
      </c>
      <c r="I134" s="2">
        <f t="shared" si="52"/>
        <v>14288.01</v>
      </c>
      <c r="J134" s="2">
        <v>63482.03</v>
      </c>
      <c r="K134" s="59">
        <f t="shared" si="51"/>
        <v>-0.77492827497797401</v>
      </c>
      <c r="L134" s="2">
        <v>87152.82</v>
      </c>
      <c r="M134" s="2">
        <v>100881.67</v>
      </c>
      <c r="N134" s="2">
        <v>116315.7</v>
      </c>
      <c r="O134" s="2">
        <v>81361.570000000007</v>
      </c>
    </row>
    <row r="135" spans="1:15" ht="15.75" thickBot="1" x14ac:dyDescent="0.3">
      <c r="A135" s="34" t="s">
        <v>277</v>
      </c>
      <c r="B135" s="85" t="s">
        <v>278</v>
      </c>
      <c r="C135" s="86"/>
      <c r="D135" s="87"/>
      <c r="E135" s="3"/>
      <c r="F135" s="3">
        <v>22858.76</v>
      </c>
      <c r="G135" s="2">
        <v>9050.85</v>
      </c>
      <c r="H135" s="2">
        <v>15673.51</v>
      </c>
      <c r="I135" s="2">
        <f t="shared" si="52"/>
        <v>47583.12</v>
      </c>
      <c r="J135" s="2">
        <v>59741.41</v>
      </c>
      <c r="K135" s="59">
        <f t="shared" si="51"/>
        <v>-0.20351528361985427</v>
      </c>
      <c r="L135" s="2">
        <v>78177.429999999993</v>
      </c>
      <c r="M135" s="2">
        <v>69702.679999999993</v>
      </c>
      <c r="N135" s="2">
        <v>80479.679999999993</v>
      </c>
      <c r="O135" s="2">
        <v>38460.300000000003</v>
      </c>
    </row>
    <row r="136" spans="1:15" ht="15.75" thickBot="1" x14ac:dyDescent="0.3">
      <c r="A136" s="34" t="s">
        <v>318</v>
      </c>
      <c r="B136" s="85" t="s">
        <v>319</v>
      </c>
      <c r="C136" s="86"/>
      <c r="D136" s="87"/>
      <c r="E136" s="3">
        <v>1587.42</v>
      </c>
      <c r="F136" s="3">
        <v>3665.71</v>
      </c>
      <c r="G136" s="2"/>
      <c r="H136" s="2">
        <v>890</v>
      </c>
      <c r="I136" s="2">
        <f t="shared" si="52"/>
        <v>6143.13</v>
      </c>
      <c r="J136" s="2">
        <v>84764.479999999996</v>
      </c>
      <c r="K136" s="59">
        <f t="shared" si="51"/>
        <v>-0.92752707266062384</v>
      </c>
      <c r="L136" s="2">
        <v>89115.41</v>
      </c>
      <c r="M136" s="2">
        <v>100639.69</v>
      </c>
      <c r="N136" s="2">
        <v>56933.99</v>
      </c>
      <c r="O136" s="2">
        <v>44783.02</v>
      </c>
    </row>
    <row r="137" spans="1:15" ht="15.75" thickBot="1" x14ac:dyDescent="0.3">
      <c r="A137" s="30" t="s">
        <v>20</v>
      </c>
      <c r="B137" s="46"/>
      <c r="C137" s="31"/>
      <c r="D137" s="31"/>
      <c r="E137" s="4">
        <f t="shared" ref="E137:J137" si="53">SUM(E128:E136)</f>
        <v>96203.029999999984</v>
      </c>
      <c r="F137" s="4">
        <f t="shared" si="53"/>
        <v>162381.22000000003</v>
      </c>
      <c r="G137" s="4">
        <f t="shared" si="53"/>
        <v>45459.939999999995</v>
      </c>
      <c r="H137" s="4">
        <f t="shared" si="53"/>
        <v>225617.91</v>
      </c>
      <c r="I137" s="4">
        <f t="shared" si="53"/>
        <v>529662.1</v>
      </c>
      <c r="J137" s="4">
        <f t="shared" si="53"/>
        <v>1127578.2000000002</v>
      </c>
      <c r="K137" s="65">
        <f t="shared" si="51"/>
        <v>-0.53026575008278809</v>
      </c>
      <c r="L137" s="4">
        <f t="shared" ref="L137:N137" si="54">SUM(L128:L136)</f>
        <v>1293249.2</v>
      </c>
      <c r="M137" s="4">
        <f t="shared" ref="M137" si="55">SUM(M128:M136)</f>
        <v>1386369.5199999996</v>
      </c>
      <c r="N137" s="4">
        <f t="shared" si="54"/>
        <v>1439473.31</v>
      </c>
      <c r="O137" s="4">
        <f t="shared" ref="O137" si="56">SUM(O128:O136)</f>
        <v>1484927.9600000002</v>
      </c>
    </row>
    <row r="138" spans="1:15" ht="15.75" thickBot="1" x14ac:dyDescent="0.3">
      <c r="A138" s="91" t="s">
        <v>21</v>
      </c>
      <c r="B138" s="91"/>
      <c r="C138" s="91"/>
      <c r="D138" s="91"/>
      <c r="E138" s="11"/>
      <c r="F138" s="11"/>
      <c r="G138" s="11"/>
      <c r="H138" s="11"/>
      <c r="I138" s="11"/>
      <c r="J138" s="11"/>
      <c r="K138" s="11"/>
      <c r="L138" s="11"/>
      <c r="M138" s="11"/>
      <c r="N138" s="11"/>
    </row>
    <row r="139" spans="1:15" x14ac:dyDescent="0.25">
      <c r="A139" s="37"/>
      <c r="B139" s="45" t="s">
        <v>52</v>
      </c>
      <c r="C139" s="32"/>
      <c r="D139" s="32"/>
      <c r="E139" s="13" t="s">
        <v>2</v>
      </c>
      <c r="F139" s="14" t="s">
        <v>3</v>
      </c>
      <c r="G139" s="15" t="s">
        <v>4</v>
      </c>
      <c r="H139" s="42" t="s">
        <v>404</v>
      </c>
      <c r="I139" s="53" t="s">
        <v>512</v>
      </c>
      <c r="J139" s="13" t="s">
        <v>509</v>
      </c>
      <c r="K139" s="60" t="s">
        <v>437</v>
      </c>
      <c r="L139" s="13" t="s">
        <v>509</v>
      </c>
      <c r="M139" s="13" t="s">
        <v>487</v>
      </c>
      <c r="N139" s="13" t="s">
        <v>452</v>
      </c>
      <c r="O139" s="13" t="s">
        <v>431</v>
      </c>
    </row>
    <row r="140" spans="1:15" ht="15.75" thickBot="1" x14ac:dyDescent="0.3">
      <c r="A140" s="38" t="s">
        <v>52</v>
      </c>
      <c r="B140" s="38" t="s">
        <v>53</v>
      </c>
      <c r="C140" s="33"/>
      <c r="D140" s="33"/>
      <c r="E140" s="16" t="s">
        <v>5</v>
      </c>
      <c r="F140" s="16" t="s">
        <v>5</v>
      </c>
      <c r="G140" s="16" t="s">
        <v>5</v>
      </c>
      <c r="H140" s="43" t="s">
        <v>405</v>
      </c>
      <c r="I140" s="16" t="s">
        <v>432</v>
      </c>
      <c r="J140" s="16" t="s">
        <v>432</v>
      </c>
      <c r="K140" s="61" t="s">
        <v>511</v>
      </c>
      <c r="L140" s="16" t="s">
        <v>433</v>
      </c>
      <c r="M140" s="16" t="s">
        <v>433</v>
      </c>
      <c r="N140" s="16" t="s">
        <v>433</v>
      </c>
      <c r="O140" s="16" t="s">
        <v>433</v>
      </c>
    </row>
    <row r="141" spans="1:15" ht="15.75" thickBot="1" x14ac:dyDescent="0.3">
      <c r="A141" s="34" t="s">
        <v>136</v>
      </c>
      <c r="B141" s="82" t="s">
        <v>137</v>
      </c>
      <c r="C141" s="83"/>
      <c r="D141" s="84"/>
      <c r="E141" s="5">
        <v>115669.4</v>
      </c>
      <c r="F141" s="3">
        <v>120749.82</v>
      </c>
      <c r="G141" s="2">
        <v>800</v>
      </c>
      <c r="H141" s="2">
        <v>131885.96</v>
      </c>
      <c r="I141" s="2">
        <f t="shared" ref="I141:I144" si="57">SUM(E141:H141)</f>
        <v>369105.18</v>
      </c>
      <c r="J141" s="41">
        <v>591305.48</v>
      </c>
      <c r="K141" s="59">
        <f t="shared" ref="K141:K145" si="58">SUM(I141/J141)-1</f>
        <v>-0.37577919961100315</v>
      </c>
      <c r="L141" s="41">
        <v>675317.34</v>
      </c>
      <c r="M141" s="41">
        <v>665567.48</v>
      </c>
      <c r="N141" s="41">
        <v>642101.30000000005</v>
      </c>
      <c r="O141" s="2">
        <v>457950.12</v>
      </c>
    </row>
    <row r="142" spans="1:15" ht="15.75" thickBot="1" x14ac:dyDescent="0.3">
      <c r="A142" s="34" t="s">
        <v>138</v>
      </c>
      <c r="B142" s="85" t="s">
        <v>139</v>
      </c>
      <c r="C142" s="86"/>
      <c r="D142" s="87"/>
      <c r="E142" s="3">
        <v>81096.240000000005</v>
      </c>
      <c r="F142" s="3">
        <v>91149.63</v>
      </c>
      <c r="G142" s="2">
        <v>18515.689999999999</v>
      </c>
      <c r="H142" s="2">
        <v>75164.45</v>
      </c>
      <c r="I142" s="2">
        <f t="shared" si="57"/>
        <v>265926.01</v>
      </c>
      <c r="J142" s="2">
        <v>373874.91</v>
      </c>
      <c r="K142" s="59">
        <f t="shared" si="58"/>
        <v>-0.28872999260635057</v>
      </c>
      <c r="L142" s="2">
        <v>465238.7</v>
      </c>
      <c r="M142" s="2">
        <v>356506.05</v>
      </c>
      <c r="N142" s="2">
        <v>310630.92</v>
      </c>
      <c r="O142" s="2">
        <v>303445.84999999998</v>
      </c>
    </row>
    <row r="143" spans="1:15" ht="15.75" thickBot="1" x14ac:dyDescent="0.3">
      <c r="A143" s="34" t="s">
        <v>140</v>
      </c>
      <c r="B143" s="85" t="s">
        <v>141</v>
      </c>
      <c r="C143" s="86"/>
      <c r="D143" s="87"/>
      <c r="E143" s="3">
        <v>82245.210000000006</v>
      </c>
      <c r="F143" s="3">
        <v>30441.87</v>
      </c>
      <c r="G143" s="2"/>
      <c r="H143" s="2">
        <v>13949.4</v>
      </c>
      <c r="I143" s="2">
        <f t="shared" si="57"/>
        <v>126636.48</v>
      </c>
      <c r="J143" s="2">
        <v>196176.89</v>
      </c>
      <c r="K143" s="59">
        <f t="shared" si="58"/>
        <v>-0.35447809372449535</v>
      </c>
      <c r="L143" s="2">
        <v>229685.19</v>
      </c>
      <c r="M143" s="2">
        <v>153437.13</v>
      </c>
      <c r="N143" s="2">
        <v>117689.71</v>
      </c>
      <c r="O143" s="2">
        <v>68174.149999999994</v>
      </c>
    </row>
    <row r="144" spans="1:15" ht="15.75" thickBot="1" x14ac:dyDescent="0.3">
      <c r="A144" s="34" t="s">
        <v>142</v>
      </c>
      <c r="B144" s="34" t="s">
        <v>143</v>
      </c>
      <c r="C144" s="35"/>
      <c r="D144" s="35"/>
      <c r="E144" s="3">
        <v>23645.34</v>
      </c>
      <c r="F144" s="3">
        <v>48098.96</v>
      </c>
      <c r="G144" s="2"/>
      <c r="H144" s="2">
        <v>25554.33</v>
      </c>
      <c r="I144" s="2">
        <f t="shared" si="57"/>
        <v>97298.63</v>
      </c>
      <c r="J144" s="2">
        <v>67961.990000000005</v>
      </c>
      <c r="K144" s="59">
        <f t="shared" si="58"/>
        <v>0.43166246309150158</v>
      </c>
      <c r="L144" s="2">
        <v>79571.38</v>
      </c>
      <c r="M144" s="2">
        <v>77161.05</v>
      </c>
      <c r="N144" s="2">
        <v>71905.919999999998</v>
      </c>
      <c r="O144" s="2">
        <v>72301.62</v>
      </c>
    </row>
    <row r="145" spans="1:15" ht="15.75" thickBot="1" x14ac:dyDescent="0.3">
      <c r="A145" s="30" t="s">
        <v>22</v>
      </c>
      <c r="B145" s="46"/>
      <c r="C145" s="31"/>
      <c r="D145" s="31"/>
      <c r="E145" s="4">
        <f>SUM(E141:E144)</f>
        <v>302656.19000000006</v>
      </c>
      <c r="F145" s="4">
        <f t="shared" ref="F145:I145" si="59">SUM(F141:F144)</f>
        <v>290440.28000000003</v>
      </c>
      <c r="G145" s="4">
        <f t="shared" si="59"/>
        <v>19315.689999999999</v>
      </c>
      <c r="H145" s="4">
        <f>SUM(H141:H144)</f>
        <v>246554.13999999996</v>
      </c>
      <c r="I145" s="4">
        <f t="shared" si="59"/>
        <v>858966.29999999993</v>
      </c>
      <c r="J145" s="4">
        <f>SUM(J141:J144)</f>
        <v>1229319.2699999998</v>
      </c>
      <c r="K145" s="65">
        <f t="shared" si="58"/>
        <v>-0.30126670836291369</v>
      </c>
      <c r="L145" s="4">
        <f>SUM(L141:L144)</f>
        <v>1449812.6099999999</v>
      </c>
      <c r="M145" s="4">
        <f>SUM(M141:M144)</f>
        <v>1252671.7100000002</v>
      </c>
      <c r="N145" s="4">
        <f>SUM(N141:N144)</f>
        <v>1142327.8499999999</v>
      </c>
      <c r="O145" s="4">
        <f>SUM(O141:O144)</f>
        <v>901871.74</v>
      </c>
    </row>
    <row r="146" spans="1:15" ht="15.75" thickBot="1" x14ac:dyDescent="0.3">
      <c r="A146" s="91" t="s">
        <v>23</v>
      </c>
      <c r="B146" s="91"/>
      <c r="C146" s="91"/>
      <c r="D146" s="91"/>
      <c r="E146" s="11"/>
      <c r="F146" s="11"/>
      <c r="G146" s="11"/>
      <c r="H146" s="11"/>
      <c r="I146" s="11"/>
      <c r="J146" s="11"/>
      <c r="K146" s="11"/>
      <c r="L146" s="11"/>
      <c r="M146" s="11"/>
      <c r="N146" s="11"/>
    </row>
    <row r="147" spans="1:15" x14ac:dyDescent="0.25">
      <c r="A147" s="37"/>
      <c r="B147" s="45" t="s">
        <v>52</v>
      </c>
      <c r="C147" s="32"/>
      <c r="D147" s="32"/>
      <c r="E147" s="13" t="s">
        <v>2</v>
      </c>
      <c r="F147" s="14" t="s">
        <v>3</v>
      </c>
      <c r="G147" s="15" t="s">
        <v>4</v>
      </c>
      <c r="H147" s="42" t="s">
        <v>404</v>
      </c>
      <c r="I147" s="53" t="s">
        <v>512</v>
      </c>
      <c r="J147" s="13" t="s">
        <v>509</v>
      </c>
      <c r="K147" s="60" t="s">
        <v>437</v>
      </c>
      <c r="L147" s="13" t="s">
        <v>509</v>
      </c>
      <c r="M147" s="13" t="s">
        <v>487</v>
      </c>
      <c r="N147" s="13" t="s">
        <v>452</v>
      </c>
      <c r="O147" s="13" t="s">
        <v>431</v>
      </c>
    </row>
    <row r="148" spans="1:15" ht="15.75" thickBot="1" x14ac:dyDescent="0.3">
      <c r="A148" s="38" t="s">
        <v>52</v>
      </c>
      <c r="B148" s="38" t="s">
        <v>53</v>
      </c>
      <c r="C148" s="33"/>
      <c r="D148" s="33"/>
      <c r="E148" s="16" t="s">
        <v>5</v>
      </c>
      <c r="F148" s="16" t="s">
        <v>5</v>
      </c>
      <c r="G148" s="16" t="s">
        <v>5</v>
      </c>
      <c r="H148" s="43" t="s">
        <v>405</v>
      </c>
      <c r="I148" s="16" t="s">
        <v>432</v>
      </c>
      <c r="J148" s="16" t="s">
        <v>432</v>
      </c>
      <c r="K148" s="61" t="s">
        <v>511</v>
      </c>
      <c r="L148" s="16" t="s">
        <v>433</v>
      </c>
      <c r="M148" s="16" t="s">
        <v>433</v>
      </c>
      <c r="N148" s="16" t="s">
        <v>433</v>
      </c>
      <c r="O148" s="16" t="s">
        <v>433</v>
      </c>
    </row>
    <row r="149" spans="1:15" ht="15.75" thickBot="1" x14ac:dyDescent="0.3">
      <c r="A149" s="34" t="s">
        <v>144</v>
      </c>
      <c r="B149" s="82" t="s">
        <v>145</v>
      </c>
      <c r="C149" s="83"/>
      <c r="D149" s="84"/>
      <c r="E149" s="3">
        <v>68298.84</v>
      </c>
      <c r="F149" s="3">
        <v>99516.18</v>
      </c>
      <c r="G149" s="2">
        <v>44911.26</v>
      </c>
      <c r="H149" s="2">
        <v>93803.73</v>
      </c>
      <c r="I149" s="2">
        <f>SUM(E149:H149)</f>
        <v>306530.01</v>
      </c>
      <c r="J149" s="2">
        <v>527252.37</v>
      </c>
      <c r="K149" s="59">
        <f t="shared" ref="K149:K159" si="60">SUM(I149/J149)-1</f>
        <v>-0.41862753504550387</v>
      </c>
      <c r="L149" s="2">
        <v>639827.48</v>
      </c>
      <c r="M149" s="2">
        <v>551689.23</v>
      </c>
      <c r="N149" s="2">
        <v>620301.1</v>
      </c>
      <c r="O149" s="2">
        <v>724089.31</v>
      </c>
    </row>
    <row r="150" spans="1:15" ht="15.75" thickBot="1" x14ac:dyDescent="0.3">
      <c r="A150" s="34" t="s">
        <v>146</v>
      </c>
      <c r="B150" s="85" t="s">
        <v>147</v>
      </c>
      <c r="C150" s="86"/>
      <c r="D150" s="87"/>
      <c r="E150" s="3">
        <v>9087.32</v>
      </c>
      <c r="F150" s="3">
        <v>82680.73</v>
      </c>
      <c r="G150" s="2">
        <v>3480.45</v>
      </c>
      <c r="H150" s="2">
        <v>45599.34</v>
      </c>
      <c r="I150" s="2">
        <f t="shared" ref="I150:I158" si="61">SUM(E150:H150)</f>
        <v>140847.83999999997</v>
      </c>
      <c r="J150" s="2">
        <v>193267.4</v>
      </c>
      <c r="K150" s="59">
        <f t="shared" si="60"/>
        <v>-0.27122815332539285</v>
      </c>
      <c r="L150" s="2">
        <v>213949.91</v>
      </c>
      <c r="M150" s="2">
        <v>182399.89</v>
      </c>
      <c r="N150" s="2">
        <v>204320.81</v>
      </c>
      <c r="O150" s="2">
        <v>249889.54</v>
      </c>
    </row>
    <row r="151" spans="1:15" ht="15.75" thickBot="1" x14ac:dyDescent="0.3">
      <c r="A151" s="34" t="s">
        <v>148</v>
      </c>
      <c r="B151" s="85" t="s">
        <v>149</v>
      </c>
      <c r="C151" s="86"/>
      <c r="D151" s="87"/>
      <c r="E151" s="3">
        <v>5017.4399999999996</v>
      </c>
      <c r="F151" s="3">
        <v>31688.65</v>
      </c>
      <c r="G151" s="2">
        <v>13528.84</v>
      </c>
      <c r="H151" s="2">
        <v>11732</v>
      </c>
      <c r="I151" s="2">
        <f t="shared" si="61"/>
        <v>61966.930000000008</v>
      </c>
      <c r="J151" s="2">
        <v>71783.31</v>
      </c>
      <c r="K151" s="59">
        <f t="shared" si="60"/>
        <v>-0.13675017215004426</v>
      </c>
      <c r="L151" s="2">
        <v>73127.11</v>
      </c>
      <c r="M151" s="2">
        <v>91362.96</v>
      </c>
      <c r="N151" s="2">
        <v>95092.65</v>
      </c>
      <c r="O151" s="2">
        <v>96526.99</v>
      </c>
    </row>
    <row r="152" spans="1:15" ht="15.75" thickBot="1" x14ac:dyDescent="0.3">
      <c r="A152" s="34" t="s">
        <v>150</v>
      </c>
      <c r="B152" s="85" t="s">
        <v>151</v>
      </c>
      <c r="C152" s="86"/>
      <c r="D152" s="87"/>
      <c r="E152" s="3">
        <v>3490.83</v>
      </c>
      <c r="F152" s="3">
        <v>32816.019999999997</v>
      </c>
      <c r="G152" s="2">
        <v>12242.89</v>
      </c>
      <c r="H152" s="2">
        <v>24540.36</v>
      </c>
      <c r="I152" s="2">
        <f t="shared" si="61"/>
        <v>73090.100000000006</v>
      </c>
      <c r="J152" s="2">
        <v>94655.83</v>
      </c>
      <c r="K152" s="59">
        <f t="shared" si="60"/>
        <v>-0.22783308751294029</v>
      </c>
      <c r="L152" s="2">
        <v>116843.59</v>
      </c>
      <c r="M152" s="2">
        <v>98793.87</v>
      </c>
      <c r="N152" s="2">
        <v>92357.86</v>
      </c>
      <c r="O152" s="2">
        <v>69479.98</v>
      </c>
    </row>
    <row r="153" spans="1:15" ht="15.75" thickBot="1" x14ac:dyDescent="0.3">
      <c r="A153" s="34" t="s">
        <v>152</v>
      </c>
      <c r="B153" s="34" t="s">
        <v>153</v>
      </c>
      <c r="C153" s="35"/>
      <c r="D153" s="35"/>
      <c r="E153" s="3">
        <v>11778.54</v>
      </c>
      <c r="F153" s="3">
        <v>29042.49</v>
      </c>
      <c r="G153" s="2">
        <v>51145.81</v>
      </c>
      <c r="H153" s="2">
        <v>46984.59</v>
      </c>
      <c r="I153" s="2">
        <f t="shared" si="61"/>
        <v>138951.43</v>
      </c>
      <c r="J153" s="2">
        <v>190990.07</v>
      </c>
      <c r="K153" s="59">
        <f t="shared" si="60"/>
        <v>-0.2724677780368373</v>
      </c>
      <c r="L153" s="2">
        <v>239279.05</v>
      </c>
      <c r="M153" s="2">
        <v>253455.71</v>
      </c>
      <c r="N153" s="2">
        <v>266705.76</v>
      </c>
      <c r="O153" s="2">
        <v>210535.89</v>
      </c>
    </row>
    <row r="154" spans="1:15" ht="15.75" thickBot="1" x14ac:dyDescent="0.3">
      <c r="A154" s="34" t="s">
        <v>154</v>
      </c>
      <c r="B154" s="85" t="s">
        <v>155</v>
      </c>
      <c r="C154" s="86"/>
      <c r="D154" s="87"/>
      <c r="E154" s="3">
        <v>706.15</v>
      </c>
      <c r="F154" s="3">
        <v>31927.08</v>
      </c>
      <c r="G154" s="2"/>
      <c r="H154" s="2">
        <v>9457.74</v>
      </c>
      <c r="I154" s="2">
        <f t="shared" si="61"/>
        <v>42090.97</v>
      </c>
      <c r="J154" s="2">
        <v>67386.080000000002</v>
      </c>
      <c r="K154" s="59">
        <f t="shared" si="60"/>
        <v>-0.37537589365637536</v>
      </c>
      <c r="L154" s="2">
        <v>74424.899999999994</v>
      </c>
      <c r="M154" s="2">
        <v>72001.009999999995</v>
      </c>
      <c r="N154" s="2">
        <v>68996.710000000006</v>
      </c>
      <c r="O154" s="2">
        <v>53334.32</v>
      </c>
    </row>
    <row r="155" spans="1:15" ht="15.75" thickBot="1" x14ac:dyDescent="0.3">
      <c r="A155" s="34" t="s">
        <v>156</v>
      </c>
      <c r="B155" s="85" t="s">
        <v>157</v>
      </c>
      <c r="C155" s="86"/>
      <c r="D155" s="87"/>
      <c r="E155" s="3">
        <v>11023.36</v>
      </c>
      <c r="F155" s="3">
        <v>55216.81</v>
      </c>
      <c r="G155" s="2">
        <v>52345.31</v>
      </c>
      <c r="H155" s="2">
        <v>32756.400000000001</v>
      </c>
      <c r="I155" s="2">
        <f t="shared" si="61"/>
        <v>151341.88</v>
      </c>
      <c r="J155" s="2">
        <v>276367.49</v>
      </c>
      <c r="K155" s="59">
        <f t="shared" si="60"/>
        <v>-0.4523889911942971</v>
      </c>
      <c r="L155" s="2">
        <v>308812.57</v>
      </c>
      <c r="M155" s="2">
        <v>386624.44</v>
      </c>
      <c r="N155" s="2">
        <v>356912.05</v>
      </c>
      <c r="O155" s="2">
        <v>270408.01</v>
      </c>
    </row>
    <row r="156" spans="1:15" ht="15.75" thickBot="1" x14ac:dyDescent="0.3">
      <c r="A156" s="34" t="s">
        <v>158</v>
      </c>
      <c r="B156" s="85" t="s">
        <v>159</v>
      </c>
      <c r="C156" s="86"/>
      <c r="D156" s="87"/>
      <c r="E156" s="3">
        <v>19763.13</v>
      </c>
      <c r="F156" s="3">
        <v>27492.74</v>
      </c>
      <c r="G156" s="2">
        <v>13409.97</v>
      </c>
      <c r="H156" s="2">
        <v>15939.88</v>
      </c>
      <c r="I156" s="2">
        <f t="shared" si="61"/>
        <v>76605.72</v>
      </c>
      <c r="J156" s="2">
        <v>93699.3</v>
      </c>
      <c r="K156" s="59">
        <f t="shared" si="60"/>
        <v>-0.18243017824039243</v>
      </c>
      <c r="L156" s="2">
        <v>105101.2</v>
      </c>
      <c r="M156" s="2">
        <v>86998.81</v>
      </c>
      <c r="N156" s="2">
        <v>62468.02</v>
      </c>
      <c r="O156" s="2">
        <v>113332.02</v>
      </c>
    </row>
    <row r="157" spans="1:15" ht="15.75" thickBot="1" x14ac:dyDescent="0.3">
      <c r="A157" s="34" t="s">
        <v>160</v>
      </c>
      <c r="B157" s="34" t="s">
        <v>161</v>
      </c>
      <c r="C157" s="35"/>
      <c r="D157" s="35"/>
      <c r="E157" s="3">
        <v>4528.42</v>
      </c>
      <c r="F157" s="3">
        <v>3992.88</v>
      </c>
      <c r="G157" s="2">
        <v>5041.5600000000004</v>
      </c>
      <c r="H157" s="2">
        <v>12612.1</v>
      </c>
      <c r="I157" s="2">
        <f t="shared" si="61"/>
        <v>26174.959999999999</v>
      </c>
      <c r="J157" s="2">
        <v>31669.45</v>
      </c>
      <c r="K157" s="59">
        <f t="shared" si="60"/>
        <v>-0.17349496123235486</v>
      </c>
      <c r="L157" s="2">
        <v>38077.949999999997</v>
      </c>
      <c r="M157" s="2">
        <v>37649.839999999997</v>
      </c>
      <c r="N157" s="2">
        <v>8375.41</v>
      </c>
      <c r="O157" s="2">
        <v>20847</v>
      </c>
    </row>
    <row r="158" spans="1:15" ht="15.75" thickBot="1" x14ac:dyDescent="0.3">
      <c r="A158" s="34" t="s">
        <v>333</v>
      </c>
      <c r="B158" s="34" t="s">
        <v>334</v>
      </c>
      <c r="C158" s="35"/>
      <c r="D158" s="35"/>
      <c r="E158" s="5">
        <v>8894.52</v>
      </c>
      <c r="F158" s="3">
        <v>11184.86</v>
      </c>
      <c r="G158" s="2"/>
      <c r="H158" s="2">
        <v>9088.4699999999993</v>
      </c>
      <c r="I158" s="2">
        <f t="shared" si="61"/>
        <v>29167.85</v>
      </c>
      <c r="J158" s="2">
        <v>62806.51</v>
      </c>
      <c r="K158" s="59">
        <f t="shared" si="60"/>
        <v>-0.53559193147334572</v>
      </c>
      <c r="L158" s="2">
        <v>63040.42</v>
      </c>
      <c r="M158" s="2">
        <v>19934.509999999998</v>
      </c>
      <c r="N158" s="2">
        <v>18867.25</v>
      </c>
      <c r="O158" s="2">
        <v>21566.89</v>
      </c>
    </row>
    <row r="159" spans="1:15" ht="15.75" thickBot="1" x14ac:dyDescent="0.3">
      <c r="A159" s="30" t="s">
        <v>24</v>
      </c>
      <c r="B159" s="46"/>
      <c r="C159" s="31"/>
      <c r="D159" s="31"/>
      <c r="E159" s="4">
        <f t="shared" ref="E159:J159" si="62">SUM(E149:E158)</f>
        <v>142588.54999999999</v>
      </c>
      <c r="F159" s="4">
        <f t="shared" si="62"/>
        <v>405558.43999999994</v>
      </c>
      <c r="G159" s="4">
        <f t="shared" si="62"/>
        <v>196106.09</v>
      </c>
      <c r="H159" s="4">
        <f t="shared" si="62"/>
        <v>302514.60999999993</v>
      </c>
      <c r="I159" s="4">
        <f t="shared" si="62"/>
        <v>1046767.69</v>
      </c>
      <c r="J159" s="4">
        <f t="shared" si="62"/>
        <v>1609877.81</v>
      </c>
      <c r="K159" s="65">
        <f t="shared" si="60"/>
        <v>-0.34978438518883626</v>
      </c>
      <c r="L159" s="4">
        <f t="shared" ref="L159:N159" si="63">SUM(L149:L158)</f>
        <v>1872484.1799999997</v>
      </c>
      <c r="M159" s="4">
        <f t="shared" ref="M159" si="64">SUM(M149:M158)</f>
        <v>1780910.27</v>
      </c>
      <c r="N159" s="4">
        <f t="shared" si="63"/>
        <v>1794397.6199999999</v>
      </c>
      <c r="O159" s="4">
        <f t="shared" ref="O159" si="65">SUM(O149:O158)</f>
        <v>1830009.95</v>
      </c>
    </row>
    <row r="160" spans="1:15" ht="15.75" thickBot="1" x14ac:dyDescent="0.3">
      <c r="A160" s="91" t="s">
        <v>25</v>
      </c>
      <c r="B160" s="91"/>
      <c r="C160" s="91"/>
      <c r="D160" s="91"/>
      <c r="E160" s="11"/>
      <c r="F160" s="11"/>
      <c r="G160" s="11"/>
      <c r="H160" s="11"/>
      <c r="I160" s="11"/>
      <c r="J160" s="11"/>
      <c r="K160" s="11"/>
      <c r="L160" s="11"/>
      <c r="M160" s="11"/>
      <c r="N160" s="11"/>
    </row>
    <row r="161" spans="1:15" x14ac:dyDescent="0.25">
      <c r="A161" s="37"/>
      <c r="B161" s="45" t="s">
        <v>52</v>
      </c>
      <c r="C161" s="32"/>
      <c r="D161" s="32"/>
      <c r="E161" s="13" t="s">
        <v>2</v>
      </c>
      <c r="F161" s="14" t="s">
        <v>3</v>
      </c>
      <c r="G161" s="15" t="s">
        <v>4</v>
      </c>
      <c r="H161" s="42" t="s">
        <v>404</v>
      </c>
      <c r="I161" s="53" t="s">
        <v>512</v>
      </c>
      <c r="J161" s="13" t="s">
        <v>509</v>
      </c>
      <c r="K161" s="60" t="s">
        <v>437</v>
      </c>
      <c r="L161" s="13" t="s">
        <v>509</v>
      </c>
      <c r="M161" s="13" t="s">
        <v>487</v>
      </c>
      <c r="N161" s="13" t="s">
        <v>452</v>
      </c>
      <c r="O161" s="13" t="s">
        <v>431</v>
      </c>
    </row>
    <row r="162" spans="1:15" ht="15.75" thickBot="1" x14ac:dyDescent="0.3">
      <c r="A162" s="38" t="s">
        <v>52</v>
      </c>
      <c r="B162" s="38" t="s">
        <v>53</v>
      </c>
      <c r="C162" s="33"/>
      <c r="D162" s="33"/>
      <c r="E162" s="16" t="s">
        <v>5</v>
      </c>
      <c r="F162" s="16" t="s">
        <v>5</v>
      </c>
      <c r="G162" s="16" t="s">
        <v>5</v>
      </c>
      <c r="H162" s="43" t="s">
        <v>405</v>
      </c>
      <c r="I162" s="16" t="s">
        <v>432</v>
      </c>
      <c r="J162" s="16" t="s">
        <v>432</v>
      </c>
      <c r="K162" s="61" t="s">
        <v>511</v>
      </c>
      <c r="L162" s="16" t="s">
        <v>433</v>
      </c>
      <c r="M162" s="16" t="s">
        <v>433</v>
      </c>
      <c r="N162" s="16" t="s">
        <v>433</v>
      </c>
      <c r="O162" s="16" t="s">
        <v>433</v>
      </c>
    </row>
    <row r="163" spans="1:15" ht="15.75" thickBot="1" x14ac:dyDescent="0.3">
      <c r="A163" s="34" t="s">
        <v>162</v>
      </c>
      <c r="B163" s="82" t="s">
        <v>163</v>
      </c>
      <c r="C163" s="83"/>
      <c r="D163" s="84"/>
      <c r="E163" s="5">
        <v>28918.47</v>
      </c>
      <c r="F163" s="5">
        <v>92910</v>
      </c>
      <c r="G163" s="2">
        <v>9049.7999999999993</v>
      </c>
      <c r="H163" s="2">
        <v>46656.54</v>
      </c>
      <c r="I163" s="2">
        <f>SUM(E163:H163)</f>
        <v>177534.81</v>
      </c>
      <c r="J163" s="2">
        <v>261804.21</v>
      </c>
      <c r="K163" s="59">
        <f>SUM(I163/J163)-1</f>
        <v>-0.32187946863039363</v>
      </c>
      <c r="L163" s="2">
        <v>278464.59999999998</v>
      </c>
      <c r="M163" s="2">
        <v>308519.24</v>
      </c>
      <c r="N163" s="2">
        <v>227222.66</v>
      </c>
      <c r="O163" s="2">
        <v>326533.92</v>
      </c>
    </row>
    <row r="164" spans="1:15" ht="15.75" thickBot="1" x14ac:dyDescent="0.3">
      <c r="A164" s="30" t="s">
        <v>26</v>
      </c>
      <c r="B164" s="46"/>
      <c r="C164" s="31"/>
      <c r="D164" s="31"/>
      <c r="E164" s="4">
        <f>SUM(E163)</f>
        <v>28918.47</v>
      </c>
      <c r="F164" s="4">
        <f t="shared" ref="F164:I164" si="66">SUM(F163)</f>
        <v>92910</v>
      </c>
      <c r="G164" s="4">
        <f t="shared" si="66"/>
        <v>9049.7999999999993</v>
      </c>
      <c r="H164" s="4">
        <f>SUM(H163)</f>
        <v>46656.54</v>
      </c>
      <c r="I164" s="4">
        <f t="shared" si="66"/>
        <v>177534.81</v>
      </c>
      <c r="J164" s="4">
        <f>SUM(J163)</f>
        <v>261804.21</v>
      </c>
      <c r="K164" s="65">
        <f t="shared" ref="K164" si="67">SUM(I164/J164)-1</f>
        <v>-0.32187946863039363</v>
      </c>
      <c r="L164" s="4">
        <f>SUM(L163)</f>
        <v>278464.59999999998</v>
      </c>
      <c r="M164" s="4">
        <f>SUM(M163)</f>
        <v>308519.24</v>
      </c>
      <c r="N164" s="4">
        <f>SUM(N163)</f>
        <v>227222.66</v>
      </c>
      <c r="O164" s="4">
        <f>SUM(O163)</f>
        <v>326533.92</v>
      </c>
    </row>
    <row r="165" spans="1:15" ht="15.75" thickBot="1" x14ac:dyDescent="0.3">
      <c r="A165" s="91" t="s">
        <v>263</v>
      </c>
      <c r="B165" s="91"/>
      <c r="C165" s="91"/>
      <c r="D165" s="91"/>
      <c r="E165" s="11"/>
      <c r="F165" s="11"/>
      <c r="G165" s="11"/>
      <c r="H165" s="11"/>
      <c r="I165" s="11"/>
      <c r="J165" s="70"/>
      <c r="K165" s="11"/>
      <c r="L165" s="11"/>
      <c r="M165" s="11"/>
      <c r="N165" s="11"/>
    </row>
    <row r="166" spans="1:15" x14ac:dyDescent="0.25">
      <c r="A166" s="37"/>
      <c r="B166" s="45" t="s">
        <v>52</v>
      </c>
      <c r="C166" s="32"/>
      <c r="D166" s="32"/>
      <c r="E166" s="13" t="s">
        <v>2</v>
      </c>
      <c r="F166" s="14" t="s">
        <v>3</v>
      </c>
      <c r="G166" s="15" t="s">
        <v>4</v>
      </c>
      <c r="H166" s="42" t="s">
        <v>404</v>
      </c>
      <c r="I166" s="53" t="s">
        <v>512</v>
      </c>
      <c r="J166" s="13" t="s">
        <v>509</v>
      </c>
      <c r="K166" s="60" t="s">
        <v>437</v>
      </c>
      <c r="L166" s="13" t="s">
        <v>509</v>
      </c>
      <c r="M166" s="13" t="s">
        <v>487</v>
      </c>
      <c r="N166" s="13" t="s">
        <v>452</v>
      </c>
      <c r="O166" s="13" t="s">
        <v>431</v>
      </c>
    </row>
    <row r="167" spans="1:15" ht="15.75" thickBot="1" x14ac:dyDescent="0.3">
      <c r="A167" s="38" t="s">
        <v>52</v>
      </c>
      <c r="B167" s="38" t="s">
        <v>53</v>
      </c>
      <c r="C167" s="33"/>
      <c r="D167" s="33"/>
      <c r="E167" s="16" t="s">
        <v>5</v>
      </c>
      <c r="F167" s="16" t="s">
        <v>5</v>
      </c>
      <c r="G167" s="16" t="s">
        <v>5</v>
      </c>
      <c r="H167" s="43" t="s">
        <v>405</v>
      </c>
      <c r="I167" s="16" t="s">
        <v>432</v>
      </c>
      <c r="J167" s="16" t="s">
        <v>432</v>
      </c>
      <c r="K167" s="61" t="s">
        <v>511</v>
      </c>
      <c r="L167" s="16" t="s">
        <v>433</v>
      </c>
      <c r="M167" s="16" t="s">
        <v>433</v>
      </c>
      <c r="N167" s="16" t="s">
        <v>433</v>
      </c>
      <c r="O167" s="16" t="s">
        <v>433</v>
      </c>
    </row>
    <row r="168" spans="1:15" ht="15.75" thickBot="1" x14ac:dyDescent="0.3">
      <c r="A168" s="34" t="s">
        <v>164</v>
      </c>
      <c r="B168" s="82" t="s">
        <v>165</v>
      </c>
      <c r="C168" s="83"/>
      <c r="D168" s="84"/>
      <c r="E168" s="3">
        <v>8487.61</v>
      </c>
      <c r="F168" s="3">
        <v>10738.15</v>
      </c>
      <c r="G168" s="2">
        <v>10092.69</v>
      </c>
      <c r="H168" s="2">
        <v>6651.08</v>
      </c>
      <c r="I168" s="2">
        <f>SUM(E168:H168)</f>
        <v>35969.530000000006</v>
      </c>
      <c r="J168" s="2">
        <v>51762.29</v>
      </c>
      <c r="K168" s="59">
        <f>SUM(I168/J168)-1</f>
        <v>-0.30510164832351883</v>
      </c>
      <c r="L168" s="2">
        <v>62393.39</v>
      </c>
      <c r="M168" s="2">
        <v>66526.5</v>
      </c>
      <c r="N168" s="2">
        <v>67728.240000000005</v>
      </c>
      <c r="O168" s="2">
        <v>47515.34</v>
      </c>
    </row>
    <row r="169" spans="1:15" ht="15.75" thickBot="1" x14ac:dyDescent="0.3">
      <c r="A169" s="30" t="s">
        <v>264</v>
      </c>
      <c r="B169" s="46"/>
      <c r="C169" s="31"/>
      <c r="D169" s="31"/>
      <c r="E169" s="4">
        <f>SUM(E168)</f>
        <v>8487.61</v>
      </c>
      <c r="F169" s="4">
        <f t="shared" ref="F169" si="68">SUM(F168)</f>
        <v>10738.15</v>
      </c>
      <c r="G169" s="4">
        <f t="shared" ref="G169" si="69">SUM(G168)</f>
        <v>10092.69</v>
      </c>
      <c r="H169" s="4">
        <f>SUM(H168)</f>
        <v>6651.08</v>
      </c>
      <c r="I169" s="4">
        <f t="shared" ref="I169" si="70">SUM(I168)</f>
        <v>35969.530000000006</v>
      </c>
      <c r="J169" s="4">
        <f>SUM(J168)</f>
        <v>51762.29</v>
      </c>
      <c r="K169" s="65">
        <f t="shared" ref="K169" si="71">SUM(I169/J169)-1</f>
        <v>-0.30510164832351883</v>
      </c>
      <c r="L169" s="4">
        <f>SUM(L168)</f>
        <v>62393.39</v>
      </c>
      <c r="M169" s="4">
        <f>SUM(M168)</f>
        <v>66526.5</v>
      </c>
      <c r="N169" s="4">
        <f>SUM(N168)</f>
        <v>67728.240000000005</v>
      </c>
      <c r="O169" s="4">
        <f>SUM(O168)</f>
        <v>47515.34</v>
      </c>
    </row>
    <row r="170" spans="1:15" ht="15.75" thickBot="1" x14ac:dyDescent="0.3">
      <c r="A170" s="91" t="s">
        <v>27</v>
      </c>
      <c r="B170" s="91"/>
      <c r="C170" s="91"/>
      <c r="D170" s="91"/>
      <c r="E170" s="11"/>
      <c r="F170" s="11"/>
      <c r="G170" s="11"/>
      <c r="H170" s="11"/>
      <c r="I170" s="11"/>
      <c r="J170" s="11"/>
      <c r="K170" s="11"/>
      <c r="L170" s="11"/>
      <c r="M170" s="11"/>
      <c r="N170" s="11"/>
    </row>
    <row r="171" spans="1:15" x14ac:dyDescent="0.25">
      <c r="A171" s="37"/>
      <c r="B171" s="45" t="s">
        <v>52</v>
      </c>
      <c r="C171" s="32"/>
      <c r="D171" s="32"/>
      <c r="E171" s="13" t="s">
        <v>2</v>
      </c>
      <c r="F171" s="14" t="s">
        <v>3</v>
      </c>
      <c r="G171" s="15" t="s">
        <v>4</v>
      </c>
      <c r="H171" s="42" t="s">
        <v>404</v>
      </c>
      <c r="I171" s="53" t="s">
        <v>512</v>
      </c>
      <c r="J171" s="13" t="s">
        <v>509</v>
      </c>
      <c r="K171" s="60" t="s">
        <v>437</v>
      </c>
      <c r="L171" s="13" t="s">
        <v>509</v>
      </c>
      <c r="M171" s="13" t="s">
        <v>487</v>
      </c>
      <c r="N171" s="13" t="s">
        <v>452</v>
      </c>
      <c r="O171" s="13" t="s">
        <v>431</v>
      </c>
    </row>
    <row r="172" spans="1:15" ht="15.75" thickBot="1" x14ac:dyDescent="0.3">
      <c r="A172" s="38" t="s">
        <v>52</v>
      </c>
      <c r="B172" s="38" t="s">
        <v>53</v>
      </c>
      <c r="C172" s="33"/>
      <c r="D172" s="33"/>
      <c r="E172" s="16" t="s">
        <v>5</v>
      </c>
      <c r="F172" s="16" t="s">
        <v>5</v>
      </c>
      <c r="G172" s="16" t="s">
        <v>5</v>
      </c>
      <c r="H172" s="43" t="s">
        <v>405</v>
      </c>
      <c r="I172" s="16" t="s">
        <v>432</v>
      </c>
      <c r="J172" s="16" t="s">
        <v>432</v>
      </c>
      <c r="K172" s="61" t="s">
        <v>511</v>
      </c>
      <c r="L172" s="16" t="s">
        <v>433</v>
      </c>
      <c r="M172" s="16" t="s">
        <v>433</v>
      </c>
      <c r="N172" s="16" t="s">
        <v>433</v>
      </c>
      <c r="O172" s="16" t="s">
        <v>433</v>
      </c>
    </row>
    <row r="173" spans="1:15" ht="15.75" thickBot="1" x14ac:dyDescent="0.3">
      <c r="A173" s="34" t="s">
        <v>166</v>
      </c>
      <c r="B173" s="82" t="s">
        <v>167</v>
      </c>
      <c r="C173" s="83"/>
      <c r="D173" s="84"/>
      <c r="E173" s="5">
        <v>32887.440000000002</v>
      </c>
      <c r="F173" s="3">
        <v>18696.7</v>
      </c>
      <c r="G173" s="2">
        <v>2000</v>
      </c>
      <c r="H173" s="2">
        <v>11295.38</v>
      </c>
      <c r="I173" s="2">
        <f>SUM(E173:H173)</f>
        <v>64879.519999999997</v>
      </c>
      <c r="J173" s="2">
        <v>82283.509999999995</v>
      </c>
      <c r="K173" s="59">
        <f t="shared" ref="K173:K181" si="72">SUM(I173/J173)-1</f>
        <v>-0.21151248895434815</v>
      </c>
      <c r="L173" s="2">
        <v>104349.69</v>
      </c>
      <c r="M173" s="2">
        <v>143237.99</v>
      </c>
      <c r="N173" s="2">
        <v>169844.84</v>
      </c>
      <c r="O173" s="2">
        <v>193923.51</v>
      </c>
    </row>
    <row r="174" spans="1:15" ht="15.75" thickBot="1" x14ac:dyDescent="0.3">
      <c r="A174" s="34" t="s">
        <v>335</v>
      </c>
      <c r="B174" s="85" t="s">
        <v>279</v>
      </c>
      <c r="C174" s="86"/>
      <c r="D174" s="87"/>
      <c r="E174" s="5">
        <v>24100.57</v>
      </c>
      <c r="F174" s="3">
        <v>54265.97</v>
      </c>
      <c r="G174" s="2">
        <v>8462.42</v>
      </c>
      <c r="H174" s="2">
        <v>31696.639999999999</v>
      </c>
      <c r="I174" s="2">
        <f t="shared" ref="I174:I180" si="73">SUM(E174:H174)</f>
        <v>118525.6</v>
      </c>
      <c r="J174" s="2">
        <v>182917.87</v>
      </c>
      <c r="K174" s="59">
        <f t="shared" si="72"/>
        <v>-0.35202831740824447</v>
      </c>
      <c r="L174" s="2">
        <v>216022.36</v>
      </c>
      <c r="M174" s="2">
        <v>140066.81</v>
      </c>
      <c r="N174" s="2">
        <v>113058.76</v>
      </c>
      <c r="O174" s="2">
        <v>114775.64</v>
      </c>
    </row>
    <row r="175" spans="1:15" ht="15.75" thickBot="1" x14ac:dyDescent="0.3">
      <c r="A175" s="34" t="s">
        <v>168</v>
      </c>
      <c r="B175" s="85" t="s">
        <v>169</v>
      </c>
      <c r="C175" s="86"/>
      <c r="D175" s="87"/>
      <c r="E175" s="3">
        <v>4482.7299999999996</v>
      </c>
      <c r="F175" s="3">
        <v>9080.69</v>
      </c>
      <c r="G175" s="2">
        <v>2880.51</v>
      </c>
      <c r="H175" s="2">
        <v>4791.72</v>
      </c>
      <c r="I175" s="2">
        <f t="shared" si="73"/>
        <v>21235.65</v>
      </c>
      <c r="J175" s="2">
        <v>73760.25</v>
      </c>
      <c r="K175" s="59">
        <f t="shared" si="72"/>
        <v>-0.71209899641066832</v>
      </c>
      <c r="L175" s="2">
        <v>81279.25</v>
      </c>
      <c r="M175" s="2">
        <v>136213.85999999999</v>
      </c>
      <c r="N175" s="2">
        <v>124195.72</v>
      </c>
      <c r="O175" s="2">
        <v>49436.05</v>
      </c>
    </row>
    <row r="176" spans="1:15" ht="15.75" thickBot="1" x14ac:dyDescent="0.3">
      <c r="A176" s="34" t="s">
        <v>170</v>
      </c>
      <c r="B176" s="85" t="s">
        <v>171</v>
      </c>
      <c r="C176" s="86"/>
      <c r="D176" s="87"/>
      <c r="E176" s="3">
        <v>29153.29</v>
      </c>
      <c r="F176" s="3">
        <v>32014.86</v>
      </c>
      <c r="G176" s="2">
        <v>7526.91</v>
      </c>
      <c r="H176" s="2">
        <v>40900.720000000001</v>
      </c>
      <c r="I176" s="2">
        <f t="shared" si="73"/>
        <v>109595.78</v>
      </c>
      <c r="J176" s="2">
        <v>211056.88</v>
      </c>
      <c r="K176" s="59">
        <f t="shared" si="72"/>
        <v>-0.48072870213944219</v>
      </c>
      <c r="L176" s="2">
        <v>239930.83</v>
      </c>
      <c r="M176" s="2">
        <v>207535.24</v>
      </c>
      <c r="N176" s="2">
        <v>110840.51</v>
      </c>
      <c r="O176" s="2">
        <v>106091.1</v>
      </c>
    </row>
    <row r="177" spans="1:15" ht="15.75" thickBot="1" x14ac:dyDescent="0.3">
      <c r="A177" s="34" t="s">
        <v>440</v>
      </c>
      <c r="B177" s="85" t="s">
        <v>441</v>
      </c>
      <c r="C177" s="86"/>
      <c r="D177" s="87"/>
      <c r="E177" s="3"/>
      <c r="F177" s="3"/>
      <c r="G177" s="2"/>
      <c r="H177" s="2"/>
      <c r="I177" s="2">
        <f t="shared" si="73"/>
        <v>0</v>
      </c>
      <c r="J177" s="2">
        <v>1055.6400000000001</v>
      </c>
      <c r="K177" s="59">
        <f t="shared" si="72"/>
        <v>-1</v>
      </c>
      <c r="L177" s="2">
        <v>1055.6400000000001</v>
      </c>
      <c r="M177" s="2"/>
      <c r="N177" s="2">
        <v>482.56</v>
      </c>
      <c r="O177" s="2">
        <v>0</v>
      </c>
    </row>
    <row r="178" spans="1:15" ht="15.75" thickBot="1" x14ac:dyDescent="0.3">
      <c r="A178" s="34" t="s">
        <v>172</v>
      </c>
      <c r="B178" s="34" t="s">
        <v>173</v>
      </c>
      <c r="C178" s="35"/>
      <c r="D178" s="35"/>
      <c r="E178" s="3">
        <v>16891.939999999999</v>
      </c>
      <c r="F178" s="3">
        <v>16413.47</v>
      </c>
      <c r="G178" s="2">
        <v>2341.19</v>
      </c>
      <c r="H178" s="2">
        <v>60657.69</v>
      </c>
      <c r="I178" s="2">
        <f t="shared" si="73"/>
        <v>96304.290000000008</v>
      </c>
      <c r="J178" s="2">
        <v>124503.15</v>
      </c>
      <c r="K178" s="59">
        <f t="shared" si="72"/>
        <v>-0.22649113697123313</v>
      </c>
      <c r="L178" s="2">
        <v>150319.91</v>
      </c>
      <c r="M178" s="2">
        <v>107435.59</v>
      </c>
      <c r="N178" s="2">
        <v>91257.56</v>
      </c>
      <c r="O178" s="2">
        <v>68462.84</v>
      </c>
    </row>
    <row r="179" spans="1:15" ht="15.75" thickBot="1" x14ac:dyDescent="0.3">
      <c r="A179" s="34" t="s">
        <v>336</v>
      </c>
      <c r="B179" s="85" t="s">
        <v>337</v>
      </c>
      <c r="C179" s="86"/>
      <c r="D179" s="87"/>
      <c r="E179" s="3">
        <v>5678.49</v>
      </c>
      <c r="F179" s="3">
        <v>31602.38</v>
      </c>
      <c r="G179" s="2">
        <v>15771.91</v>
      </c>
      <c r="H179" s="2">
        <v>19639.36</v>
      </c>
      <c r="I179" s="2">
        <f t="shared" si="73"/>
        <v>72692.14</v>
      </c>
      <c r="J179" s="2">
        <v>112286.84</v>
      </c>
      <c r="K179" s="59">
        <f t="shared" si="72"/>
        <v>-0.35262101952463887</v>
      </c>
      <c r="L179" s="2">
        <v>129067.68</v>
      </c>
      <c r="M179" s="2">
        <v>112434.14</v>
      </c>
      <c r="N179" s="2">
        <v>142848.26999999999</v>
      </c>
      <c r="O179" s="2">
        <v>116723.48</v>
      </c>
    </row>
    <row r="180" spans="1:15" ht="15.75" thickBot="1" x14ac:dyDescent="0.3">
      <c r="A180" s="34" t="s">
        <v>174</v>
      </c>
      <c r="B180" s="34" t="s">
        <v>175</v>
      </c>
      <c r="C180" s="35"/>
      <c r="D180" s="35"/>
      <c r="E180" s="3">
        <v>12101.17</v>
      </c>
      <c r="F180" s="3">
        <v>25673.68</v>
      </c>
      <c r="G180" s="2">
        <v>5987.31</v>
      </c>
      <c r="H180" s="2">
        <v>15477.73</v>
      </c>
      <c r="I180" s="2">
        <f t="shared" si="73"/>
        <v>59239.89</v>
      </c>
      <c r="J180" s="2">
        <v>73893.899999999994</v>
      </c>
      <c r="K180" s="59">
        <f t="shared" si="72"/>
        <v>-0.19831149797209235</v>
      </c>
      <c r="L180" s="2">
        <v>106125.12</v>
      </c>
      <c r="M180" s="2">
        <v>58376.71</v>
      </c>
      <c r="N180" s="2">
        <v>132126.84</v>
      </c>
      <c r="O180" s="2">
        <v>140034.06</v>
      </c>
    </row>
    <row r="181" spans="1:15" ht="15.75" thickBot="1" x14ac:dyDescent="0.3">
      <c r="A181" s="30" t="s">
        <v>28</v>
      </c>
      <c r="B181" s="46"/>
      <c r="C181" s="31"/>
      <c r="D181" s="31"/>
      <c r="E181" s="4">
        <f t="shared" ref="E181:J181" si="74">SUM(E173:E180)</f>
        <v>125295.63</v>
      </c>
      <c r="F181" s="4">
        <f t="shared" si="74"/>
        <v>187747.75</v>
      </c>
      <c r="G181" s="4">
        <f t="shared" si="74"/>
        <v>44970.25</v>
      </c>
      <c r="H181" s="4">
        <f t="shared" si="74"/>
        <v>184459.24000000002</v>
      </c>
      <c r="I181" s="4">
        <f t="shared" si="74"/>
        <v>542472.87</v>
      </c>
      <c r="J181" s="4">
        <f t="shared" si="74"/>
        <v>861758.04</v>
      </c>
      <c r="K181" s="65">
        <f t="shared" si="72"/>
        <v>-0.37050442836599473</v>
      </c>
      <c r="L181" s="4">
        <f t="shared" ref="L181:N181" si="75">SUM(L173:L180)</f>
        <v>1028150.4800000001</v>
      </c>
      <c r="M181" s="4">
        <f t="shared" ref="M181" si="76">SUM(M173:M180)</f>
        <v>905300.33999999985</v>
      </c>
      <c r="N181" s="4">
        <f t="shared" si="75"/>
        <v>884655.05999999994</v>
      </c>
      <c r="O181" s="4">
        <f t="shared" ref="O181" si="77">SUM(O173:O180)</f>
        <v>789446.67999999993</v>
      </c>
    </row>
    <row r="182" spans="1:15" ht="15.75" thickBot="1" x14ac:dyDescent="0.3">
      <c r="A182" s="91" t="s">
        <v>29</v>
      </c>
      <c r="B182" s="91"/>
      <c r="C182" s="91"/>
      <c r="D182" s="91"/>
      <c r="E182" s="11"/>
      <c r="F182" s="11"/>
      <c r="G182" s="11"/>
      <c r="H182" s="11"/>
      <c r="I182" s="11"/>
      <c r="J182" s="11"/>
      <c r="K182" s="11"/>
      <c r="L182" s="11"/>
      <c r="M182" s="11"/>
      <c r="N182" s="11"/>
    </row>
    <row r="183" spans="1:15" x14ac:dyDescent="0.25">
      <c r="A183" s="37"/>
      <c r="B183" s="45" t="s">
        <v>52</v>
      </c>
      <c r="C183" s="32"/>
      <c r="D183" s="32"/>
      <c r="E183" s="13" t="s">
        <v>2</v>
      </c>
      <c r="F183" s="14" t="s">
        <v>3</v>
      </c>
      <c r="G183" s="15" t="s">
        <v>4</v>
      </c>
      <c r="H183" s="42" t="s">
        <v>404</v>
      </c>
      <c r="I183" s="53" t="s">
        <v>512</v>
      </c>
      <c r="J183" s="13" t="s">
        <v>509</v>
      </c>
      <c r="K183" s="60" t="s">
        <v>437</v>
      </c>
      <c r="L183" s="13" t="s">
        <v>509</v>
      </c>
      <c r="M183" s="13" t="s">
        <v>487</v>
      </c>
      <c r="N183" s="13" t="s">
        <v>452</v>
      </c>
      <c r="O183" s="13" t="s">
        <v>431</v>
      </c>
    </row>
    <row r="184" spans="1:15" ht="15.75" thickBot="1" x14ac:dyDescent="0.3">
      <c r="A184" s="38" t="s">
        <v>52</v>
      </c>
      <c r="B184" s="38" t="s">
        <v>53</v>
      </c>
      <c r="C184" s="33"/>
      <c r="D184" s="33"/>
      <c r="E184" s="16" t="s">
        <v>5</v>
      </c>
      <c r="F184" s="16" t="s">
        <v>5</v>
      </c>
      <c r="G184" s="16" t="s">
        <v>5</v>
      </c>
      <c r="H184" s="43" t="s">
        <v>405</v>
      </c>
      <c r="I184" s="16" t="s">
        <v>432</v>
      </c>
      <c r="J184" s="16" t="s">
        <v>432</v>
      </c>
      <c r="K184" s="61" t="s">
        <v>511</v>
      </c>
      <c r="L184" s="16" t="s">
        <v>433</v>
      </c>
      <c r="M184" s="16" t="s">
        <v>433</v>
      </c>
      <c r="N184" s="16" t="s">
        <v>433</v>
      </c>
      <c r="O184" s="16" t="s">
        <v>433</v>
      </c>
    </row>
    <row r="185" spans="1:15" ht="15.75" thickBot="1" x14ac:dyDescent="0.3">
      <c r="A185" s="34" t="s">
        <v>176</v>
      </c>
      <c r="B185" s="82" t="s">
        <v>177</v>
      </c>
      <c r="C185" s="83"/>
      <c r="D185" s="84"/>
      <c r="E185" s="57">
        <v>50111.09</v>
      </c>
      <c r="F185" s="5">
        <v>80206.759999999995</v>
      </c>
      <c r="G185" s="2"/>
      <c r="H185" s="23">
        <v>168992.32</v>
      </c>
      <c r="I185" s="2">
        <f>SUM(E185:H185)</f>
        <v>299310.17</v>
      </c>
      <c r="J185" s="2">
        <v>387907.68</v>
      </c>
      <c r="K185" s="59">
        <f t="shared" ref="K185:K187" si="78">SUM(I185/J185)-1</f>
        <v>-0.22839844263975395</v>
      </c>
      <c r="L185" s="2">
        <v>456861.76</v>
      </c>
      <c r="M185" s="2">
        <v>459470.55</v>
      </c>
      <c r="N185" s="2">
        <v>486940.48</v>
      </c>
      <c r="O185" s="2">
        <v>592898.13</v>
      </c>
    </row>
    <row r="186" spans="1:15" ht="15.75" thickBot="1" x14ac:dyDescent="0.3">
      <c r="A186" s="34" t="s">
        <v>178</v>
      </c>
      <c r="B186" s="85" t="s">
        <v>179</v>
      </c>
      <c r="C186" s="86"/>
      <c r="D186" s="87"/>
      <c r="E186" s="3">
        <v>367.97</v>
      </c>
      <c r="F186" s="3">
        <v>2315.94</v>
      </c>
      <c r="G186" s="2"/>
      <c r="H186" s="2">
        <v>6775.74</v>
      </c>
      <c r="I186" s="2">
        <f>SUM(E186:H186)</f>
        <v>9459.65</v>
      </c>
      <c r="J186" s="2">
        <v>16262.09</v>
      </c>
      <c r="K186" s="59">
        <f t="shared" si="78"/>
        <v>-0.41830047675298809</v>
      </c>
      <c r="L186" s="2">
        <v>18112.009999999998</v>
      </c>
      <c r="M186" s="2">
        <v>16853.330000000002</v>
      </c>
      <c r="N186" s="2">
        <v>16424.650000000001</v>
      </c>
      <c r="O186" s="2">
        <v>19158.27</v>
      </c>
    </row>
    <row r="187" spans="1:15" ht="15.75" thickBot="1" x14ac:dyDescent="0.3">
      <c r="A187" s="30" t="s">
        <v>30</v>
      </c>
      <c r="B187" s="46"/>
      <c r="C187" s="31"/>
      <c r="D187" s="31"/>
      <c r="E187" s="4">
        <f>SUM(E185:E186)</f>
        <v>50479.06</v>
      </c>
      <c r="F187" s="4">
        <f t="shared" ref="F187:G187" si="79">SUM(F185:F186)</f>
        <v>82522.7</v>
      </c>
      <c r="G187" s="4">
        <f t="shared" si="79"/>
        <v>0</v>
      </c>
      <c r="H187" s="4">
        <f>SUM(H185:H186)</f>
        <v>175768.06</v>
      </c>
      <c r="I187" s="4">
        <f>SUM(I185:I186)</f>
        <v>308769.82</v>
      </c>
      <c r="J187" s="4">
        <f>SUM(J185:J186)</f>
        <v>404169.77</v>
      </c>
      <c r="K187" s="65">
        <f t="shared" si="78"/>
        <v>-0.23603930100957327</v>
      </c>
      <c r="L187" s="4">
        <f>SUM(L185:L186)</f>
        <v>474973.77</v>
      </c>
      <c r="M187" s="4">
        <f>SUM(M185:M186)</f>
        <v>476323.88</v>
      </c>
      <c r="N187" s="4">
        <f>SUM(N185:N186)</f>
        <v>503365.13</v>
      </c>
      <c r="O187" s="4">
        <f>SUM(O185:O186)</f>
        <v>612056.4</v>
      </c>
    </row>
    <row r="188" spans="1:15" ht="15.75" thickBot="1" x14ac:dyDescent="0.3">
      <c r="A188" s="36" t="s">
        <v>31</v>
      </c>
      <c r="B188" s="10"/>
      <c r="C188" s="28"/>
      <c r="D188" s="28"/>
      <c r="E188" s="11"/>
      <c r="F188" s="11"/>
      <c r="G188" s="11"/>
      <c r="H188" s="11"/>
      <c r="I188" s="11"/>
      <c r="J188" s="11"/>
      <c r="K188" s="11"/>
      <c r="L188" s="11"/>
      <c r="M188" s="11"/>
      <c r="N188" s="11"/>
    </row>
    <row r="189" spans="1:15" x14ac:dyDescent="0.25">
      <c r="A189" s="37"/>
      <c r="B189" s="45" t="s">
        <v>52</v>
      </c>
      <c r="C189" s="32"/>
      <c r="D189" s="32"/>
      <c r="E189" s="13" t="s">
        <v>2</v>
      </c>
      <c r="F189" s="14" t="s">
        <v>3</v>
      </c>
      <c r="G189" s="15" t="s">
        <v>4</v>
      </c>
      <c r="H189" s="42" t="s">
        <v>404</v>
      </c>
      <c r="I189" s="53" t="s">
        <v>512</v>
      </c>
      <c r="J189" s="13" t="s">
        <v>509</v>
      </c>
      <c r="K189" s="60" t="s">
        <v>437</v>
      </c>
      <c r="L189" s="13" t="s">
        <v>509</v>
      </c>
      <c r="M189" s="13" t="s">
        <v>487</v>
      </c>
      <c r="N189" s="13" t="s">
        <v>452</v>
      </c>
      <c r="O189" s="13" t="s">
        <v>431</v>
      </c>
    </row>
    <row r="190" spans="1:15" ht="15.75" thickBot="1" x14ac:dyDescent="0.3">
      <c r="A190" s="38" t="s">
        <v>52</v>
      </c>
      <c r="B190" s="38" t="s">
        <v>53</v>
      </c>
      <c r="C190" s="33"/>
      <c r="D190" s="33"/>
      <c r="E190" s="16" t="s">
        <v>5</v>
      </c>
      <c r="F190" s="16" t="s">
        <v>5</v>
      </c>
      <c r="G190" s="16" t="s">
        <v>5</v>
      </c>
      <c r="H190" s="43" t="s">
        <v>405</v>
      </c>
      <c r="I190" s="16" t="s">
        <v>432</v>
      </c>
      <c r="J190" s="16" t="s">
        <v>432</v>
      </c>
      <c r="K190" s="61" t="s">
        <v>511</v>
      </c>
      <c r="L190" s="16" t="s">
        <v>433</v>
      </c>
      <c r="M190" s="16" t="s">
        <v>433</v>
      </c>
      <c r="N190" s="16" t="s">
        <v>433</v>
      </c>
      <c r="O190" s="16" t="s">
        <v>433</v>
      </c>
    </row>
    <row r="191" spans="1:15" ht="15.75" thickBot="1" x14ac:dyDescent="0.3">
      <c r="A191" s="34" t="s">
        <v>180</v>
      </c>
      <c r="B191" s="82" t="s">
        <v>181</v>
      </c>
      <c r="C191" s="83"/>
      <c r="D191" s="84"/>
      <c r="E191" s="3">
        <v>30231.7</v>
      </c>
      <c r="F191" s="3">
        <v>26398.38</v>
      </c>
      <c r="G191" s="2">
        <v>5436.77</v>
      </c>
      <c r="H191" s="2">
        <v>22543.45</v>
      </c>
      <c r="I191" s="2">
        <f t="shared" ref="I191:I200" si="80">SUM(E191:H191)</f>
        <v>84610.3</v>
      </c>
      <c r="J191" s="2">
        <v>228010.5</v>
      </c>
      <c r="K191" s="59">
        <f t="shared" ref="K191:K201" si="81">SUM(I191/J191)-1</f>
        <v>-0.62891928222603788</v>
      </c>
      <c r="L191" s="2">
        <v>295745.52</v>
      </c>
      <c r="M191" s="2">
        <v>241936.32</v>
      </c>
      <c r="N191" s="2">
        <v>286961.73</v>
      </c>
      <c r="O191" s="2">
        <v>302444.27</v>
      </c>
    </row>
    <row r="192" spans="1:15" ht="15.75" thickBot="1" x14ac:dyDescent="0.3">
      <c r="A192" s="34" t="s">
        <v>460</v>
      </c>
      <c r="B192" s="85" t="s">
        <v>363</v>
      </c>
      <c r="C192" s="86"/>
      <c r="D192" s="87"/>
      <c r="E192" s="3"/>
      <c r="F192" s="3">
        <v>2122.52</v>
      </c>
      <c r="G192" s="2"/>
      <c r="H192" s="2">
        <v>239.95</v>
      </c>
      <c r="I192" s="2">
        <f t="shared" si="80"/>
        <v>2362.4699999999998</v>
      </c>
      <c r="J192" s="2">
        <v>5370.15</v>
      </c>
      <c r="K192" s="59">
        <f t="shared" si="81"/>
        <v>-0.5600737409569565</v>
      </c>
      <c r="L192" s="2">
        <v>5370.15</v>
      </c>
      <c r="M192" s="2">
        <v>5010.07</v>
      </c>
      <c r="N192" s="2"/>
      <c r="O192" s="2"/>
    </row>
    <row r="193" spans="1:15" ht="15.75" thickBot="1" x14ac:dyDescent="0.3">
      <c r="A193" s="34" t="s">
        <v>338</v>
      </c>
      <c r="B193" s="85" t="s">
        <v>469</v>
      </c>
      <c r="C193" s="86"/>
      <c r="D193" s="87"/>
      <c r="E193" s="3">
        <v>1194.8</v>
      </c>
      <c r="F193" s="3">
        <v>15577.27</v>
      </c>
      <c r="G193" s="2"/>
      <c r="H193" s="2">
        <v>43669.52</v>
      </c>
      <c r="I193" s="2">
        <f t="shared" si="80"/>
        <v>60441.59</v>
      </c>
      <c r="J193" s="2">
        <v>90804.83</v>
      </c>
      <c r="K193" s="59">
        <f t="shared" si="81"/>
        <v>-0.334379129392126</v>
      </c>
      <c r="L193" s="2">
        <v>90804.83</v>
      </c>
      <c r="M193" s="2">
        <v>91126.86</v>
      </c>
      <c r="N193" s="2">
        <v>61020.26</v>
      </c>
      <c r="O193" s="2">
        <v>65445.15</v>
      </c>
    </row>
    <row r="194" spans="1:15" ht="15.75" thickBot="1" x14ac:dyDescent="0.3">
      <c r="A194" s="34" t="s">
        <v>485</v>
      </c>
      <c r="B194" s="34" t="s">
        <v>486</v>
      </c>
      <c r="C194" s="35"/>
      <c r="D194" s="35"/>
      <c r="E194" s="3"/>
      <c r="F194" s="3"/>
      <c r="G194" s="2"/>
      <c r="H194" s="2"/>
      <c r="I194" s="2">
        <f t="shared" ref="I194" si="82">SUM(E194:H194)</f>
        <v>0</v>
      </c>
      <c r="J194" s="2">
        <v>4381.13</v>
      </c>
      <c r="K194" s="59">
        <f t="shared" si="81"/>
        <v>-1</v>
      </c>
      <c r="L194" s="2">
        <v>4381.13</v>
      </c>
      <c r="M194" s="2">
        <v>285</v>
      </c>
      <c r="N194" s="2"/>
      <c r="O194" s="2"/>
    </row>
    <row r="195" spans="1:15" ht="15.75" thickBot="1" x14ac:dyDescent="0.3">
      <c r="A195" s="34" t="s">
        <v>472</v>
      </c>
      <c r="B195" s="85" t="s">
        <v>473</v>
      </c>
      <c r="C195" s="86"/>
      <c r="D195" s="87"/>
      <c r="E195" s="3">
        <v>2193.02</v>
      </c>
      <c r="F195" s="3">
        <v>10783.81</v>
      </c>
      <c r="G195" s="2">
        <v>8534.2800000000007</v>
      </c>
      <c r="H195" s="2">
        <v>15963.48</v>
      </c>
      <c r="I195" s="2">
        <f t="shared" si="80"/>
        <v>37474.589999999997</v>
      </c>
      <c r="J195" s="2">
        <v>12794.05</v>
      </c>
      <c r="K195" s="59">
        <f t="shared" si="81"/>
        <v>1.9290639007976362</v>
      </c>
      <c r="L195" s="2">
        <v>16975.29</v>
      </c>
      <c r="M195" s="2">
        <v>13131.21</v>
      </c>
      <c r="N195" s="2"/>
      <c r="O195" s="2"/>
    </row>
    <row r="196" spans="1:15" ht="15.75" thickBot="1" x14ac:dyDescent="0.3">
      <c r="A196" s="34" t="s">
        <v>474</v>
      </c>
      <c r="B196" s="34" t="s">
        <v>484</v>
      </c>
      <c r="C196" s="35"/>
      <c r="D196" s="35"/>
      <c r="E196" s="3">
        <v>1707.73</v>
      </c>
      <c r="F196" s="3">
        <v>13969.63</v>
      </c>
      <c r="G196" s="2">
        <v>5821.12</v>
      </c>
      <c r="H196" s="2">
        <v>6492.6</v>
      </c>
      <c r="I196" s="2">
        <f t="shared" ref="I196" si="83">SUM(E196:H196)</f>
        <v>27991.08</v>
      </c>
      <c r="J196" s="2">
        <v>19914.37</v>
      </c>
      <c r="K196" s="59">
        <f t="shared" si="81"/>
        <v>0.40557195633103138</v>
      </c>
      <c r="L196" s="2">
        <v>22609.95</v>
      </c>
      <c r="M196" s="2">
        <v>6895.23</v>
      </c>
      <c r="N196" s="2"/>
      <c r="O196" s="2"/>
    </row>
    <row r="197" spans="1:15" ht="15.75" thickBot="1" x14ac:dyDescent="0.3">
      <c r="A197" s="34" t="s">
        <v>470</v>
      </c>
      <c r="B197" s="85" t="s">
        <v>471</v>
      </c>
      <c r="C197" s="86"/>
      <c r="D197" s="87"/>
      <c r="E197" s="3"/>
      <c r="F197" s="3">
        <v>8191.6</v>
      </c>
      <c r="G197" s="2"/>
      <c r="H197" s="2">
        <v>7223.06</v>
      </c>
      <c r="I197" s="2">
        <f t="shared" ref="I197:I199" si="84">SUM(E197:H197)</f>
        <v>15414.66</v>
      </c>
      <c r="J197" s="2">
        <v>22084.32</v>
      </c>
      <c r="K197" s="59">
        <f t="shared" si="81"/>
        <v>-0.30200884609532919</v>
      </c>
      <c r="L197" s="2">
        <v>24164.32</v>
      </c>
      <c r="M197" s="2">
        <v>13255.8</v>
      </c>
      <c r="N197" s="2"/>
      <c r="O197" s="2"/>
    </row>
    <row r="198" spans="1:15" ht="15.75" thickBot="1" x14ac:dyDescent="0.3">
      <c r="A198" s="34" t="s">
        <v>475</v>
      </c>
      <c r="B198" s="85" t="s">
        <v>493</v>
      </c>
      <c r="C198" s="86"/>
      <c r="D198" s="87"/>
      <c r="E198" s="3">
        <v>3061.7</v>
      </c>
      <c r="F198" s="3">
        <v>11959.84</v>
      </c>
      <c r="G198" s="2">
        <v>4253.13</v>
      </c>
      <c r="H198" s="2">
        <v>4371</v>
      </c>
      <c r="I198" s="2">
        <f t="shared" si="84"/>
        <v>23645.670000000002</v>
      </c>
      <c r="J198" s="2">
        <v>4761.57</v>
      </c>
      <c r="K198" s="59">
        <f t="shared" si="81"/>
        <v>3.9659398055683326</v>
      </c>
      <c r="L198" s="2">
        <v>4761.57</v>
      </c>
      <c r="M198" s="2">
        <v>260.98</v>
      </c>
      <c r="N198" s="2"/>
      <c r="O198" s="2"/>
    </row>
    <row r="199" spans="1:15" ht="15.75" thickBot="1" x14ac:dyDescent="0.3">
      <c r="A199" s="34" t="s">
        <v>481</v>
      </c>
      <c r="B199" s="85" t="s">
        <v>518</v>
      </c>
      <c r="C199" s="86"/>
      <c r="D199" s="87"/>
      <c r="E199" s="3">
        <v>81.2</v>
      </c>
      <c r="F199" s="3">
        <v>435</v>
      </c>
      <c r="G199" s="2"/>
      <c r="H199" s="2">
        <v>660</v>
      </c>
      <c r="I199" s="2">
        <f t="shared" si="84"/>
        <v>1176.2</v>
      </c>
      <c r="J199" s="2">
        <v>1950</v>
      </c>
      <c r="K199" s="59">
        <f t="shared" si="81"/>
        <v>-0.39682051282051278</v>
      </c>
      <c r="L199" s="2">
        <v>1950</v>
      </c>
      <c r="M199" s="2">
        <v>5048.28</v>
      </c>
      <c r="N199" s="2"/>
      <c r="O199" s="2"/>
    </row>
    <row r="200" spans="1:15" ht="15.75" thickBot="1" x14ac:dyDescent="0.3">
      <c r="A200" s="34" t="s">
        <v>504</v>
      </c>
      <c r="B200" s="34" t="s">
        <v>505</v>
      </c>
      <c r="C200" s="35"/>
      <c r="D200" s="35"/>
      <c r="E200" s="3">
        <v>1553.87</v>
      </c>
      <c r="F200" s="3">
        <v>3287.37</v>
      </c>
      <c r="G200" s="2"/>
      <c r="H200" s="2">
        <v>4816.33</v>
      </c>
      <c r="I200" s="2">
        <f t="shared" si="80"/>
        <v>9657.57</v>
      </c>
      <c r="J200" s="2">
        <v>17326.900000000001</v>
      </c>
      <c r="K200" s="59">
        <f t="shared" si="81"/>
        <v>-0.44262562835821762</v>
      </c>
      <c r="L200" s="2">
        <v>28672.82</v>
      </c>
      <c r="M200" s="2"/>
      <c r="N200" s="2"/>
      <c r="O200" s="2"/>
    </row>
    <row r="201" spans="1:15" ht="15.75" thickBot="1" x14ac:dyDescent="0.3">
      <c r="A201" s="30" t="s">
        <v>32</v>
      </c>
      <c r="B201" s="46"/>
      <c r="C201" s="31"/>
      <c r="D201" s="31"/>
      <c r="E201" s="4">
        <f>SUM(E191:E200)</f>
        <v>40024.019999999997</v>
      </c>
      <c r="F201" s="4">
        <f t="shared" ref="F201:I201" si="85">SUM(F191:F200)</f>
        <v>92725.42</v>
      </c>
      <c r="G201" s="4">
        <f t="shared" si="85"/>
        <v>24045.300000000003</v>
      </c>
      <c r="H201" s="4">
        <f>SUM(H191:H200)</f>
        <v>105979.39</v>
      </c>
      <c r="I201" s="4">
        <f t="shared" si="85"/>
        <v>262774.13</v>
      </c>
      <c r="J201" s="4">
        <f>SUM(J191:J200)</f>
        <v>407397.82</v>
      </c>
      <c r="K201" s="65">
        <f t="shared" si="81"/>
        <v>-0.35499377488077866</v>
      </c>
      <c r="L201" s="4">
        <f>SUM(L191:L200)</f>
        <v>495435.58000000007</v>
      </c>
      <c r="M201" s="4">
        <f>SUM(M191:M200)</f>
        <v>376949.75</v>
      </c>
      <c r="N201" s="4">
        <f>SUM(N191:N200)</f>
        <v>347981.99</v>
      </c>
      <c r="O201" s="4">
        <f>SUM(O191:O200)</f>
        <v>367889.42000000004</v>
      </c>
    </row>
    <row r="202" spans="1:15" ht="15.75" thickBot="1" x14ac:dyDescent="0.3">
      <c r="A202" s="36" t="s">
        <v>33</v>
      </c>
      <c r="B202" s="10"/>
      <c r="C202" s="28"/>
      <c r="D202" s="28"/>
      <c r="E202" s="11"/>
      <c r="F202" s="11"/>
      <c r="G202" s="11"/>
      <c r="H202" s="11"/>
      <c r="I202" s="11"/>
      <c r="J202" s="11"/>
      <c r="K202" s="11"/>
      <c r="L202" s="11"/>
      <c r="M202" s="11"/>
      <c r="N202" s="11"/>
    </row>
    <row r="203" spans="1:15" x14ac:dyDescent="0.25">
      <c r="A203" s="37"/>
      <c r="B203" s="45" t="s">
        <v>52</v>
      </c>
      <c r="C203" s="32"/>
      <c r="D203" s="32"/>
      <c r="E203" s="13" t="s">
        <v>2</v>
      </c>
      <c r="F203" s="14" t="s">
        <v>3</v>
      </c>
      <c r="G203" s="15" t="s">
        <v>4</v>
      </c>
      <c r="H203" s="42" t="s">
        <v>404</v>
      </c>
      <c r="I203" s="53" t="s">
        <v>512</v>
      </c>
      <c r="J203" s="13" t="s">
        <v>509</v>
      </c>
      <c r="K203" s="60" t="s">
        <v>437</v>
      </c>
      <c r="L203" s="13" t="s">
        <v>509</v>
      </c>
      <c r="M203" s="13" t="s">
        <v>487</v>
      </c>
      <c r="N203" s="13" t="s">
        <v>452</v>
      </c>
      <c r="O203" s="13" t="s">
        <v>431</v>
      </c>
    </row>
    <row r="204" spans="1:15" ht="15.75" thickBot="1" x14ac:dyDescent="0.3">
      <c r="A204" s="38" t="s">
        <v>52</v>
      </c>
      <c r="B204" s="38" t="s">
        <v>53</v>
      </c>
      <c r="C204" s="33"/>
      <c r="D204" s="33"/>
      <c r="E204" s="16" t="s">
        <v>5</v>
      </c>
      <c r="F204" s="16" t="s">
        <v>5</v>
      </c>
      <c r="G204" s="16" t="s">
        <v>5</v>
      </c>
      <c r="H204" s="43" t="s">
        <v>405</v>
      </c>
      <c r="I204" s="16" t="s">
        <v>432</v>
      </c>
      <c r="J204" s="16" t="s">
        <v>432</v>
      </c>
      <c r="K204" s="61" t="s">
        <v>511</v>
      </c>
      <c r="L204" s="16" t="s">
        <v>433</v>
      </c>
      <c r="M204" s="16" t="s">
        <v>433</v>
      </c>
      <c r="N204" s="16" t="s">
        <v>433</v>
      </c>
      <c r="O204" s="16" t="s">
        <v>433</v>
      </c>
    </row>
    <row r="205" spans="1:15" ht="15.75" thickBot="1" x14ac:dyDescent="0.3">
      <c r="A205" s="34" t="s">
        <v>182</v>
      </c>
      <c r="B205" s="82" t="s">
        <v>183</v>
      </c>
      <c r="C205" s="83"/>
      <c r="D205" s="84"/>
      <c r="E205" s="3">
        <v>11492.77</v>
      </c>
      <c r="F205" s="3">
        <v>27208.37</v>
      </c>
      <c r="G205" s="2">
        <v>23623.06</v>
      </c>
      <c r="H205" s="2">
        <v>8153.65</v>
      </c>
      <c r="I205" s="2">
        <f>SUM(E205:H205)</f>
        <v>70477.849999999991</v>
      </c>
      <c r="J205" s="2">
        <v>134179.66</v>
      </c>
      <c r="K205" s="59">
        <f t="shared" ref="K205:K209" si="86">SUM(I205/J205)-1</f>
        <v>-0.47475012233597857</v>
      </c>
      <c r="L205" s="2">
        <v>170283.22</v>
      </c>
      <c r="M205" s="2">
        <v>155016.62</v>
      </c>
      <c r="N205" s="2">
        <v>199927.23</v>
      </c>
      <c r="O205" s="2">
        <v>178374.47</v>
      </c>
    </row>
    <row r="206" spans="1:15" ht="15.75" thickBot="1" x14ac:dyDescent="0.3">
      <c r="A206" s="34" t="s">
        <v>184</v>
      </c>
      <c r="B206" s="85" t="s">
        <v>185</v>
      </c>
      <c r="C206" s="86"/>
      <c r="D206" s="87"/>
      <c r="E206" s="3">
        <v>11977.89</v>
      </c>
      <c r="F206" s="3">
        <v>20809.689999999999</v>
      </c>
      <c r="G206" s="2">
        <v>6124.7</v>
      </c>
      <c r="H206" s="2">
        <v>20285.64</v>
      </c>
      <c r="I206" s="2">
        <f t="shared" ref="I206:I208" si="87">SUM(E206:H206)</f>
        <v>59197.919999999998</v>
      </c>
      <c r="J206" s="2">
        <v>70577.16</v>
      </c>
      <c r="K206" s="59">
        <f t="shared" si="86"/>
        <v>-0.1612311971748368</v>
      </c>
      <c r="L206" s="2">
        <v>79536.639999999999</v>
      </c>
      <c r="M206" s="2">
        <v>81830.710000000006</v>
      </c>
      <c r="N206" s="2">
        <v>90665.95</v>
      </c>
      <c r="O206" s="2">
        <v>93816.61</v>
      </c>
    </row>
    <row r="207" spans="1:15" ht="15.75" thickBot="1" x14ac:dyDescent="0.3">
      <c r="A207" s="34" t="s">
        <v>186</v>
      </c>
      <c r="B207" s="85" t="s">
        <v>187</v>
      </c>
      <c r="C207" s="86"/>
      <c r="D207" s="87"/>
      <c r="E207" s="3">
        <v>36328.879999999997</v>
      </c>
      <c r="F207" s="3">
        <v>45312.6</v>
      </c>
      <c r="G207" s="2">
        <v>32195.62</v>
      </c>
      <c r="H207" s="2">
        <v>298529.77</v>
      </c>
      <c r="I207" s="2">
        <f t="shared" si="87"/>
        <v>412366.87</v>
      </c>
      <c r="J207" s="2">
        <v>634125.32999999996</v>
      </c>
      <c r="K207" s="59">
        <f t="shared" si="86"/>
        <v>-0.34970762010090339</v>
      </c>
      <c r="L207" s="2">
        <v>729966.15</v>
      </c>
      <c r="M207" s="2">
        <v>633155.73</v>
      </c>
      <c r="N207" s="2">
        <v>544239.9</v>
      </c>
      <c r="O207" s="2">
        <v>627422.56999999995</v>
      </c>
    </row>
    <row r="208" spans="1:15" ht="15.75" thickBot="1" x14ac:dyDescent="0.3">
      <c r="A208" s="34" t="s">
        <v>188</v>
      </c>
      <c r="B208" s="85" t="s">
        <v>189</v>
      </c>
      <c r="C208" s="86"/>
      <c r="D208" s="87"/>
      <c r="E208" s="3">
        <v>13967.79</v>
      </c>
      <c r="F208" s="3">
        <v>47825.26</v>
      </c>
      <c r="G208" s="2">
        <v>10516.3</v>
      </c>
      <c r="H208" s="2">
        <v>59694.74</v>
      </c>
      <c r="I208" s="2">
        <f t="shared" si="87"/>
        <v>132004.09</v>
      </c>
      <c r="J208" s="2">
        <v>179396.49</v>
      </c>
      <c r="K208" s="59">
        <f t="shared" si="86"/>
        <v>-0.26417685206661512</v>
      </c>
      <c r="L208" s="2">
        <v>215515.8</v>
      </c>
      <c r="M208" s="2">
        <v>196304.7</v>
      </c>
      <c r="N208" s="2">
        <v>151919.56</v>
      </c>
      <c r="O208" s="2">
        <v>147701.67000000001</v>
      </c>
    </row>
    <row r="209" spans="1:15" ht="15.75" thickBot="1" x14ac:dyDescent="0.3">
      <c r="A209" s="30" t="s">
        <v>34</v>
      </c>
      <c r="B209" s="46"/>
      <c r="C209" s="31"/>
      <c r="D209" s="31"/>
      <c r="E209" s="4">
        <f t="shared" ref="E209:J209" si="88">SUM(E205:E208)</f>
        <v>73767.329999999987</v>
      </c>
      <c r="F209" s="4">
        <f t="shared" si="88"/>
        <v>141155.92000000001</v>
      </c>
      <c r="G209" s="4">
        <f t="shared" si="88"/>
        <v>72459.680000000008</v>
      </c>
      <c r="H209" s="4">
        <f t="shared" si="88"/>
        <v>386663.8</v>
      </c>
      <c r="I209" s="4">
        <f t="shared" si="88"/>
        <v>674046.73</v>
      </c>
      <c r="J209" s="4">
        <f t="shared" si="88"/>
        <v>1018278.6399999999</v>
      </c>
      <c r="K209" s="65">
        <f t="shared" si="86"/>
        <v>-0.33805276520383454</v>
      </c>
      <c r="L209" s="4">
        <f t="shared" ref="L209:N209" si="89">SUM(L205:L208)</f>
        <v>1195301.81</v>
      </c>
      <c r="M209" s="4">
        <f t="shared" ref="M209" si="90">SUM(M205:M208)</f>
        <v>1066307.76</v>
      </c>
      <c r="N209" s="4">
        <f t="shared" si="89"/>
        <v>986752.64000000013</v>
      </c>
      <c r="O209" s="4">
        <f t="shared" ref="O209" si="91">SUM(O205:O208)</f>
        <v>1047315.32</v>
      </c>
    </row>
    <row r="210" spans="1:15" ht="15.75" thickBot="1" x14ac:dyDescent="0.3">
      <c r="A210" s="91" t="s">
        <v>281</v>
      </c>
      <c r="B210" s="91"/>
      <c r="C210" s="91"/>
      <c r="D210" s="91"/>
      <c r="E210" s="11"/>
      <c r="F210" s="11"/>
      <c r="G210" s="11"/>
      <c r="H210" s="11"/>
      <c r="I210" s="11"/>
      <c r="J210" s="11"/>
      <c r="K210" s="11"/>
      <c r="L210" s="11"/>
      <c r="M210" s="11"/>
      <c r="N210" s="11"/>
    </row>
    <row r="211" spans="1:15" x14ac:dyDescent="0.25">
      <c r="A211" s="37"/>
      <c r="B211" s="45" t="s">
        <v>52</v>
      </c>
      <c r="C211" s="32"/>
      <c r="D211" s="32"/>
      <c r="E211" s="13" t="s">
        <v>2</v>
      </c>
      <c r="F211" s="14" t="s">
        <v>3</v>
      </c>
      <c r="G211" s="15" t="s">
        <v>4</v>
      </c>
      <c r="H211" s="42" t="s">
        <v>404</v>
      </c>
      <c r="I211" s="53" t="s">
        <v>512</v>
      </c>
      <c r="J211" s="13" t="s">
        <v>509</v>
      </c>
      <c r="K211" s="60" t="s">
        <v>437</v>
      </c>
      <c r="L211" s="13" t="s">
        <v>509</v>
      </c>
      <c r="M211" s="13" t="s">
        <v>487</v>
      </c>
      <c r="N211" s="13" t="s">
        <v>452</v>
      </c>
      <c r="O211" s="13" t="s">
        <v>431</v>
      </c>
    </row>
    <row r="212" spans="1:15" ht="15.75" thickBot="1" x14ac:dyDescent="0.3">
      <c r="A212" s="38" t="s">
        <v>52</v>
      </c>
      <c r="B212" s="38" t="s">
        <v>53</v>
      </c>
      <c r="C212" s="33"/>
      <c r="D212" s="33"/>
      <c r="E212" s="16" t="s">
        <v>5</v>
      </c>
      <c r="F212" s="16" t="s">
        <v>5</v>
      </c>
      <c r="G212" s="16" t="s">
        <v>5</v>
      </c>
      <c r="H212" s="43" t="s">
        <v>405</v>
      </c>
      <c r="I212" s="16" t="s">
        <v>432</v>
      </c>
      <c r="J212" s="16" t="s">
        <v>432</v>
      </c>
      <c r="K212" s="61" t="s">
        <v>511</v>
      </c>
      <c r="L212" s="16" t="s">
        <v>433</v>
      </c>
      <c r="M212" s="16" t="s">
        <v>433</v>
      </c>
      <c r="N212" s="16" t="s">
        <v>433</v>
      </c>
      <c r="O212" s="16" t="s">
        <v>433</v>
      </c>
    </row>
    <row r="213" spans="1:15" ht="15.75" thickBot="1" x14ac:dyDescent="0.3">
      <c r="A213" s="34" t="s">
        <v>190</v>
      </c>
      <c r="B213" s="34" t="s">
        <v>503</v>
      </c>
      <c r="C213" s="35"/>
      <c r="D213" s="35"/>
      <c r="E213" s="5">
        <v>2594.65</v>
      </c>
      <c r="F213" s="3"/>
      <c r="G213" s="2">
        <v>1682.95</v>
      </c>
      <c r="H213" s="2">
        <v>299</v>
      </c>
      <c r="I213" s="2">
        <f>SUM(E213:H213)</f>
        <v>4576.6000000000004</v>
      </c>
      <c r="J213" s="2">
        <v>23077.81</v>
      </c>
      <c r="K213" s="59">
        <f t="shared" ref="K213:K225" si="92">SUM(I213/J213)-1</f>
        <v>-0.80168828844678064</v>
      </c>
      <c r="L213" s="2">
        <v>30101.65</v>
      </c>
      <c r="M213" s="2">
        <v>43754.67</v>
      </c>
      <c r="N213" s="2">
        <v>119691.1</v>
      </c>
      <c r="O213" s="2">
        <v>56411.5</v>
      </c>
    </row>
    <row r="214" spans="1:15" ht="15.75" thickBot="1" x14ac:dyDescent="0.3">
      <c r="A214" s="34" t="s">
        <v>191</v>
      </c>
      <c r="B214" s="85" t="s">
        <v>192</v>
      </c>
      <c r="C214" s="86"/>
      <c r="D214" s="87"/>
      <c r="E214" s="5">
        <v>357.08</v>
      </c>
      <c r="F214" s="3">
        <v>2206.54</v>
      </c>
      <c r="G214" s="2">
        <v>2802.79</v>
      </c>
      <c r="H214" s="2">
        <v>650</v>
      </c>
      <c r="I214" s="2">
        <f t="shared" ref="I214:I225" si="93">SUM(E214:H214)</f>
        <v>6016.41</v>
      </c>
      <c r="J214" s="2">
        <v>12510.05</v>
      </c>
      <c r="K214" s="59">
        <f t="shared" si="92"/>
        <v>-0.51907386461285121</v>
      </c>
      <c r="L214" s="2">
        <v>14588.81</v>
      </c>
      <c r="M214" s="2">
        <v>13748.01</v>
      </c>
      <c r="N214" s="2">
        <v>19732.560000000001</v>
      </c>
      <c r="O214" s="2">
        <v>15690.28</v>
      </c>
    </row>
    <row r="215" spans="1:15" ht="15.75" thickBot="1" x14ac:dyDescent="0.3">
      <c r="A215" s="34" t="s">
        <v>416</v>
      </c>
      <c r="B215" s="85" t="s">
        <v>417</v>
      </c>
      <c r="C215" s="86"/>
      <c r="D215" s="87"/>
      <c r="E215" s="5"/>
      <c r="F215" s="3"/>
      <c r="G215" s="2"/>
      <c r="H215" s="2"/>
      <c r="I215" s="2">
        <f t="shared" si="93"/>
        <v>0</v>
      </c>
      <c r="J215" s="2"/>
      <c r="K215" s="59"/>
      <c r="L215" s="2"/>
      <c r="M215" s="2"/>
      <c r="N215" s="2"/>
      <c r="O215" s="2">
        <v>42.91</v>
      </c>
    </row>
    <row r="216" spans="1:15" ht="15.75" thickBot="1" x14ac:dyDescent="0.3">
      <c r="A216" s="34" t="s">
        <v>193</v>
      </c>
      <c r="B216" s="85" t="s">
        <v>194</v>
      </c>
      <c r="C216" s="86"/>
      <c r="D216" s="87"/>
      <c r="E216" s="5">
        <v>451.38</v>
      </c>
      <c r="F216" s="3"/>
      <c r="G216" s="2"/>
      <c r="H216" s="2"/>
      <c r="I216" s="2">
        <f t="shared" si="93"/>
        <v>451.38</v>
      </c>
      <c r="J216" s="2">
        <v>3429.68</v>
      </c>
      <c r="K216" s="59">
        <f t="shared" si="92"/>
        <v>-0.86839005388257795</v>
      </c>
      <c r="L216" s="2">
        <v>3783.22</v>
      </c>
      <c r="M216" s="2">
        <v>4676.2299999999996</v>
      </c>
      <c r="N216" s="2">
        <v>15114.49</v>
      </c>
      <c r="O216" s="2">
        <v>28335.59</v>
      </c>
    </row>
    <row r="217" spans="1:15" ht="15.75" thickBot="1" x14ac:dyDescent="0.3">
      <c r="A217" s="34" t="s">
        <v>195</v>
      </c>
      <c r="B217" s="85" t="s">
        <v>196</v>
      </c>
      <c r="C217" s="86"/>
      <c r="D217" s="87"/>
      <c r="E217" s="3">
        <v>127.6</v>
      </c>
      <c r="F217" s="3"/>
      <c r="G217" s="2"/>
      <c r="H217" s="2"/>
      <c r="I217" s="2">
        <f t="shared" si="93"/>
        <v>127.6</v>
      </c>
      <c r="J217" s="2">
        <v>893.76</v>
      </c>
      <c r="K217" s="59">
        <f t="shared" si="92"/>
        <v>-0.85723236663086289</v>
      </c>
      <c r="L217" s="2">
        <v>893.76</v>
      </c>
      <c r="M217" s="2">
        <v>605.9</v>
      </c>
      <c r="N217" s="2">
        <v>4202</v>
      </c>
      <c r="O217" s="2">
        <v>4643.6000000000004</v>
      </c>
    </row>
    <row r="218" spans="1:15" ht="15.75" thickBot="1" x14ac:dyDescent="0.3">
      <c r="A218" s="34" t="s">
        <v>197</v>
      </c>
      <c r="B218" s="85" t="s">
        <v>265</v>
      </c>
      <c r="C218" s="86"/>
      <c r="D218" s="87"/>
      <c r="E218" s="3">
        <v>1401.92</v>
      </c>
      <c r="F218" s="3"/>
      <c r="G218" s="2"/>
      <c r="H218" s="2">
        <v>400</v>
      </c>
      <c r="I218" s="2">
        <f t="shared" si="93"/>
        <v>1801.92</v>
      </c>
      <c r="J218" s="2">
        <v>5154.4399999999996</v>
      </c>
      <c r="K218" s="59">
        <f t="shared" si="92"/>
        <v>-0.65041401199742355</v>
      </c>
      <c r="L218" s="2">
        <v>5641.81</v>
      </c>
      <c r="M218" s="2">
        <v>5058.66</v>
      </c>
      <c r="N218" s="2">
        <v>4525.83</v>
      </c>
      <c r="O218" s="2">
        <v>21806.29</v>
      </c>
    </row>
    <row r="219" spans="1:15" ht="15.75" thickBot="1" x14ac:dyDescent="0.3">
      <c r="A219" s="34" t="s">
        <v>382</v>
      </c>
      <c r="B219" s="85" t="s">
        <v>383</v>
      </c>
      <c r="C219" s="86"/>
      <c r="D219" s="87"/>
      <c r="E219" s="3"/>
      <c r="F219" s="3">
        <v>4145.22</v>
      </c>
      <c r="G219" s="2"/>
      <c r="H219" s="2">
        <v>2526.4</v>
      </c>
      <c r="I219" s="2">
        <f t="shared" ref="I219:I224" si="94">SUM(E219:H219)</f>
        <v>6671.6200000000008</v>
      </c>
      <c r="J219" s="2">
        <v>1175.04</v>
      </c>
      <c r="K219" s="59">
        <f t="shared" si="92"/>
        <v>4.6777811819172124</v>
      </c>
      <c r="L219" s="2">
        <v>876.68</v>
      </c>
      <c r="M219" s="2">
        <v>710.68</v>
      </c>
      <c r="N219" s="2">
        <v>1664.91</v>
      </c>
      <c r="O219" s="2">
        <v>1323.61</v>
      </c>
    </row>
    <row r="220" spans="1:15" ht="15.75" thickBot="1" x14ac:dyDescent="0.3">
      <c r="A220" s="34" t="s">
        <v>408</v>
      </c>
      <c r="B220" s="34" t="s">
        <v>409</v>
      </c>
      <c r="C220" s="35"/>
      <c r="D220" s="35"/>
      <c r="E220" s="3">
        <v>4846.41</v>
      </c>
      <c r="F220" s="3">
        <v>407.26</v>
      </c>
      <c r="G220" s="2"/>
      <c r="H220" s="2">
        <v>2765.28</v>
      </c>
      <c r="I220" s="2">
        <f t="shared" ref="I220:I221" si="95">SUM(E220:H220)</f>
        <v>8018.9500000000007</v>
      </c>
      <c r="J220" s="2">
        <v>12202.19</v>
      </c>
      <c r="K220" s="59">
        <f t="shared" si="92"/>
        <v>-0.34282698433641823</v>
      </c>
      <c r="L220" s="2">
        <v>12973.82</v>
      </c>
      <c r="M220" s="2">
        <v>11914.66</v>
      </c>
      <c r="N220" s="2">
        <v>5479.24</v>
      </c>
      <c r="O220" s="2"/>
    </row>
    <row r="221" spans="1:15" ht="15.75" thickBot="1" x14ac:dyDescent="0.3">
      <c r="A221" s="34" t="s">
        <v>450</v>
      </c>
      <c r="B221" s="34" t="s">
        <v>451</v>
      </c>
      <c r="C221" s="35"/>
      <c r="D221" s="35"/>
      <c r="E221" s="3"/>
      <c r="F221" s="3"/>
      <c r="G221" s="2"/>
      <c r="H221" s="2">
        <v>990</v>
      </c>
      <c r="I221" s="2">
        <f t="shared" si="95"/>
        <v>990</v>
      </c>
      <c r="J221" s="2">
        <v>2240</v>
      </c>
      <c r="K221" s="59">
        <f t="shared" si="92"/>
        <v>-0.5580357142857143</v>
      </c>
      <c r="L221" s="2">
        <v>2240</v>
      </c>
      <c r="M221" s="2"/>
      <c r="N221" s="2">
        <v>195</v>
      </c>
      <c r="O221" s="2"/>
    </row>
    <row r="222" spans="1:15" ht="15.75" thickBot="1" x14ac:dyDescent="0.3">
      <c r="A222" s="34" t="s">
        <v>442</v>
      </c>
      <c r="B222" s="85" t="s">
        <v>443</v>
      </c>
      <c r="C222" s="86"/>
      <c r="D222" s="87"/>
      <c r="E222" s="3">
        <v>1197.46</v>
      </c>
      <c r="F222" s="3"/>
      <c r="G222" s="2"/>
      <c r="H222" s="2"/>
      <c r="I222" s="2">
        <f t="shared" ref="I222" si="96">SUM(E222:H222)</f>
        <v>1197.46</v>
      </c>
      <c r="J222" s="2">
        <v>737.08</v>
      </c>
      <c r="K222" s="59">
        <f t="shared" si="92"/>
        <v>0.62459977207358763</v>
      </c>
      <c r="L222" s="2">
        <v>979.52</v>
      </c>
      <c r="M222" s="2">
        <v>69.56</v>
      </c>
      <c r="N222" s="2">
        <v>337.06</v>
      </c>
      <c r="O222" s="2"/>
    </row>
    <row r="223" spans="1:15" ht="15.75" thickBot="1" x14ac:dyDescent="0.3">
      <c r="A223" s="34" t="s">
        <v>461</v>
      </c>
      <c r="B223" s="85" t="s">
        <v>463</v>
      </c>
      <c r="C223" s="86"/>
      <c r="D223" s="87"/>
      <c r="E223" s="3">
        <v>6247.34</v>
      </c>
      <c r="F223" s="3"/>
      <c r="G223" s="2"/>
      <c r="H223" s="2">
        <v>2247.9299999999998</v>
      </c>
      <c r="I223" s="2">
        <f t="shared" ref="I223" si="97">SUM(E223:H223)</f>
        <v>8495.27</v>
      </c>
      <c r="J223" s="2">
        <v>12191.35</v>
      </c>
      <c r="K223" s="59">
        <f t="shared" si="92"/>
        <v>-0.30317233120204079</v>
      </c>
      <c r="L223" s="2">
        <v>12885.06</v>
      </c>
      <c r="M223" s="2">
        <v>10846.81</v>
      </c>
      <c r="N223" s="2"/>
      <c r="O223" s="2"/>
    </row>
    <row r="224" spans="1:15" ht="15.75" thickBot="1" x14ac:dyDescent="0.3">
      <c r="A224" s="34" t="s">
        <v>465</v>
      </c>
      <c r="B224" s="85" t="s">
        <v>466</v>
      </c>
      <c r="C224" s="86"/>
      <c r="D224" s="87"/>
      <c r="E224" s="3">
        <v>3873.06</v>
      </c>
      <c r="F224" s="3"/>
      <c r="G224" s="2"/>
      <c r="H224" s="2"/>
      <c r="I224" s="2">
        <f t="shared" si="94"/>
        <v>3873.06</v>
      </c>
      <c r="J224" s="2">
        <v>5578.25</v>
      </c>
      <c r="K224" s="59">
        <f t="shared" si="92"/>
        <v>-0.30568547483529784</v>
      </c>
      <c r="L224" s="2">
        <v>6529.41</v>
      </c>
      <c r="M224" s="2">
        <v>19871.78</v>
      </c>
      <c r="N224" s="2"/>
      <c r="O224" s="2"/>
    </row>
    <row r="225" spans="1:15" ht="15.75" thickBot="1" x14ac:dyDescent="0.3">
      <c r="A225" s="34" t="s">
        <v>462</v>
      </c>
      <c r="B225" s="85" t="s">
        <v>464</v>
      </c>
      <c r="C225" s="86"/>
      <c r="D225" s="87"/>
      <c r="E225" s="3">
        <v>24444.17</v>
      </c>
      <c r="F225" s="3">
        <v>20967.21</v>
      </c>
      <c r="G225" s="2">
        <v>9434.74</v>
      </c>
      <c r="H225" s="2">
        <v>6770.76</v>
      </c>
      <c r="I225" s="2">
        <f t="shared" si="93"/>
        <v>61616.88</v>
      </c>
      <c r="J225" s="2">
        <v>87678.59</v>
      </c>
      <c r="K225" s="59">
        <f t="shared" si="92"/>
        <v>-0.29724143602218056</v>
      </c>
      <c r="L225" s="2">
        <v>94071.51</v>
      </c>
      <c r="M225" s="2">
        <v>53689.79</v>
      </c>
      <c r="N225" s="2"/>
      <c r="O225" s="2"/>
    </row>
    <row r="226" spans="1:15" ht="15.75" thickBot="1" x14ac:dyDescent="0.3">
      <c r="A226" s="30" t="s">
        <v>280</v>
      </c>
      <c r="B226" s="46"/>
      <c r="C226" s="31"/>
      <c r="D226" s="31"/>
      <c r="E226" s="4">
        <f>SUM(E213:E225)</f>
        <v>45541.07</v>
      </c>
      <c r="F226" s="4">
        <f t="shared" ref="F226:I226" si="98">SUM(F213:F225)</f>
        <v>27726.23</v>
      </c>
      <c r="G226" s="4">
        <f t="shared" si="98"/>
        <v>13920.48</v>
      </c>
      <c r="H226" s="4">
        <f>SUM(H213:H225)</f>
        <v>16649.370000000003</v>
      </c>
      <c r="I226" s="4">
        <f t="shared" si="98"/>
        <v>103837.15</v>
      </c>
      <c r="J226" s="4">
        <f>SUM(J213:J225)</f>
        <v>166868.24</v>
      </c>
      <c r="K226" s="65">
        <f t="shared" ref="K226" si="99">SUM(I226/J226)-1</f>
        <v>-0.37772969859333327</v>
      </c>
      <c r="L226" s="4">
        <f>SUM(L213:L225)</f>
        <v>185565.25</v>
      </c>
      <c r="M226" s="4">
        <f>SUM(M213:M225)</f>
        <v>164946.75</v>
      </c>
      <c r="N226" s="4">
        <f>SUM(N213:N225)</f>
        <v>170942.18999999997</v>
      </c>
      <c r="O226" s="4">
        <f>SUM(O213:O225)</f>
        <v>128253.78000000001</v>
      </c>
    </row>
    <row r="227" spans="1:15" ht="15.75" thickBot="1" x14ac:dyDescent="0.3">
      <c r="A227" s="91" t="s">
        <v>35</v>
      </c>
      <c r="B227" s="91"/>
      <c r="C227" s="91"/>
      <c r="D227" s="91"/>
      <c r="E227" s="11"/>
      <c r="F227" s="11"/>
      <c r="G227" s="11"/>
      <c r="H227" s="11"/>
      <c r="I227" s="11"/>
      <c r="J227" s="11"/>
      <c r="K227" s="11"/>
      <c r="L227" s="11"/>
      <c r="M227" s="11"/>
      <c r="N227" s="11"/>
    </row>
    <row r="228" spans="1:15" x14ac:dyDescent="0.25">
      <c r="A228" s="37"/>
      <c r="B228" s="45" t="s">
        <v>52</v>
      </c>
      <c r="C228" s="32"/>
      <c r="D228" s="32"/>
      <c r="E228" s="13" t="s">
        <v>2</v>
      </c>
      <c r="F228" s="14" t="s">
        <v>3</v>
      </c>
      <c r="G228" s="15" t="s">
        <v>4</v>
      </c>
      <c r="H228" s="42" t="s">
        <v>404</v>
      </c>
      <c r="I228" s="53" t="s">
        <v>512</v>
      </c>
      <c r="J228" s="13" t="s">
        <v>509</v>
      </c>
      <c r="K228" s="60" t="s">
        <v>437</v>
      </c>
      <c r="L228" s="13" t="s">
        <v>509</v>
      </c>
      <c r="M228" s="13" t="s">
        <v>487</v>
      </c>
      <c r="N228" s="13" t="s">
        <v>452</v>
      </c>
      <c r="O228" s="13" t="s">
        <v>431</v>
      </c>
    </row>
    <row r="229" spans="1:15" ht="15.75" thickBot="1" x14ac:dyDescent="0.3">
      <c r="A229" s="38" t="s">
        <v>52</v>
      </c>
      <c r="B229" s="38" t="s">
        <v>53</v>
      </c>
      <c r="C229" s="33"/>
      <c r="D229" s="33"/>
      <c r="E229" s="16" t="s">
        <v>5</v>
      </c>
      <c r="F229" s="16" t="s">
        <v>5</v>
      </c>
      <c r="G229" s="16" t="s">
        <v>5</v>
      </c>
      <c r="H229" s="43" t="s">
        <v>405</v>
      </c>
      <c r="I229" s="16" t="s">
        <v>432</v>
      </c>
      <c r="J229" s="16" t="s">
        <v>432</v>
      </c>
      <c r="K229" s="61" t="s">
        <v>511</v>
      </c>
      <c r="L229" s="16" t="s">
        <v>433</v>
      </c>
      <c r="M229" s="16" t="s">
        <v>433</v>
      </c>
      <c r="N229" s="16" t="s">
        <v>433</v>
      </c>
      <c r="O229" s="16" t="s">
        <v>433</v>
      </c>
    </row>
    <row r="230" spans="1:15" ht="15.75" thickBot="1" x14ac:dyDescent="0.3">
      <c r="A230" s="34" t="s">
        <v>198</v>
      </c>
      <c r="B230" s="82" t="s">
        <v>480</v>
      </c>
      <c r="C230" s="83"/>
      <c r="D230" s="84"/>
      <c r="E230" s="3">
        <v>4621.55</v>
      </c>
      <c r="F230" s="3">
        <v>9704.7900000000009</v>
      </c>
      <c r="G230" s="2">
        <v>9373.15</v>
      </c>
      <c r="H230" s="2">
        <v>22995.439999999999</v>
      </c>
      <c r="I230" s="2">
        <f t="shared" ref="I230:I242" si="100">SUM(E230:H230)</f>
        <v>46694.929999999993</v>
      </c>
      <c r="J230" s="2">
        <v>78537.87</v>
      </c>
      <c r="K230" s="59">
        <f t="shared" ref="K230:K243" si="101">SUM(I230/J230)-1</f>
        <v>-0.40544695189721858</v>
      </c>
      <c r="L230" s="2">
        <v>86364.17</v>
      </c>
      <c r="M230" s="2">
        <v>50744.46</v>
      </c>
      <c r="N230" s="2">
        <v>56382.33</v>
      </c>
      <c r="O230" s="2">
        <v>27703.84</v>
      </c>
    </row>
    <row r="231" spans="1:15" ht="15.75" thickBot="1" x14ac:dyDescent="0.3">
      <c r="A231" s="34" t="s">
        <v>320</v>
      </c>
      <c r="B231" s="85" t="s">
        <v>321</v>
      </c>
      <c r="C231" s="86"/>
      <c r="D231" s="87"/>
      <c r="E231" s="3">
        <v>1061.6400000000001</v>
      </c>
      <c r="F231" s="3">
        <v>6644.54</v>
      </c>
      <c r="G231" s="2"/>
      <c r="H231" s="2">
        <v>5128</v>
      </c>
      <c r="I231" s="2">
        <f t="shared" si="100"/>
        <v>12834.18</v>
      </c>
      <c r="J231" s="2">
        <v>12927.43</v>
      </c>
      <c r="K231" s="59">
        <f t="shared" si="101"/>
        <v>-7.2133440289369188E-3</v>
      </c>
      <c r="L231" s="2">
        <v>14822.69</v>
      </c>
      <c r="M231" s="2">
        <v>8731.98</v>
      </c>
      <c r="N231" s="2">
        <v>8244.84</v>
      </c>
      <c r="O231" s="2">
        <v>16068.24</v>
      </c>
    </row>
    <row r="232" spans="1:15" ht="15.75" thickBot="1" x14ac:dyDescent="0.3">
      <c r="A232" s="34" t="s">
        <v>397</v>
      </c>
      <c r="B232" s="85" t="s">
        <v>398</v>
      </c>
      <c r="C232" s="86"/>
      <c r="D232" s="87"/>
      <c r="E232" s="3">
        <v>1678.29</v>
      </c>
      <c r="F232" s="3">
        <v>6876.05</v>
      </c>
      <c r="G232" s="2"/>
      <c r="H232" s="2">
        <v>217333.97</v>
      </c>
      <c r="I232" s="2">
        <f t="shared" si="100"/>
        <v>225888.31</v>
      </c>
      <c r="J232" s="2">
        <v>340280.76</v>
      </c>
      <c r="K232" s="59">
        <f t="shared" si="101"/>
        <v>-0.33617078438404802</v>
      </c>
      <c r="L232" s="2">
        <v>399586.81</v>
      </c>
      <c r="M232" s="2">
        <v>365187.7</v>
      </c>
      <c r="N232" s="2">
        <v>375618.48</v>
      </c>
      <c r="O232" s="2">
        <v>325615.19</v>
      </c>
    </row>
    <row r="233" spans="1:15" ht="15.75" thickBot="1" x14ac:dyDescent="0.3">
      <c r="A233" s="34" t="s">
        <v>339</v>
      </c>
      <c r="B233" s="85" t="s">
        <v>340</v>
      </c>
      <c r="C233" s="86"/>
      <c r="D233" s="87"/>
      <c r="E233" s="3">
        <v>2721.01</v>
      </c>
      <c r="F233" s="3">
        <v>11734.97</v>
      </c>
      <c r="G233" s="2"/>
      <c r="H233" s="2">
        <v>7498.84</v>
      </c>
      <c r="I233" s="2">
        <f t="shared" si="100"/>
        <v>21954.82</v>
      </c>
      <c r="J233" s="2">
        <v>129837.66</v>
      </c>
      <c r="K233" s="59">
        <f t="shared" si="101"/>
        <v>-0.83090560935864066</v>
      </c>
      <c r="L233" s="2">
        <v>139110.10999999999</v>
      </c>
      <c r="M233" s="2">
        <v>132072.92000000001</v>
      </c>
      <c r="N233" s="2">
        <v>127390.79</v>
      </c>
      <c r="O233" s="2">
        <v>112297.88</v>
      </c>
    </row>
    <row r="234" spans="1:15" ht="15.75" thickBot="1" x14ac:dyDescent="0.3">
      <c r="A234" s="34" t="s">
        <v>283</v>
      </c>
      <c r="B234" s="85" t="s">
        <v>284</v>
      </c>
      <c r="C234" s="86"/>
      <c r="D234" s="87"/>
      <c r="E234" s="3">
        <v>3315.37</v>
      </c>
      <c r="F234" s="3">
        <v>11652</v>
      </c>
      <c r="G234" s="2"/>
      <c r="H234" s="2">
        <v>70313.45</v>
      </c>
      <c r="I234" s="2">
        <f t="shared" si="100"/>
        <v>85280.819999999992</v>
      </c>
      <c r="J234" s="2">
        <v>86356.55</v>
      </c>
      <c r="K234" s="59">
        <f t="shared" si="101"/>
        <v>-1.2456843169394882E-2</v>
      </c>
      <c r="L234" s="2">
        <v>94947.63</v>
      </c>
      <c r="M234" s="2">
        <v>143151.6</v>
      </c>
      <c r="N234" s="2">
        <v>97979.72</v>
      </c>
      <c r="O234" s="2">
        <v>110834.4</v>
      </c>
    </row>
    <row r="235" spans="1:15" ht="15.75" thickBot="1" x14ac:dyDescent="0.3">
      <c r="A235" s="34" t="s">
        <v>282</v>
      </c>
      <c r="B235" s="85" t="s">
        <v>285</v>
      </c>
      <c r="C235" s="86"/>
      <c r="D235" s="87"/>
      <c r="E235" s="3">
        <v>6229.16</v>
      </c>
      <c r="F235" s="3">
        <v>1311.84</v>
      </c>
      <c r="G235" s="2"/>
      <c r="H235" s="2"/>
      <c r="I235" s="2">
        <f t="shared" si="100"/>
        <v>7541</v>
      </c>
      <c r="J235" s="2">
        <v>7947.44</v>
      </c>
      <c r="K235" s="59">
        <f t="shared" si="101"/>
        <v>-5.1140996345993117E-2</v>
      </c>
      <c r="L235" s="2">
        <v>8236.44</v>
      </c>
      <c r="M235" s="2">
        <v>11807.64</v>
      </c>
      <c r="N235" s="2">
        <v>8560.65</v>
      </c>
      <c r="O235" s="2">
        <v>9279.09</v>
      </c>
    </row>
    <row r="236" spans="1:15" ht="15.75" thickBot="1" x14ac:dyDescent="0.3">
      <c r="A236" s="34" t="s">
        <v>199</v>
      </c>
      <c r="B236" s="85" t="s">
        <v>523</v>
      </c>
      <c r="C236" s="86"/>
      <c r="D236" s="87"/>
      <c r="E236" s="3">
        <v>331.96</v>
      </c>
      <c r="F236" s="3">
        <v>3276.66</v>
      </c>
      <c r="G236" s="2"/>
      <c r="H236" s="2">
        <v>820</v>
      </c>
      <c r="I236" s="2">
        <f t="shared" si="100"/>
        <v>4428.62</v>
      </c>
      <c r="J236" s="2">
        <v>8982.7199999999993</v>
      </c>
      <c r="K236" s="59">
        <f t="shared" si="101"/>
        <v>-0.50698452139218408</v>
      </c>
      <c r="L236" s="2">
        <v>10792.59</v>
      </c>
      <c r="M236" s="2">
        <v>26123.9</v>
      </c>
      <c r="N236" s="2">
        <v>21308.38</v>
      </c>
      <c r="O236" s="2">
        <v>12695.51</v>
      </c>
    </row>
    <row r="237" spans="1:15" ht="15.75" thickBot="1" x14ac:dyDescent="0.3">
      <c r="A237" s="34" t="s">
        <v>200</v>
      </c>
      <c r="B237" s="85" t="s">
        <v>201</v>
      </c>
      <c r="C237" s="86"/>
      <c r="D237" s="87"/>
      <c r="E237" s="3"/>
      <c r="F237" s="3">
        <v>1251.31</v>
      </c>
      <c r="G237" s="2"/>
      <c r="H237" s="2">
        <v>1953.46</v>
      </c>
      <c r="I237" s="2">
        <f t="shared" si="100"/>
        <v>3204.77</v>
      </c>
      <c r="J237" s="2">
        <v>8592.2999999999993</v>
      </c>
      <c r="K237" s="59">
        <f t="shared" si="101"/>
        <v>-0.62701837691886919</v>
      </c>
      <c r="L237" s="2">
        <v>9140.2999999999993</v>
      </c>
      <c r="M237" s="2">
        <v>4580.76</v>
      </c>
      <c r="N237" s="2">
        <v>5868.26</v>
      </c>
      <c r="O237" s="2">
        <v>7231.99</v>
      </c>
    </row>
    <row r="238" spans="1:15" ht="15.75" thickBot="1" x14ac:dyDescent="0.3">
      <c r="A238" s="34" t="s">
        <v>202</v>
      </c>
      <c r="B238" s="85" t="s">
        <v>203</v>
      </c>
      <c r="C238" s="86"/>
      <c r="D238" s="87"/>
      <c r="E238" s="3">
        <v>3419.98</v>
      </c>
      <c r="F238" s="3">
        <v>15385.09</v>
      </c>
      <c r="G238" s="2"/>
      <c r="H238" s="2">
        <v>8774.99</v>
      </c>
      <c r="I238" s="2">
        <f t="shared" si="100"/>
        <v>27580.059999999998</v>
      </c>
      <c r="J238" s="2">
        <v>32199.49</v>
      </c>
      <c r="K238" s="59">
        <f t="shared" si="101"/>
        <v>-0.1434628312436006</v>
      </c>
      <c r="L238" s="2">
        <v>33363.589999999997</v>
      </c>
      <c r="M238" s="2">
        <v>35807.26</v>
      </c>
      <c r="N238" s="2">
        <v>28726.27</v>
      </c>
      <c r="O238" s="2">
        <v>35519.870000000003</v>
      </c>
    </row>
    <row r="239" spans="1:15" ht="15.75" thickBot="1" x14ac:dyDescent="0.3">
      <c r="A239" s="34" t="s">
        <v>204</v>
      </c>
      <c r="B239" s="85" t="s">
        <v>205</v>
      </c>
      <c r="C239" s="86"/>
      <c r="D239" s="87"/>
      <c r="E239" s="3">
        <v>3158.01</v>
      </c>
      <c r="F239" s="3">
        <v>5848.37</v>
      </c>
      <c r="G239" s="2"/>
      <c r="H239" s="2">
        <v>12897.22</v>
      </c>
      <c r="I239" s="2">
        <f t="shared" si="100"/>
        <v>21903.599999999999</v>
      </c>
      <c r="J239" s="2">
        <v>29573.040000000001</v>
      </c>
      <c r="K239" s="59">
        <f t="shared" si="101"/>
        <v>-0.25933891138685783</v>
      </c>
      <c r="L239" s="2">
        <v>34201.99</v>
      </c>
      <c r="M239" s="2">
        <v>21357.99</v>
      </c>
      <c r="N239" s="2">
        <v>18697.47</v>
      </c>
      <c r="O239" s="2">
        <v>15425.6</v>
      </c>
    </row>
    <row r="240" spans="1:15" ht="15.75" thickBot="1" x14ac:dyDescent="0.3">
      <c r="A240" s="34" t="s">
        <v>286</v>
      </c>
      <c r="B240" s="85" t="s">
        <v>287</v>
      </c>
      <c r="C240" s="86"/>
      <c r="D240" s="87"/>
      <c r="E240" s="3">
        <v>8727.99</v>
      </c>
      <c r="F240" s="3">
        <v>41412.49</v>
      </c>
      <c r="G240" s="2"/>
      <c r="H240" s="2">
        <v>3895</v>
      </c>
      <c r="I240" s="2">
        <f t="shared" si="100"/>
        <v>54035.479999999996</v>
      </c>
      <c r="J240" s="2">
        <v>99995.08</v>
      </c>
      <c r="K240" s="59">
        <f t="shared" si="101"/>
        <v>-0.45961861323577125</v>
      </c>
      <c r="L240" s="2">
        <v>105375.79</v>
      </c>
      <c r="M240" s="2">
        <v>99295.52</v>
      </c>
      <c r="N240" s="2">
        <v>90137.37</v>
      </c>
      <c r="O240" s="2">
        <v>125815.43</v>
      </c>
    </row>
    <row r="241" spans="1:15" ht="15.75" thickBot="1" x14ac:dyDescent="0.3">
      <c r="A241" s="34" t="s">
        <v>362</v>
      </c>
      <c r="B241" s="85" t="s">
        <v>363</v>
      </c>
      <c r="C241" s="86"/>
      <c r="D241" s="87"/>
      <c r="E241" s="3"/>
      <c r="F241" s="3"/>
      <c r="G241" s="2"/>
      <c r="H241" s="2">
        <v>7350.19</v>
      </c>
      <c r="I241" s="2">
        <f t="shared" si="100"/>
        <v>7350.19</v>
      </c>
      <c r="J241" s="2">
        <v>8968.98</v>
      </c>
      <c r="K241" s="59">
        <f t="shared" si="101"/>
        <v>-0.18048763627525088</v>
      </c>
      <c r="L241" s="2">
        <v>8968.98</v>
      </c>
      <c r="M241" s="2">
        <v>6181.96</v>
      </c>
      <c r="N241" s="2">
        <v>6188.36</v>
      </c>
      <c r="O241" s="2">
        <v>17656.080000000002</v>
      </c>
    </row>
    <row r="242" spans="1:15" ht="15.75" thickBot="1" x14ac:dyDescent="0.3">
      <c r="A242" s="34" t="s">
        <v>288</v>
      </c>
      <c r="B242" s="85" t="s">
        <v>289</v>
      </c>
      <c r="C242" s="86"/>
      <c r="D242" s="87"/>
      <c r="E242" s="3">
        <v>7200.54</v>
      </c>
      <c r="F242" s="3">
        <v>3897.07</v>
      </c>
      <c r="G242" s="2"/>
      <c r="H242" s="2">
        <v>36149.199999999997</v>
      </c>
      <c r="I242" s="2">
        <f t="shared" si="100"/>
        <v>47246.81</v>
      </c>
      <c r="J242" s="2">
        <v>75174.83</v>
      </c>
      <c r="K242" s="59">
        <f t="shared" si="101"/>
        <v>-0.37150759103811748</v>
      </c>
      <c r="L242" s="2">
        <v>79494.38</v>
      </c>
      <c r="M242" s="2">
        <v>75362.75</v>
      </c>
      <c r="N242" s="2">
        <v>65129.94</v>
      </c>
      <c r="O242" s="2">
        <v>190715.51999999999</v>
      </c>
    </row>
    <row r="243" spans="1:15" ht="15.75" thickBot="1" x14ac:dyDescent="0.3">
      <c r="A243" s="30" t="s">
        <v>36</v>
      </c>
      <c r="B243" s="46"/>
      <c r="C243" s="31"/>
      <c r="D243" s="31"/>
      <c r="E243" s="4">
        <f t="shared" ref="E243:J243" si="102">SUM(E230:E242)</f>
        <v>42465.5</v>
      </c>
      <c r="F243" s="4">
        <f t="shared" si="102"/>
        <v>118995.18</v>
      </c>
      <c r="G243" s="4">
        <f t="shared" si="102"/>
        <v>9373.15</v>
      </c>
      <c r="H243" s="4">
        <f t="shared" si="102"/>
        <v>395109.76</v>
      </c>
      <c r="I243" s="4">
        <f t="shared" si="102"/>
        <v>565943.59</v>
      </c>
      <c r="J243" s="4">
        <f t="shared" si="102"/>
        <v>919374.14999999991</v>
      </c>
      <c r="K243" s="65">
        <f t="shared" si="101"/>
        <v>-0.38442516574998331</v>
      </c>
      <c r="L243" s="4">
        <f t="shared" ref="L243:N243" si="103">SUM(L230:L242)</f>
        <v>1024405.47</v>
      </c>
      <c r="M243" s="4">
        <f t="shared" ref="M243" si="104">SUM(M230:M242)</f>
        <v>980406.44000000006</v>
      </c>
      <c r="N243" s="4">
        <f t="shared" si="103"/>
        <v>910232.85999999987</v>
      </c>
      <c r="O243" s="4">
        <f t="shared" ref="O243" si="105">SUM(O230:O242)</f>
        <v>1006858.64</v>
      </c>
    </row>
    <row r="244" spans="1:15" ht="15.75" thickBot="1" x14ac:dyDescent="0.3">
      <c r="A244" s="91" t="s">
        <v>454</v>
      </c>
      <c r="B244" s="91"/>
      <c r="C244" s="91"/>
      <c r="D244" s="91"/>
      <c r="E244" s="11"/>
      <c r="F244" s="11"/>
      <c r="G244" s="11"/>
      <c r="H244" s="11"/>
      <c r="I244" s="11"/>
      <c r="J244" s="11"/>
      <c r="K244" s="11"/>
      <c r="L244" s="11"/>
      <c r="M244" s="11"/>
      <c r="N244" s="11"/>
    </row>
    <row r="245" spans="1:15" x14ac:dyDescent="0.25">
      <c r="A245" s="37"/>
      <c r="B245" s="45" t="s">
        <v>52</v>
      </c>
      <c r="C245" s="32"/>
      <c r="D245" s="32"/>
      <c r="E245" s="13" t="s">
        <v>2</v>
      </c>
      <c r="F245" s="14" t="s">
        <v>3</v>
      </c>
      <c r="G245" s="15" t="s">
        <v>4</v>
      </c>
      <c r="H245" s="42" t="s">
        <v>404</v>
      </c>
      <c r="I245" s="53" t="s">
        <v>512</v>
      </c>
      <c r="J245" s="13" t="s">
        <v>509</v>
      </c>
      <c r="K245" s="60" t="s">
        <v>437</v>
      </c>
      <c r="L245" s="13" t="s">
        <v>509</v>
      </c>
      <c r="M245" s="13" t="s">
        <v>487</v>
      </c>
      <c r="N245" s="13" t="s">
        <v>452</v>
      </c>
      <c r="O245" s="13" t="s">
        <v>431</v>
      </c>
    </row>
    <row r="246" spans="1:15" ht="15.75" thickBot="1" x14ac:dyDescent="0.3">
      <c r="A246" s="38" t="s">
        <v>52</v>
      </c>
      <c r="B246" s="38" t="s">
        <v>53</v>
      </c>
      <c r="C246" s="33"/>
      <c r="D246" s="33"/>
      <c r="E246" s="16" t="s">
        <v>5</v>
      </c>
      <c r="F246" s="16" t="s">
        <v>5</v>
      </c>
      <c r="G246" s="16" t="s">
        <v>5</v>
      </c>
      <c r="H246" s="43" t="s">
        <v>405</v>
      </c>
      <c r="I246" s="16" t="s">
        <v>432</v>
      </c>
      <c r="J246" s="16" t="s">
        <v>432</v>
      </c>
      <c r="K246" s="61" t="s">
        <v>511</v>
      </c>
      <c r="L246" s="16" t="s">
        <v>433</v>
      </c>
      <c r="M246" s="16" t="s">
        <v>433</v>
      </c>
      <c r="N246" s="16" t="s">
        <v>433</v>
      </c>
      <c r="O246" s="16" t="s">
        <v>433</v>
      </c>
    </row>
    <row r="247" spans="1:15" ht="15.75" thickBot="1" x14ac:dyDescent="0.3">
      <c r="A247" s="34" t="s">
        <v>206</v>
      </c>
      <c r="B247" s="82" t="s">
        <v>455</v>
      </c>
      <c r="C247" s="83"/>
      <c r="D247" s="84"/>
      <c r="E247" s="3">
        <v>8119.05</v>
      </c>
      <c r="F247" s="3">
        <v>7040.83</v>
      </c>
      <c r="G247" s="2">
        <v>7217.85</v>
      </c>
      <c r="H247" s="2">
        <v>412.95</v>
      </c>
      <c r="I247" s="2">
        <f t="shared" ref="I247:I251" si="106">SUM(E247:H247)</f>
        <v>22790.680000000004</v>
      </c>
      <c r="J247" s="2">
        <v>38474.959999999999</v>
      </c>
      <c r="K247" s="59">
        <f t="shared" ref="K247:K252" si="107">SUM(I247/J247)-1</f>
        <v>-0.40764902679560933</v>
      </c>
      <c r="L247" s="2">
        <v>41771.19</v>
      </c>
      <c r="M247" s="2">
        <v>50841.21</v>
      </c>
      <c r="N247" s="2">
        <v>30256.63</v>
      </c>
      <c r="O247" s="2">
        <v>60132.2</v>
      </c>
    </row>
    <row r="248" spans="1:15" ht="15.75" thickBot="1" x14ac:dyDescent="0.3">
      <c r="A248" s="34" t="s">
        <v>364</v>
      </c>
      <c r="B248" s="85" t="s">
        <v>456</v>
      </c>
      <c r="C248" s="86"/>
      <c r="D248" s="87"/>
      <c r="E248" s="3">
        <v>7870.33</v>
      </c>
      <c r="F248" s="3">
        <v>2584.96</v>
      </c>
      <c r="G248" s="2"/>
      <c r="H248" s="2"/>
      <c r="I248" s="2">
        <f t="shared" si="106"/>
        <v>10455.290000000001</v>
      </c>
      <c r="J248" s="2">
        <v>16722.97</v>
      </c>
      <c r="K248" s="59">
        <f t="shared" si="107"/>
        <v>-0.37479466865036537</v>
      </c>
      <c r="L248" s="2">
        <v>18328.34</v>
      </c>
      <c r="M248" s="2">
        <v>14575.85</v>
      </c>
      <c r="N248" s="2">
        <v>6884.53</v>
      </c>
      <c r="O248" s="2">
        <v>20941.87</v>
      </c>
    </row>
    <row r="249" spans="1:15" ht="15.75" thickBot="1" x14ac:dyDescent="0.3">
      <c r="A249" s="34" t="s">
        <v>308</v>
      </c>
      <c r="B249" s="85" t="s">
        <v>457</v>
      </c>
      <c r="C249" s="86"/>
      <c r="D249" s="87"/>
      <c r="E249" s="3"/>
      <c r="F249" s="3"/>
      <c r="G249" s="2">
        <v>3557.46</v>
      </c>
      <c r="H249" s="2">
        <v>3274</v>
      </c>
      <c r="I249" s="2">
        <f t="shared" si="106"/>
        <v>6831.46</v>
      </c>
      <c r="J249" s="2">
        <v>2009.7</v>
      </c>
      <c r="K249" s="59">
        <f t="shared" si="107"/>
        <v>2.3992436682091856</v>
      </c>
      <c r="L249" s="2">
        <v>6371.36</v>
      </c>
      <c r="M249" s="2">
        <v>5700.68</v>
      </c>
      <c r="N249" s="2">
        <v>4782.13</v>
      </c>
      <c r="O249" s="2">
        <v>6654.02</v>
      </c>
    </row>
    <row r="250" spans="1:15" ht="15.75" thickBot="1" x14ac:dyDescent="0.3">
      <c r="A250" s="34" t="s">
        <v>308</v>
      </c>
      <c r="B250" s="85" t="s">
        <v>458</v>
      </c>
      <c r="C250" s="86"/>
      <c r="D250" s="87"/>
      <c r="E250" s="3">
        <v>3489.12</v>
      </c>
      <c r="F250" s="3"/>
      <c r="G250" s="2"/>
      <c r="H250" s="2"/>
      <c r="I250" s="2">
        <f t="shared" ref="I250" si="108">SUM(E250:H250)</f>
        <v>3489.12</v>
      </c>
      <c r="J250" s="2">
        <v>580.05999999999995</v>
      </c>
      <c r="K250" s="59">
        <f t="shared" si="107"/>
        <v>5.0151018860117924</v>
      </c>
      <c r="L250" s="2">
        <v>4331.5</v>
      </c>
      <c r="M250" s="2">
        <v>3041.31</v>
      </c>
      <c r="N250" s="2">
        <v>1353.18</v>
      </c>
      <c r="O250" s="2">
        <v>0</v>
      </c>
    </row>
    <row r="251" spans="1:15" ht="15.75" thickBot="1" x14ac:dyDescent="0.3">
      <c r="A251" s="34" t="s">
        <v>207</v>
      </c>
      <c r="B251" s="85" t="s">
        <v>459</v>
      </c>
      <c r="C251" s="86"/>
      <c r="D251" s="87"/>
      <c r="E251" s="3">
        <v>8378.89</v>
      </c>
      <c r="F251" s="3">
        <v>5203.17</v>
      </c>
      <c r="G251" s="2">
        <v>4159.5200000000004</v>
      </c>
      <c r="H251" s="2">
        <v>540</v>
      </c>
      <c r="I251" s="2">
        <f t="shared" si="106"/>
        <v>18281.580000000002</v>
      </c>
      <c r="J251" s="2">
        <v>19113.43</v>
      </c>
      <c r="K251" s="59">
        <f t="shared" si="107"/>
        <v>-4.3521754075537378E-2</v>
      </c>
      <c r="L251" s="2">
        <v>19113.43</v>
      </c>
      <c r="M251" s="2">
        <v>16361.4</v>
      </c>
      <c r="N251" s="2">
        <v>17352.71</v>
      </c>
      <c r="O251" s="2">
        <v>23342.35</v>
      </c>
    </row>
    <row r="252" spans="1:15" ht="15.75" thickBot="1" x14ac:dyDescent="0.3">
      <c r="A252" s="30" t="s">
        <v>37</v>
      </c>
      <c r="B252" s="46"/>
      <c r="C252" s="31"/>
      <c r="D252" s="31"/>
      <c r="E252" s="4">
        <f>SUM(E247:E251)</f>
        <v>27857.39</v>
      </c>
      <c r="F252" s="4">
        <f t="shared" ref="F252:I252" si="109">SUM(F247:F251)</f>
        <v>14828.960000000001</v>
      </c>
      <c r="G252" s="4">
        <f t="shared" si="109"/>
        <v>14934.830000000002</v>
      </c>
      <c r="H252" s="4">
        <f>SUM(H247:H251)</f>
        <v>4226.95</v>
      </c>
      <c r="I252" s="4">
        <f t="shared" si="109"/>
        <v>61848.130000000005</v>
      </c>
      <c r="J252" s="4">
        <f>SUM(J247:J251)</f>
        <v>76901.119999999995</v>
      </c>
      <c r="K252" s="65">
        <f t="shared" si="107"/>
        <v>-0.19574474337955017</v>
      </c>
      <c r="L252" s="4">
        <f>SUM(L247:L251)</f>
        <v>89915.82</v>
      </c>
      <c r="M252" s="4">
        <f>SUM(M247:M251)</f>
        <v>90520.449999999983</v>
      </c>
      <c r="N252" s="4">
        <f>SUM(N247:N251)</f>
        <v>60629.18</v>
      </c>
      <c r="O252" s="4">
        <f>SUM(O247:O251)</f>
        <v>111070.44</v>
      </c>
    </row>
    <row r="253" spans="1:15" ht="15.75" thickBot="1" x14ac:dyDescent="0.3">
      <c r="A253" s="36" t="s">
        <v>517</v>
      </c>
      <c r="B253" s="10"/>
      <c r="C253" s="28"/>
      <c r="D253" s="28"/>
      <c r="E253" s="11"/>
      <c r="F253" s="11"/>
      <c r="G253" s="11"/>
      <c r="H253" s="11"/>
      <c r="I253" s="11"/>
      <c r="J253" s="11"/>
      <c r="K253" s="11"/>
      <c r="L253" s="11"/>
      <c r="M253" s="11"/>
      <c r="N253" s="11"/>
    </row>
    <row r="254" spans="1:15" x14ac:dyDescent="0.25">
      <c r="A254" s="37"/>
      <c r="B254" s="45" t="s">
        <v>52</v>
      </c>
      <c r="C254" s="32"/>
      <c r="D254" s="32"/>
      <c r="E254" s="13" t="s">
        <v>2</v>
      </c>
      <c r="F254" s="14" t="s">
        <v>3</v>
      </c>
      <c r="G254" s="15" t="s">
        <v>4</v>
      </c>
      <c r="H254" s="42" t="s">
        <v>404</v>
      </c>
      <c r="I254" s="53" t="s">
        <v>512</v>
      </c>
      <c r="J254" s="13" t="s">
        <v>509</v>
      </c>
      <c r="K254" s="60" t="s">
        <v>437</v>
      </c>
      <c r="L254" s="13" t="s">
        <v>509</v>
      </c>
      <c r="M254" s="13" t="s">
        <v>487</v>
      </c>
      <c r="N254" s="13" t="s">
        <v>452</v>
      </c>
      <c r="O254" s="13" t="s">
        <v>431</v>
      </c>
    </row>
    <row r="255" spans="1:15" ht="15.75" thickBot="1" x14ac:dyDescent="0.3">
      <c r="A255" s="38" t="s">
        <v>52</v>
      </c>
      <c r="B255" s="38" t="s">
        <v>53</v>
      </c>
      <c r="C255" s="33"/>
      <c r="D255" s="33"/>
      <c r="E255" s="16" t="s">
        <v>5</v>
      </c>
      <c r="F255" s="16" t="s">
        <v>5</v>
      </c>
      <c r="G255" s="16" t="s">
        <v>5</v>
      </c>
      <c r="H255" s="43" t="s">
        <v>405</v>
      </c>
      <c r="I255" s="16" t="s">
        <v>432</v>
      </c>
      <c r="J255" s="16" t="s">
        <v>432</v>
      </c>
      <c r="K255" s="61" t="s">
        <v>511</v>
      </c>
      <c r="L255" s="16" t="s">
        <v>433</v>
      </c>
      <c r="M255" s="16" t="s">
        <v>433</v>
      </c>
      <c r="N255" s="16" t="s">
        <v>433</v>
      </c>
      <c r="O255" s="16" t="s">
        <v>433</v>
      </c>
    </row>
    <row r="256" spans="1:15" ht="15.75" thickBot="1" x14ac:dyDescent="0.3">
      <c r="A256" s="34" t="s">
        <v>514</v>
      </c>
      <c r="B256" s="82" t="s">
        <v>515</v>
      </c>
      <c r="C256" s="83"/>
      <c r="D256" s="84"/>
      <c r="E256" s="3">
        <v>14598.92</v>
      </c>
      <c r="F256" s="3">
        <v>4256.6000000000004</v>
      </c>
      <c r="G256" s="2">
        <v>0</v>
      </c>
      <c r="H256" s="2">
        <v>16985.79</v>
      </c>
      <c r="I256" s="2">
        <f>SUM(E256:H256)</f>
        <v>35841.31</v>
      </c>
      <c r="J256" s="2"/>
      <c r="K256" s="59"/>
      <c r="L256" s="2">
        <v>0</v>
      </c>
      <c r="M256" s="2">
        <v>0</v>
      </c>
      <c r="N256" s="2">
        <v>0</v>
      </c>
      <c r="O256" s="2">
        <v>0</v>
      </c>
    </row>
    <row r="257" spans="1:15" ht="15.75" thickBot="1" x14ac:dyDescent="0.3">
      <c r="A257" s="30" t="s">
        <v>516</v>
      </c>
      <c r="B257" s="46"/>
      <c r="C257" s="31"/>
      <c r="D257" s="31"/>
      <c r="E257" s="4">
        <f>SUM(E256:E256)</f>
        <v>14598.92</v>
      </c>
      <c r="F257" s="4">
        <f>SUM(F256:F256)</f>
        <v>4256.6000000000004</v>
      </c>
      <c r="G257" s="4">
        <f>SUM(G256:G256)</f>
        <v>0</v>
      </c>
      <c r="H257" s="4">
        <f>SUM(H256)</f>
        <v>16985.79</v>
      </c>
      <c r="I257" s="4">
        <f>SUM(I256:I256)</f>
        <v>35841.31</v>
      </c>
      <c r="J257" s="4">
        <f>SUM(J256)</f>
        <v>0</v>
      </c>
      <c r="K257" s="65"/>
      <c r="L257" s="4">
        <f>SUM(L256)</f>
        <v>0</v>
      </c>
      <c r="M257" s="4">
        <f>SUM(M256)</f>
        <v>0</v>
      </c>
      <c r="N257" s="4">
        <f>SUM(N256)</f>
        <v>0</v>
      </c>
      <c r="O257" s="4">
        <f>SUM(O256)</f>
        <v>0</v>
      </c>
    </row>
    <row r="258" spans="1:15" ht="15.75" thickBot="1" x14ac:dyDescent="0.3">
      <c r="A258" s="36" t="s">
        <v>266</v>
      </c>
      <c r="B258" s="10"/>
      <c r="C258" s="28"/>
      <c r="D258" s="28"/>
      <c r="E258" s="11"/>
      <c r="F258" s="11"/>
      <c r="G258" s="11"/>
      <c r="H258" s="11"/>
      <c r="I258" s="11"/>
      <c r="J258" s="11"/>
      <c r="K258" s="11"/>
      <c r="L258" s="11"/>
      <c r="M258" s="11"/>
      <c r="N258" s="11"/>
    </row>
    <row r="259" spans="1:15" x14ac:dyDescent="0.25">
      <c r="A259" s="37"/>
      <c r="B259" s="45" t="s">
        <v>52</v>
      </c>
      <c r="C259" s="32"/>
      <c r="D259" s="32"/>
      <c r="E259" s="13" t="s">
        <v>2</v>
      </c>
      <c r="F259" s="14" t="s">
        <v>3</v>
      </c>
      <c r="G259" s="15" t="s">
        <v>4</v>
      </c>
      <c r="H259" s="42" t="s">
        <v>404</v>
      </c>
      <c r="I259" s="53" t="s">
        <v>512</v>
      </c>
      <c r="J259" s="13" t="s">
        <v>509</v>
      </c>
      <c r="K259" s="60" t="s">
        <v>437</v>
      </c>
      <c r="L259" s="13" t="s">
        <v>509</v>
      </c>
      <c r="M259" s="13" t="s">
        <v>487</v>
      </c>
      <c r="N259" s="13" t="s">
        <v>452</v>
      </c>
      <c r="O259" s="13" t="s">
        <v>431</v>
      </c>
    </row>
    <row r="260" spans="1:15" ht="15.75" thickBot="1" x14ac:dyDescent="0.3">
      <c r="A260" s="38" t="s">
        <v>52</v>
      </c>
      <c r="B260" s="38" t="s">
        <v>53</v>
      </c>
      <c r="C260" s="33"/>
      <c r="D260" s="33"/>
      <c r="E260" s="16" t="s">
        <v>5</v>
      </c>
      <c r="F260" s="16" t="s">
        <v>5</v>
      </c>
      <c r="G260" s="16" t="s">
        <v>5</v>
      </c>
      <c r="H260" s="43" t="s">
        <v>405</v>
      </c>
      <c r="I260" s="16" t="s">
        <v>432</v>
      </c>
      <c r="J260" s="16" t="s">
        <v>432</v>
      </c>
      <c r="K260" s="61" t="s">
        <v>511</v>
      </c>
      <c r="L260" s="16" t="s">
        <v>433</v>
      </c>
      <c r="M260" s="16" t="s">
        <v>433</v>
      </c>
      <c r="N260" s="16" t="s">
        <v>433</v>
      </c>
      <c r="O260" s="16" t="s">
        <v>433</v>
      </c>
    </row>
    <row r="261" spans="1:15" ht="15.75" thickBot="1" x14ac:dyDescent="0.3">
      <c r="A261" s="34" t="s">
        <v>208</v>
      </c>
      <c r="B261" s="34" t="s">
        <v>209</v>
      </c>
      <c r="C261" s="35"/>
      <c r="D261" s="35"/>
      <c r="E261" s="3">
        <v>114506.88</v>
      </c>
      <c r="F261" s="3">
        <v>19505.830000000002</v>
      </c>
      <c r="G261" s="2">
        <v>90079.61</v>
      </c>
      <c r="H261" s="2">
        <v>25395.13</v>
      </c>
      <c r="I261" s="2">
        <f>SUM(E261:H261)</f>
        <v>249487.45</v>
      </c>
      <c r="J261" s="2">
        <v>44615.66</v>
      </c>
      <c r="K261" s="59">
        <f>SUM(I261/J261)-1</f>
        <v>4.5919255705283746</v>
      </c>
      <c r="L261" s="2">
        <v>58697.120000000003</v>
      </c>
      <c r="M261" s="2">
        <v>39501.89</v>
      </c>
      <c r="N261" s="2">
        <v>46819.61</v>
      </c>
      <c r="O261" s="2">
        <v>35466.720000000001</v>
      </c>
    </row>
    <row r="262" spans="1:15" ht="15.75" thickBot="1" x14ac:dyDescent="0.3">
      <c r="A262" s="34" t="s">
        <v>559</v>
      </c>
      <c r="B262" s="34" t="s">
        <v>560</v>
      </c>
      <c r="C262" s="35"/>
      <c r="D262" s="35"/>
      <c r="E262" s="3"/>
      <c r="F262" s="3"/>
      <c r="G262" s="2"/>
      <c r="H262" s="2">
        <v>9728.02</v>
      </c>
      <c r="I262" s="2">
        <f>SUM(E262:H262)</f>
        <v>9728.02</v>
      </c>
      <c r="J262" s="2"/>
      <c r="K262" s="59"/>
      <c r="L262" s="2"/>
      <c r="M262" s="2"/>
      <c r="N262" s="2"/>
      <c r="O262" s="2"/>
    </row>
    <row r="263" spans="1:15" ht="15.75" thickBot="1" x14ac:dyDescent="0.3">
      <c r="A263" s="34" t="s">
        <v>561</v>
      </c>
      <c r="B263" s="34" t="s">
        <v>562</v>
      </c>
      <c r="C263" s="35"/>
      <c r="D263" s="35"/>
      <c r="E263" s="3"/>
      <c r="F263" s="3"/>
      <c r="G263" s="2"/>
      <c r="H263" s="2">
        <v>22800</v>
      </c>
      <c r="I263" s="2">
        <f>SUM(E263:H263)</f>
        <v>22800</v>
      </c>
      <c r="J263" s="2"/>
      <c r="K263" s="59"/>
      <c r="L263" s="2"/>
      <c r="M263" s="2"/>
      <c r="N263" s="2"/>
      <c r="O263" s="2"/>
    </row>
    <row r="264" spans="1:15" ht="15.75" thickBot="1" x14ac:dyDescent="0.3">
      <c r="A264" s="30" t="s">
        <v>267</v>
      </c>
      <c r="B264" s="46"/>
      <c r="C264" s="31"/>
      <c r="D264" s="31"/>
      <c r="E264" s="4">
        <f>SUM(E261:E263)</f>
        <v>114506.88</v>
      </c>
      <c r="F264" s="4">
        <f t="shared" ref="F264:I264" si="110">SUM(F261:F263)</f>
        <v>19505.830000000002</v>
      </c>
      <c r="G264" s="4">
        <f t="shared" si="110"/>
        <v>90079.61</v>
      </c>
      <c r="H264" s="4">
        <f t="shared" si="110"/>
        <v>57923.15</v>
      </c>
      <c r="I264" s="4">
        <f t="shared" si="110"/>
        <v>282015.46999999997</v>
      </c>
      <c r="J264" s="4">
        <f>SUM(J261:J263)</f>
        <v>44615.66</v>
      </c>
      <c r="K264" s="65">
        <f t="shared" ref="K264" si="111">SUM(I264/J264)-1</f>
        <v>5.3209973807403044</v>
      </c>
      <c r="L264" s="4">
        <f t="shared" ref="L264:O264" si="112">SUM(L261:L263)</f>
        <v>58697.120000000003</v>
      </c>
      <c r="M264" s="4">
        <f t="shared" si="112"/>
        <v>39501.89</v>
      </c>
      <c r="N264" s="4">
        <f t="shared" si="112"/>
        <v>46819.61</v>
      </c>
      <c r="O264" s="4">
        <f t="shared" si="112"/>
        <v>35466.720000000001</v>
      </c>
    </row>
    <row r="265" spans="1:15" ht="15.75" thickBot="1" x14ac:dyDescent="0.3">
      <c r="A265" s="36" t="s">
        <v>490</v>
      </c>
      <c r="B265" s="10"/>
      <c r="C265" s="28"/>
      <c r="D265" s="28"/>
      <c r="E265" s="11"/>
      <c r="F265" s="11"/>
      <c r="G265" s="11"/>
      <c r="H265" s="11"/>
      <c r="I265" s="11"/>
      <c r="J265" s="11"/>
      <c r="K265" s="11"/>
      <c r="L265" s="11"/>
      <c r="M265" s="11"/>
      <c r="N265" s="11"/>
    </row>
    <row r="266" spans="1:15" x14ac:dyDescent="0.25">
      <c r="A266" s="37"/>
      <c r="B266" s="45" t="s">
        <v>52</v>
      </c>
      <c r="C266" s="32"/>
      <c r="D266" s="32"/>
      <c r="E266" s="13" t="s">
        <v>2</v>
      </c>
      <c r="F266" s="14" t="s">
        <v>3</v>
      </c>
      <c r="G266" s="15" t="s">
        <v>4</v>
      </c>
      <c r="H266" s="42" t="s">
        <v>404</v>
      </c>
      <c r="I266" s="53" t="s">
        <v>512</v>
      </c>
      <c r="J266" s="13" t="s">
        <v>509</v>
      </c>
      <c r="K266" s="60" t="s">
        <v>437</v>
      </c>
      <c r="L266" s="13" t="s">
        <v>509</v>
      </c>
      <c r="M266" s="13" t="s">
        <v>487</v>
      </c>
      <c r="N266" s="13" t="s">
        <v>452</v>
      </c>
      <c r="O266" s="13" t="s">
        <v>431</v>
      </c>
    </row>
    <row r="267" spans="1:15" ht="15.75" thickBot="1" x14ac:dyDescent="0.3">
      <c r="A267" s="38" t="s">
        <v>52</v>
      </c>
      <c r="B267" s="38" t="s">
        <v>53</v>
      </c>
      <c r="C267" s="33"/>
      <c r="D267" s="33"/>
      <c r="E267" s="16" t="s">
        <v>5</v>
      </c>
      <c r="F267" s="16" t="s">
        <v>5</v>
      </c>
      <c r="G267" s="16" t="s">
        <v>5</v>
      </c>
      <c r="H267" s="43" t="s">
        <v>405</v>
      </c>
      <c r="I267" s="16" t="s">
        <v>432</v>
      </c>
      <c r="J267" s="16" t="s">
        <v>432</v>
      </c>
      <c r="K267" s="61" t="s">
        <v>511</v>
      </c>
      <c r="L267" s="16" t="s">
        <v>433</v>
      </c>
      <c r="M267" s="16" t="s">
        <v>433</v>
      </c>
      <c r="N267" s="16" t="s">
        <v>433</v>
      </c>
      <c r="O267" s="16" t="s">
        <v>433</v>
      </c>
    </row>
    <row r="268" spans="1:15" ht="15.75" thickBot="1" x14ac:dyDescent="0.3">
      <c r="A268" s="34" t="s">
        <v>491</v>
      </c>
      <c r="B268" s="82" t="s">
        <v>294</v>
      </c>
      <c r="C268" s="83"/>
      <c r="D268" s="84"/>
      <c r="E268" s="3">
        <v>4231.03</v>
      </c>
      <c r="F268" s="3">
        <v>6491.36</v>
      </c>
      <c r="G268" s="2"/>
      <c r="H268" s="2">
        <v>920</v>
      </c>
      <c r="I268" s="2">
        <f>SUM(E268:H268)</f>
        <v>11642.39</v>
      </c>
      <c r="J268" s="2">
        <v>20043.63</v>
      </c>
      <c r="K268" s="59">
        <f>SUM(I268/J268)-1</f>
        <v>-0.41914762944636286</v>
      </c>
      <c r="L268" s="2">
        <v>22590.63</v>
      </c>
      <c r="M268" s="2"/>
      <c r="N268" s="2"/>
      <c r="O268" s="2"/>
    </row>
    <row r="269" spans="1:15" ht="15.75" thickBot="1" x14ac:dyDescent="0.3">
      <c r="A269" s="30" t="s">
        <v>492</v>
      </c>
      <c r="B269" s="46"/>
      <c r="C269" s="31"/>
      <c r="D269" s="31"/>
      <c r="E269" s="4">
        <f>SUM(E268:E268)</f>
        <v>4231.03</v>
      </c>
      <c r="F269" s="4">
        <f>SUM(F268:F268)</f>
        <v>6491.36</v>
      </c>
      <c r="G269" s="4">
        <f>SUM(G268:G268)</f>
        <v>0</v>
      </c>
      <c r="H269" s="4">
        <f>SUM(H268)</f>
        <v>920</v>
      </c>
      <c r="I269" s="4">
        <f>SUM(I268:I268)</f>
        <v>11642.39</v>
      </c>
      <c r="J269" s="4">
        <f>SUM(J268)</f>
        <v>20043.63</v>
      </c>
      <c r="K269" s="65">
        <f t="shared" ref="K269" si="113">SUM(I269/J269)-1</f>
        <v>-0.41914762944636286</v>
      </c>
      <c r="L269" s="4">
        <f>SUM(L268)</f>
        <v>22590.63</v>
      </c>
      <c r="M269" s="4">
        <f>SUM(M268)</f>
        <v>0</v>
      </c>
      <c r="N269" s="4">
        <f>SUM(N268)</f>
        <v>0</v>
      </c>
      <c r="O269" s="4">
        <f>SUM(O268)</f>
        <v>0</v>
      </c>
    </row>
    <row r="270" spans="1:15" ht="15.75" thickBot="1" x14ac:dyDescent="0.3">
      <c r="A270" s="36" t="s">
        <v>425</v>
      </c>
      <c r="B270" s="10"/>
      <c r="C270" s="28"/>
      <c r="D270" s="28"/>
      <c r="E270" s="11"/>
      <c r="F270" s="11"/>
      <c r="G270" s="11"/>
      <c r="H270" s="11"/>
      <c r="I270" s="11"/>
      <c r="J270" s="11"/>
      <c r="K270" s="11"/>
      <c r="L270" s="11"/>
      <c r="M270" s="11"/>
      <c r="N270" s="11"/>
    </row>
    <row r="271" spans="1:15" x14ac:dyDescent="0.25">
      <c r="A271" s="37"/>
      <c r="B271" s="45" t="s">
        <v>52</v>
      </c>
      <c r="C271" s="32"/>
      <c r="D271" s="32"/>
      <c r="E271" s="13" t="s">
        <v>2</v>
      </c>
      <c r="F271" s="14" t="s">
        <v>3</v>
      </c>
      <c r="G271" s="15" t="s">
        <v>4</v>
      </c>
      <c r="H271" s="42" t="s">
        <v>404</v>
      </c>
      <c r="I271" s="53" t="s">
        <v>512</v>
      </c>
      <c r="J271" s="13" t="s">
        <v>509</v>
      </c>
      <c r="K271" s="60" t="s">
        <v>437</v>
      </c>
      <c r="L271" s="13" t="s">
        <v>509</v>
      </c>
      <c r="M271" s="13" t="s">
        <v>487</v>
      </c>
      <c r="N271" s="13" t="s">
        <v>452</v>
      </c>
      <c r="O271" s="13" t="s">
        <v>431</v>
      </c>
    </row>
    <row r="272" spans="1:15" ht="15.75" thickBot="1" x14ac:dyDescent="0.3">
      <c r="A272" s="38" t="s">
        <v>52</v>
      </c>
      <c r="B272" s="38" t="s">
        <v>53</v>
      </c>
      <c r="C272" s="33"/>
      <c r="D272" s="33"/>
      <c r="E272" s="16" t="s">
        <v>5</v>
      </c>
      <c r="F272" s="16" t="s">
        <v>5</v>
      </c>
      <c r="G272" s="16" t="s">
        <v>5</v>
      </c>
      <c r="H272" s="43" t="s">
        <v>405</v>
      </c>
      <c r="I272" s="16" t="s">
        <v>432</v>
      </c>
      <c r="J272" s="16" t="s">
        <v>432</v>
      </c>
      <c r="K272" s="61" t="s">
        <v>511</v>
      </c>
      <c r="L272" s="16" t="s">
        <v>433</v>
      </c>
      <c r="M272" s="16" t="s">
        <v>433</v>
      </c>
      <c r="N272" s="16" t="s">
        <v>433</v>
      </c>
      <c r="O272" s="16" t="s">
        <v>433</v>
      </c>
    </row>
    <row r="273" spans="1:15" ht="15.75" thickBot="1" x14ac:dyDescent="0.3">
      <c r="A273" s="34" t="s">
        <v>426</v>
      </c>
      <c r="B273" s="82" t="s">
        <v>427</v>
      </c>
      <c r="C273" s="83"/>
      <c r="D273" s="84"/>
      <c r="E273" s="3">
        <v>3037.71</v>
      </c>
      <c r="F273" s="3">
        <v>2064.3200000000002</v>
      </c>
      <c r="G273" s="2"/>
      <c r="H273" s="2">
        <v>-675.31</v>
      </c>
      <c r="I273" s="2">
        <f>SUM(E273:H273)</f>
        <v>4426.7200000000012</v>
      </c>
      <c r="J273" s="2">
        <v>31015.46</v>
      </c>
      <c r="K273" s="59">
        <f>SUM(I273/J273)-1</f>
        <v>-0.85727375960246921</v>
      </c>
      <c r="L273" s="2">
        <v>32366.02</v>
      </c>
      <c r="M273" s="2">
        <v>21776.93</v>
      </c>
      <c r="N273" s="2">
        <v>26000.27</v>
      </c>
      <c r="O273" s="2">
        <v>0</v>
      </c>
    </row>
    <row r="274" spans="1:15" ht="15.75" thickBot="1" x14ac:dyDescent="0.3">
      <c r="A274" s="30" t="s">
        <v>428</v>
      </c>
      <c r="B274" s="46"/>
      <c r="C274" s="31"/>
      <c r="D274" s="31"/>
      <c r="E274" s="4">
        <f>SUM(E273:E273)</f>
        <v>3037.71</v>
      </c>
      <c r="F274" s="4">
        <f>SUM(F273:F273)</f>
        <v>2064.3200000000002</v>
      </c>
      <c r="G274" s="4">
        <f>SUM(G273:G273)</f>
        <v>0</v>
      </c>
      <c r="H274" s="4">
        <f>SUM(H273)</f>
        <v>-675.31</v>
      </c>
      <c r="I274" s="4">
        <f>SUM(I273:I273)</f>
        <v>4426.7200000000012</v>
      </c>
      <c r="J274" s="4">
        <f>SUM(J273)</f>
        <v>31015.46</v>
      </c>
      <c r="K274" s="65">
        <f t="shared" ref="K274" si="114">SUM(I274/J274)-1</f>
        <v>-0.85727375960246921</v>
      </c>
      <c r="L274" s="4">
        <f>SUM(L273)</f>
        <v>32366.02</v>
      </c>
      <c r="M274" s="4">
        <f>SUM(M273)</f>
        <v>21776.93</v>
      </c>
      <c r="N274" s="4">
        <f>SUM(N273)</f>
        <v>26000.27</v>
      </c>
      <c r="O274" s="4">
        <f>SUM(O273)</f>
        <v>0</v>
      </c>
    </row>
    <row r="275" spans="1:15" ht="15.75" thickBot="1" x14ac:dyDescent="0.3">
      <c r="A275" s="36" t="s">
        <v>555</v>
      </c>
      <c r="B275" s="10"/>
      <c r="C275" s="28"/>
      <c r="D275" s="28"/>
      <c r="E275" s="11"/>
      <c r="F275" s="11"/>
      <c r="G275" s="11"/>
      <c r="H275" s="11"/>
      <c r="I275" s="11"/>
      <c r="J275" s="11"/>
      <c r="K275" s="11"/>
      <c r="L275" s="11"/>
      <c r="M275" s="11"/>
      <c r="N275" s="11"/>
    </row>
    <row r="276" spans="1:15" x14ac:dyDescent="0.25">
      <c r="A276" s="37"/>
      <c r="B276" s="45" t="s">
        <v>52</v>
      </c>
      <c r="C276" s="32"/>
      <c r="D276" s="32"/>
      <c r="E276" s="13" t="s">
        <v>2</v>
      </c>
      <c r="F276" s="14" t="s">
        <v>3</v>
      </c>
      <c r="G276" s="15" t="s">
        <v>4</v>
      </c>
      <c r="H276" s="42" t="s">
        <v>404</v>
      </c>
      <c r="I276" s="53" t="s">
        <v>512</v>
      </c>
      <c r="J276" s="13" t="s">
        <v>509</v>
      </c>
      <c r="K276" s="60" t="s">
        <v>437</v>
      </c>
      <c r="L276" s="13" t="s">
        <v>509</v>
      </c>
      <c r="M276" s="13" t="s">
        <v>487</v>
      </c>
      <c r="N276" s="13" t="s">
        <v>452</v>
      </c>
      <c r="O276" s="13" t="s">
        <v>431</v>
      </c>
    </row>
    <row r="277" spans="1:15" ht="15.75" thickBot="1" x14ac:dyDescent="0.3">
      <c r="A277" s="38" t="s">
        <v>52</v>
      </c>
      <c r="B277" s="38" t="s">
        <v>53</v>
      </c>
      <c r="C277" s="33"/>
      <c r="D277" s="33"/>
      <c r="E277" s="16" t="s">
        <v>5</v>
      </c>
      <c r="F277" s="16" t="s">
        <v>5</v>
      </c>
      <c r="G277" s="16" t="s">
        <v>5</v>
      </c>
      <c r="H277" s="43" t="s">
        <v>405</v>
      </c>
      <c r="I277" s="16" t="s">
        <v>432</v>
      </c>
      <c r="J277" s="16" t="s">
        <v>432</v>
      </c>
      <c r="K277" s="61" t="s">
        <v>511</v>
      </c>
      <c r="L277" s="16" t="s">
        <v>433</v>
      </c>
      <c r="M277" s="16" t="s">
        <v>433</v>
      </c>
      <c r="N277" s="16" t="s">
        <v>433</v>
      </c>
      <c r="O277" s="16" t="s">
        <v>433</v>
      </c>
    </row>
    <row r="278" spans="1:15" ht="15.75" thickBot="1" x14ac:dyDescent="0.3">
      <c r="A278" s="34" t="s">
        <v>322</v>
      </c>
      <c r="B278" s="34" t="s">
        <v>556</v>
      </c>
      <c r="C278" s="35"/>
      <c r="D278" s="35"/>
      <c r="E278" s="3"/>
      <c r="F278" s="3">
        <v>2946.78</v>
      </c>
      <c r="G278" s="2"/>
      <c r="H278" s="2">
        <v>2919</v>
      </c>
      <c r="I278" s="2">
        <f>SUM(E278:H278)</f>
        <v>5865.7800000000007</v>
      </c>
      <c r="J278" s="2">
        <v>6812.96</v>
      </c>
      <c r="K278" s="59">
        <f>SUM(I278/J278)-1</f>
        <v>-0.13902620887250172</v>
      </c>
      <c r="L278" s="2">
        <v>6812.96</v>
      </c>
      <c r="M278" s="2">
        <v>8994.5</v>
      </c>
      <c r="N278" s="2">
        <v>14076.84</v>
      </c>
      <c r="O278" s="2">
        <v>9832.08</v>
      </c>
    </row>
    <row r="279" spans="1:15" ht="15.75" thickBot="1" x14ac:dyDescent="0.3">
      <c r="A279" s="30" t="s">
        <v>557</v>
      </c>
      <c r="B279" s="46"/>
      <c r="C279" s="31"/>
      <c r="D279" s="31"/>
      <c r="E279" s="4">
        <f>SUM(E278:E278)</f>
        <v>0</v>
      </c>
      <c r="F279" s="4">
        <f>SUM(F278:F278)</f>
        <v>2946.78</v>
      </c>
      <c r="G279" s="4">
        <f>SUM(G278:G278)</f>
        <v>0</v>
      </c>
      <c r="H279" s="4">
        <f>SUM(H278)</f>
        <v>2919</v>
      </c>
      <c r="I279" s="4">
        <f>SUM(I278:I278)</f>
        <v>5865.7800000000007</v>
      </c>
      <c r="J279" s="4">
        <f>SUM(J278)</f>
        <v>6812.96</v>
      </c>
      <c r="K279" s="65">
        <f t="shared" ref="K279" si="115">SUM(I279/J279)-1</f>
        <v>-0.13902620887250172</v>
      </c>
      <c r="L279" s="4">
        <f>SUM(L278)</f>
        <v>6812.96</v>
      </c>
      <c r="M279" s="4">
        <f>SUM(M278)</f>
        <v>8994.5</v>
      </c>
      <c r="N279" s="4">
        <f>SUM(N278)</f>
        <v>14076.84</v>
      </c>
      <c r="O279" s="4">
        <f>SUM(O278)</f>
        <v>9832.08</v>
      </c>
    </row>
    <row r="280" spans="1:15" ht="15.75" thickBot="1" x14ac:dyDescent="0.3">
      <c r="A280" s="36" t="s">
        <v>384</v>
      </c>
      <c r="B280" s="10"/>
      <c r="C280" s="28"/>
      <c r="D280" s="28"/>
      <c r="E280" s="11"/>
      <c r="F280" s="11"/>
      <c r="G280" s="11"/>
      <c r="H280" s="11"/>
      <c r="I280" s="11"/>
      <c r="J280" s="11"/>
      <c r="K280" s="11"/>
      <c r="L280" s="11"/>
      <c r="M280" s="11"/>
      <c r="N280" s="11"/>
    </row>
    <row r="281" spans="1:15" x14ac:dyDescent="0.25">
      <c r="A281" s="37"/>
      <c r="B281" s="45" t="s">
        <v>52</v>
      </c>
      <c r="C281" s="32"/>
      <c r="D281" s="32"/>
      <c r="E281" s="13" t="s">
        <v>2</v>
      </c>
      <c r="F281" s="14" t="s">
        <v>3</v>
      </c>
      <c r="G281" s="15" t="s">
        <v>4</v>
      </c>
      <c r="H281" s="42" t="s">
        <v>404</v>
      </c>
      <c r="I281" s="53" t="s">
        <v>512</v>
      </c>
      <c r="J281" s="13" t="s">
        <v>509</v>
      </c>
      <c r="K281" s="60" t="s">
        <v>437</v>
      </c>
      <c r="L281" s="13" t="s">
        <v>509</v>
      </c>
      <c r="M281" s="13" t="s">
        <v>487</v>
      </c>
      <c r="N281" s="13" t="s">
        <v>452</v>
      </c>
      <c r="O281" s="13" t="s">
        <v>431</v>
      </c>
    </row>
    <row r="282" spans="1:15" ht="15.75" thickBot="1" x14ac:dyDescent="0.3">
      <c r="A282" s="38" t="s">
        <v>52</v>
      </c>
      <c r="B282" s="38" t="s">
        <v>53</v>
      </c>
      <c r="C282" s="33"/>
      <c r="D282" s="33"/>
      <c r="E282" s="16" t="s">
        <v>5</v>
      </c>
      <c r="F282" s="16" t="s">
        <v>5</v>
      </c>
      <c r="G282" s="16" t="s">
        <v>5</v>
      </c>
      <c r="H282" s="43" t="s">
        <v>405</v>
      </c>
      <c r="I282" s="16" t="s">
        <v>432</v>
      </c>
      <c r="J282" s="16" t="s">
        <v>432</v>
      </c>
      <c r="K282" s="61" t="s">
        <v>511</v>
      </c>
      <c r="L282" s="16" t="s">
        <v>433</v>
      </c>
      <c r="M282" s="16" t="s">
        <v>433</v>
      </c>
      <c r="N282" s="16" t="s">
        <v>433</v>
      </c>
      <c r="O282" s="16" t="s">
        <v>433</v>
      </c>
    </row>
    <row r="283" spans="1:15" ht="15.75" thickBot="1" x14ac:dyDescent="0.3">
      <c r="A283" s="34" t="s">
        <v>385</v>
      </c>
      <c r="B283" s="34" t="s">
        <v>386</v>
      </c>
      <c r="C283" s="35"/>
      <c r="D283" s="35"/>
      <c r="E283" s="3">
        <v>1765.72</v>
      </c>
      <c r="F283" s="3">
        <v>1111.06</v>
      </c>
      <c r="G283" s="2"/>
      <c r="H283" s="2">
        <v>2536</v>
      </c>
      <c r="I283" s="2">
        <f>SUM(E283:H283)</f>
        <v>5412.78</v>
      </c>
      <c r="J283" s="2">
        <v>3785.01</v>
      </c>
      <c r="K283" s="59">
        <f>SUM(I283/J283)-1</f>
        <v>0.43005698796040148</v>
      </c>
      <c r="L283" s="2">
        <v>6193.04</v>
      </c>
      <c r="M283" s="2">
        <v>4576.51</v>
      </c>
      <c r="N283" s="2">
        <v>3675.76</v>
      </c>
      <c r="O283" s="2">
        <v>2941.92</v>
      </c>
    </row>
    <row r="284" spans="1:15" ht="15.75" thickBot="1" x14ac:dyDescent="0.3">
      <c r="A284" s="30" t="s">
        <v>387</v>
      </c>
      <c r="B284" s="46"/>
      <c r="C284" s="31"/>
      <c r="D284" s="31"/>
      <c r="E284" s="4">
        <f>SUM(E283:E283)</f>
        <v>1765.72</v>
      </c>
      <c r="F284" s="4">
        <f>SUM(F283:F283)</f>
        <v>1111.06</v>
      </c>
      <c r="G284" s="4">
        <f>SUM(G283:G283)</f>
        <v>0</v>
      </c>
      <c r="H284" s="4">
        <f>SUM(H283)</f>
        <v>2536</v>
      </c>
      <c r="I284" s="4">
        <f>SUM(I283:I283)</f>
        <v>5412.78</v>
      </c>
      <c r="J284" s="4">
        <f>SUM(J283)</f>
        <v>3785.01</v>
      </c>
      <c r="K284" s="65">
        <f t="shared" ref="K284" si="116">SUM(I284/J284)-1</f>
        <v>0.43005698796040148</v>
      </c>
      <c r="L284" s="4">
        <f>SUM(L283)</f>
        <v>6193.04</v>
      </c>
      <c r="M284" s="4">
        <f>SUM(M283)</f>
        <v>4576.51</v>
      </c>
      <c r="N284" s="4">
        <f>SUM(N283)</f>
        <v>3675.76</v>
      </c>
      <c r="O284" s="4">
        <f>SUM(O283)</f>
        <v>2941.92</v>
      </c>
    </row>
    <row r="285" spans="1:15" ht="15.75" thickBot="1" x14ac:dyDescent="0.3">
      <c r="A285" s="91" t="s">
        <v>341</v>
      </c>
      <c r="B285" s="91"/>
      <c r="C285" s="91"/>
      <c r="D285" s="91"/>
      <c r="E285" s="11"/>
      <c r="F285" s="11"/>
      <c r="G285" s="11"/>
      <c r="H285" s="11"/>
      <c r="I285" s="11"/>
      <c r="J285" s="11"/>
      <c r="K285" s="11"/>
      <c r="L285" s="11"/>
      <c r="M285" s="11"/>
      <c r="N285" s="11"/>
    </row>
    <row r="286" spans="1:15" x14ac:dyDescent="0.25">
      <c r="A286" s="37"/>
      <c r="B286" s="45" t="s">
        <v>52</v>
      </c>
      <c r="C286" s="32"/>
      <c r="D286" s="32"/>
      <c r="E286" s="13" t="s">
        <v>2</v>
      </c>
      <c r="F286" s="14" t="s">
        <v>3</v>
      </c>
      <c r="G286" s="15" t="s">
        <v>4</v>
      </c>
      <c r="H286" s="42" t="s">
        <v>404</v>
      </c>
      <c r="I286" s="53" t="s">
        <v>512</v>
      </c>
      <c r="J286" s="13" t="s">
        <v>509</v>
      </c>
      <c r="K286" s="62" t="s">
        <v>437</v>
      </c>
      <c r="L286" s="13" t="s">
        <v>509</v>
      </c>
      <c r="M286" s="13" t="s">
        <v>487</v>
      </c>
      <c r="N286" s="13" t="s">
        <v>452</v>
      </c>
      <c r="O286" s="13" t="s">
        <v>431</v>
      </c>
    </row>
    <row r="287" spans="1:15" ht="15.75" thickBot="1" x14ac:dyDescent="0.3">
      <c r="A287" s="38" t="s">
        <v>52</v>
      </c>
      <c r="B287" s="38" t="s">
        <v>53</v>
      </c>
      <c r="C287" s="33"/>
      <c r="D287" s="33"/>
      <c r="E287" s="16" t="s">
        <v>5</v>
      </c>
      <c r="F287" s="16" t="s">
        <v>5</v>
      </c>
      <c r="G287" s="16" t="s">
        <v>5</v>
      </c>
      <c r="H287" s="43" t="s">
        <v>405</v>
      </c>
      <c r="I287" s="16" t="s">
        <v>432</v>
      </c>
      <c r="J287" s="16" t="s">
        <v>432</v>
      </c>
      <c r="K287" s="61" t="s">
        <v>511</v>
      </c>
      <c r="L287" s="16" t="s">
        <v>433</v>
      </c>
      <c r="M287" s="16" t="s">
        <v>433</v>
      </c>
      <c r="N287" s="16" t="s">
        <v>433</v>
      </c>
      <c r="O287" s="16" t="s">
        <v>433</v>
      </c>
    </row>
    <row r="288" spans="1:15" ht="15.75" thickBot="1" x14ac:dyDescent="0.3">
      <c r="A288" s="34" t="s">
        <v>290</v>
      </c>
      <c r="B288" s="82" t="s">
        <v>291</v>
      </c>
      <c r="C288" s="83"/>
      <c r="D288" s="84"/>
      <c r="E288" s="3">
        <v>1632.6</v>
      </c>
      <c r="F288" s="3">
        <v>11861.04</v>
      </c>
      <c r="G288" s="2"/>
      <c r="H288" s="2">
        <v>7548.76</v>
      </c>
      <c r="I288" s="2">
        <f>SUM(E288:H288)</f>
        <v>21042.400000000001</v>
      </c>
      <c r="J288" s="2">
        <v>39054.26</v>
      </c>
      <c r="K288" s="59">
        <f t="shared" ref="K288:K290" si="117">SUM(I288/J288)-1</f>
        <v>-0.46120090356340127</v>
      </c>
      <c r="L288" s="2">
        <v>40923.29</v>
      </c>
      <c r="M288" s="2">
        <v>34738.19</v>
      </c>
      <c r="N288" s="2">
        <v>39022.51</v>
      </c>
      <c r="O288" s="2">
        <v>39362.14</v>
      </c>
    </row>
    <row r="289" spans="1:15" ht="15.75" thickBot="1" x14ac:dyDescent="0.3">
      <c r="A289" s="34" t="s">
        <v>478</v>
      </c>
      <c r="B289" s="85" t="s">
        <v>479</v>
      </c>
      <c r="C289" s="86"/>
      <c r="D289" s="87"/>
      <c r="E289" s="3"/>
      <c r="F289" s="3"/>
      <c r="G289" s="2"/>
      <c r="H289" s="2"/>
      <c r="I289" s="2">
        <f>SUM(E289:H289)</f>
        <v>0</v>
      </c>
      <c r="J289" s="2"/>
      <c r="K289" s="59"/>
      <c r="L289" s="2"/>
      <c r="M289" s="2">
        <v>1002.39</v>
      </c>
      <c r="N289" s="2">
        <v>0</v>
      </c>
      <c r="O289" s="2">
        <v>0</v>
      </c>
    </row>
    <row r="290" spans="1:15" ht="15.75" thickBot="1" x14ac:dyDescent="0.3">
      <c r="A290" s="34" t="s">
        <v>506</v>
      </c>
      <c r="B290" s="85" t="s">
        <v>507</v>
      </c>
      <c r="C290" s="86"/>
      <c r="D290" s="87"/>
      <c r="E290" s="3"/>
      <c r="F290" s="3"/>
      <c r="G290" s="2"/>
      <c r="H290" s="2"/>
      <c r="I290" s="2">
        <f>SUM(E290:H290)</f>
        <v>0</v>
      </c>
      <c r="J290" s="2">
        <v>-500</v>
      </c>
      <c r="K290" s="59">
        <f t="shared" si="117"/>
        <v>-1</v>
      </c>
      <c r="L290" s="2">
        <v>-500</v>
      </c>
      <c r="M290" s="2"/>
      <c r="N290" s="2">
        <v>0</v>
      </c>
      <c r="O290" s="2">
        <v>0</v>
      </c>
    </row>
    <row r="291" spans="1:15" ht="15.75" thickBot="1" x14ac:dyDescent="0.3">
      <c r="A291" s="30" t="s">
        <v>292</v>
      </c>
      <c r="B291" s="46"/>
      <c r="C291" s="31"/>
      <c r="D291" s="31"/>
      <c r="E291" s="4">
        <f>SUM(E288:E290)</f>
        <v>1632.6</v>
      </c>
      <c r="F291" s="4">
        <f t="shared" ref="F291:H291" si="118">SUM(F288:F290)</f>
        <v>11861.04</v>
      </c>
      <c r="G291" s="4">
        <f t="shared" si="118"/>
        <v>0</v>
      </c>
      <c r="H291" s="4">
        <f t="shared" si="118"/>
        <v>7548.76</v>
      </c>
      <c r="I291" s="4">
        <f>SUM(I288:I290)</f>
        <v>21042.400000000001</v>
      </c>
      <c r="J291" s="4">
        <f>SUM(J288:J290)</f>
        <v>38554.26</v>
      </c>
      <c r="K291" s="65">
        <f t="shared" ref="K291" si="119">SUM(I291/J291)-1</f>
        <v>-0.4542133605988028</v>
      </c>
      <c r="L291" s="4">
        <f>SUM(L288:L290)</f>
        <v>40423.29</v>
      </c>
      <c r="M291" s="4">
        <f>SUM(M288:M290)</f>
        <v>35740.58</v>
      </c>
      <c r="N291" s="4">
        <f>SUM(N288:N290)</f>
        <v>39022.51</v>
      </c>
      <c r="O291" s="4">
        <f>SUM(O288:O290)</f>
        <v>39362.14</v>
      </c>
    </row>
    <row r="292" spans="1:15" ht="15.75" thickBot="1" x14ac:dyDescent="0.3">
      <c r="A292" s="36" t="s">
        <v>38</v>
      </c>
      <c r="B292" s="10"/>
      <c r="C292" s="28"/>
      <c r="D292" s="28"/>
      <c r="E292" s="11"/>
      <c r="F292" s="11"/>
      <c r="G292" s="11"/>
      <c r="H292" s="11"/>
      <c r="I292" s="11"/>
      <c r="J292" s="11"/>
      <c r="K292" s="11"/>
      <c r="L292" s="11"/>
      <c r="M292" s="11"/>
      <c r="N292" s="11"/>
    </row>
    <row r="293" spans="1:15" x14ac:dyDescent="0.25">
      <c r="A293" s="37"/>
      <c r="B293" s="45" t="s">
        <v>52</v>
      </c>
      <c r="C293" s="32"/>
      <c r="D293" s="32"/>
      <c r="E293" s="13" t="s">
        <v>2</v>
      </c>
      <c r="F293" s="14" t="s">
        <v>3</v>
      </c>
      <c r="G293" s="15" t="s">
        <v>4</v>
      </c>
      <c r="H293" s="42" t="s">
        <v>404</v>
      </c>
      <c r="I293" s="53" t="s">
        <v>512</v>
      </c>
      <c r="J293" s="13" t="s">
        <v>509</v>
      </c>
      <c r="K293" s="60" t="s">
        <v>437</v>
      </c>
      <c r="L293" s="13" t="s">
        <v>509</v>
      </c>
      <c r="M293" s="13" t="s">
        <v>487</v>
      </c>
      <c r="N293" s="13" t="s">
        <v>452</v>
      </c>
      <c r="O293" s="13" t="s">
        <v>431</v>
      </c>
    </row>
    <row r="294" spans="1:15" ht="15.75" thickBot="1" x14ac:dyDescent="0.3">
      <c r="A294" s="38" t="s">
        <v>52</v>
      </c>
      <c r="B294" s="38" t="s">
        <v>53</v>
      </c>
      <c r="C294" s="33"/>
      <c r="D294" s="33"/>
      <c r="E294" s="16" t="s">
        <v>5</v>
      </c>
      <c r="F294" s="16" t="s">
        <v>5</v>
      </c>
      <c r="G294" s="16" t="s">
        <v>5</v>
      </c>
      <c r="H294" s="43" t="s">
        <v>405</v>
      </c>
      <c r="I294" s="16" t="s">
        <v>432</v>
      </c>
      <c r="J294" s="16" t="s">
        <v>432</v>
      </c>
      <c r="K294" s="61" t="s">
        <v>511</v>
      </c>
      <c r="L294" s="16" t="s">
        <v>433</v>
      </c>
      <c r="M294" s="16" t="s">
        <v>433</v>
      </c>
      <c r="N294" s="16" t="s">
        <v>433</v>
      </c>
      <c r="O294" s="16" t="s">
        <v>433</v>
      </c>
    </row>
    <row r="295" spans="1:15" ht="15.75" thickBot="1" x14ac:dyDescent="0.3">
      <c r="A295" s="34" t="s">
        <v>210</v>
      </c>
      <c r="B295" s="34" t="s">
        <v>211</v>
      </c>
      <c r="C295" s="35"/>
      <c r="D295" s="35"/>
      <c r="E295" s="3"/>
      <c r="F295" s="3"/>
      <c r="G295" s="2"/>
      <c r="H295" s="2"/>
      <c r="I295" s="2">
        <f t="shared" ref="I295:I301" si="120">SUM(E295:H295)</f>
        <v>0</v>
      </c>
      <c r="J295" s="41"/>
      <c r="K295" s="59"/>
      <c r="L295" s="41"/>
      <c r="M295" s="41">
        <v>10520.69</v>
      </c>
      <c r="N295" s="41">
        <v>13140.3</v>
      </c>
      <c r="O295" s="41">
        <v>9671.68</v>
      </c>
    </row>
    <row r="296" spans="1:15" ht="15.75" thickBot="1" x14ac:dyDescent="0.3">
      <c r="A296" s="34" t="s">
        <v>392</v>
      </c>
      <c r="B296" s="85" t="s">
        <v>396</v>
      </c>
      <c r="C296" s="86"/>
      <c r="D296" s="87"/>
      <c r="E296" s="3"/>
      <c r="F296" s="3"/>
      <c r="G296" s="2"/>
      <c r="H296" s="2"/>
      <c r="I296" s="2">
        <f t="shared" si="120"/>
        <v>0</v>
      </c>
      <c r="J296" s="2"/>
      <c r="K296" s="59"/>
      <c r="L296" s="2"/>
      <c r="M296" s="2">
        <v>10827.97</v>
      </c>
      <c r="N296" s="2">
        <v>11925.46</v>
      </c>
      <c r="O296" s="2">
        <v>11401.33</v>
      </c>
    </row>
    <row r="297" spans="1:15" ht="15.75" thickBot="1" x14ac:dyDescent="0.3">
      <c r="A297" s="34" t="s">
        <v>212</v>
      </c>
      <c r="B297" s="85" t="s">
        <v>213</v>
      </c>
      <c r="C297" s="86"/>
      <c r="D297" s="87"/>
      <c r="E297" s="3">
        <v>3036.86</v>
      </c>
      <c r="F297" s="3">
        <v>13577.22</v>
      </c>
      <c r="G297" s="2"/>
      <c r="H297" s="2">
        <v>11257.79</v>
      </c>
      <c r="I297" s="2">
        <f t="shared" si="120"/>
        <v>27871.87</v>
      </c>
      <c r="J297" s="2">
        <v>54086.71</v>
      </c>
      <c r="K297" s="59">
        <f t="shared" ref="K297:K302" si="121">SUM(I297/J297)-1</f>
        <v>-0.48468172680497668</v>
      </c>
      <c r="L297" s="2">
        <v>65420.53</v>
      </c>
      <c r="M297" s="2">
        <v>45987.7</v>
      </c>
      <c r="N297" s="2">
        <v>75618.38</v>
      </c>
      <c r="O297" s="2">
        <v>59561.82</v>
      </c>
    </row>
    <row r="298" spans="1:15" ht="15.75" thickBot="1" x14ac:dyDescent="0.3">
      <c r="A298" s="34" t="s">
        <v>214</v>
      </c>
      <c r="B298" s="34" t="s">
        <v>215</v>
      </c>
      <c r="C298" s="35"/>
      <c r="D298" s="35"/>
      <c r="E298" s="3"/>
      <c r="F298" s="3"/>
      <c r="G298" s="2"/>
      <c r="H298" s="2"/>
      <c r="I298" s="2">
        <f t="shared" si="120"/>
        <v>0</v>
      </c>
      <c r="J298" s="2"/>
      <c r="K298" s="59"/>
      <c r="L298" s="2"/>
      <c r="M298" s="2"/>
      <c r="N298" s="2"/>
      <c r="O298" s="2">
        <v>2939.29</v>
      </c>
    </row>
    <row r="299" spans="1:15" ht="15.75" thickBot="1" x14ac:dyDescent="0.3">
      <c r="A299" s="34" t="s">
        <v>293</v>
      </c>
      <c r="B299" s="85" t="s">
        <v>294</v>
      </c>
      <c r="C299" s="86"/>
      <c r="D299" s="87"/>
      <c r="E299" s="3"/>
      <c r="F299" s="3"/>
      <c r="G299" s="2"/>
      <c r="H299" s="2"/>
      <c r="I299" s="2">
        <f t="shared" si="120"/>
        <v>0</v>
      </c>
      <c r="J299" s="2"/>
      <c r="K299" s="59"/>
      <c r="L299" s="2"/>
      <c r="M299" s="2">
        <v>19306.98</v>
      </c>
      <c r="N299" s="2">
        <v>15775.01</v>
      </c>
      <c r="O299" s="2">
        <v>31312.39</v>
      </c>
    </row>
    <row r="300" spans="1:15" ht="15.75" thickBot="1" x14ac:dyDescent="0.3">
      <c r="A300" s="34" t="s">
        <v>411</v>
      </c>
      <c r="B300" s="34" t="s">
        <v>410</v>
      </c>
      <c r="C300" s="35"/>
      <c r="D300" s="35"/>
      <c r="E300" s="3"/>
      <c r="F300" s="3"/>
      <c r="G300" s="2"/>
      <c r="H300" s="2"/>
      <c r="I300" s="2">
        <f t="shared" si="120"/>
        <v>0</v>
      </c>
      <c r="J300" s="2"/>
      <c r="K300" s="59"/>
      <c r="L300" s="2"/>
      <c r="M300" s="2"/>
      <c r="N300" s="2"/>
      <c r="O300" s="2">
        <v>-1095</v>
      </c>
    </row>
    <row r="301" spans="1:15" ht="15.75" thickBot="1" x14ac:dyDescent="0.3">
      <c r="A301" s="34" t="s">
        <v>371</v>
      </c>
      <c r="B301" s="34" t="s">
        <v>372</v>
      </c>
      <c r="C301" s="35"/>
      <c r="D301" s="35"/>
      <c r="E301" s="3"/>
      <c r="F301" s="3"/>
      <c r="G301" s="2"/>
      <c r="H301" s="2"/>
      <c r="I301" s="2">
        <f t="shared" si="120"/>
        <v>0</v>
      </c>
      <c r="J301" s="2"/>
      <c r="K301" s="59"/>
      <c r="L301" s="2"/>
      <c r="M301" s="2"/>
      <c r="N301" s="2"/>
      <c r="O301" s="2">
        <v>7481.78</v>
      </c>
    </row>
    <row r="302" spans="1:15" ht="15.75" thickBot="1" x14ac:dyDescent="0.3">
      <c r="A302" s="30" t="s">
        <v>39</v>
      </c>
      <c r="B302" s="46"/>
      <c r="C302" s="31"/>
      <c r="D302" s="31"/>
      <c r="E302" s="4">
        <f>SUM(E295:E301)</f>
        <v>3036.86</v>
      </c>
      <c r="F302" s="4">
        <f t="shared" ref="F302:I302" si="122">SUM(F295:F301)</f>
        <v>13577.22</v>
      </c>
      <c r="G302" s="4">
        <f t="shared" si="122"/>
        <v>0</v>
      </c>
      <c r="H302" s="4">
        <f>SUM(H295:H301)</f>
        <v>11257.79</v>
      </c>
      <c r="I302" s="4">
        <f t="shared" si="122"/>
        <v>27871.87</v>
      </c>
      <c r="J302" s="4">
        <f>SUM(J295:J301)</f>
        <v>54086.71</v>
      </c>
      <c r="K302" s="65">
        <f t="shared" si="121"/>
        <v>-0.48468172680497668</v>
      </c>
      <c r="L302" s="4">
        <f>SUM(L295:L301)</f>
        <v>65420.53</v>
      </c>
      <c r="M302" s="4">
        <f>SUM(M295:M301)</f>
        <v>86643.34</v>
      </c>
      <c r="N302" s="4">
        <f>SUM(N295:N301)</f>
        <v>116459.15</v>
      </c>
      <c r="O302" s="4">
        <f>SUM(O295:O301)</f>
        <v>121273.29</v>
      </c>
    </row>
    <row r="303" spans="1:15" ht="15.75" thickBot="1" x14ac:dyDescent="0.3">
      <c r="A303" s="36" t="s">
        <v>40</v>
      </c>
      <c r="B303" s="10"/>
      <c r="C303" s="28"/>
      <c r="D303" s="28"/>
      <c r="E303" s="11"/>
      <c r="F303" s="11"/>
      <c r="G303" s="11"/>
      <c r="H303" s="11"/>
      <c r="I303" s="11"/>
      <c r="J303" s="11"/>
      <c r="K303" s="11"/>
      <c r="L303" s="11"/>
      <c r="M303" s="11"/>
      <c r="N303" s="11"/>
    </row>
    <row r="304" spans="1:15" x14ac:dyDescent="0.25">
      <c r="A304" s="37"/>
      <c r="B304" s="45" t="s">
        <v>52</v>
      </c>
      <c r="C304" s="32"/>
      <c r="D304" s="32"/>
      <c r="E304" s="13" t="s">
        <v>2</v>
      </c>
      <c r="F304" s="14" t="s">
        <v>3</v>
      </c>
      <c r="G304" s="15" t="s">
        <v>4</v>
      </c>
      <c r="H304" s="42" t="s">
        <v>404</v>
      </c>
      <c r="I304" s="53" t="s">
        <v>512</v>
      </c>
      <c r="J304" s="13" t="s">
        <v>509</v>
      </c>
      <c r="K304" s="60" t="s">
        <v>437</v>
      </c>
      <c r="L304" s="13" t="s">
        <v>509</v>
      </c>
      <c r="M304" s="13" t="s">
        <v>487</v>
      </c>
      <c r="N304" s="13" t="s">
        <v>452</v>
      </c>
      <c r="O304" s="13" t="s">
        <v>431</v>
      </c>
    </row>
    <row r="305" spans="1:15" ht="15.75" thickBot="1" x14ac:dyDescent="0.3">
      <c r="A305" s="38" t="s">
        <v>52</v>
      </c>
      <c r="B305" s="38" t="s">
        <v>53</v>
      </c>
      <c r="C305" s="33"/>
      <c r="D305" s="33"/>
      <c r="E305" s="16" t="s">
        <v>5</v>
      </c>
      <c r="F305" s="16" t="s">
        <v>5</v>
      </c>
      <c r="G305" s="16" t="s">
        <v>5</v>
      </c>
      <c r="H305" s="43" t="s">
        <v>405</v>
      </c>
      <c r="I305" s="16" t="s">
        <v>432</v>
      </c>
      <c r="J305" s="16" t="s">
        <v>432</v>
      </c>
      <c r="K305" s="61" t="s">
        <v>511</v>
      </c>
      <c r="L305" s="16" t="s">
        <v>433</v>
      </c>
      <c r="M305" s="16" t="s">
        <v>433</v>
      </c>
      <c r="N305" s="16" t="s">
        <v>433</v>
      </c>
      <c r="O305" s="16" t="s">
        <v>433</v>
      </c>
    </row>
    <row r="306" spans="1:15" ht="15.75" thickBot="1" x14ac:dyDescent="0.3">
      <c r="A306" s="34" t="s">
        <v>295</v>
      </c>
      <c r="B306" s="82" t="s">
        <v>296</v>
      </c>
      <c r="C306" s="83"/>
      <c r="D306" s="84"/>
      <c r="E306" s="3">
        <v>18213.59</v>
      </c>
      <c r="F306" s="3">
        <v>29955.66</v>
      </c>
      <c r="G306" s="2"/>
      <c r="H306" s="2">
        <v>6676.34</v>
      </c>
      <c r="I306" s="2">
        <f t="shared" ref="I306:I313" si="123">SUM(E306:H306)</f>
        <v>54845.59</v>
      </c>
      <c r="J306" s="2">
        <v>89047.38</v>
      </c>
      <c r="K306" s="59">
        <f t="shared" ref="K306:K314" si="124">SUM(I306/J306)-1</f>
        <v>-0.38408530380118999</v>
      </c>
      <c r="L306" s="2">
        <v>95850.2</v>
      </c>
      <c r="M306" s="2">
        <v>90225.14</v>
      </c>
      <c r="N306" s="2">
        <v>78570.929999999993</v>
      </c>
      <c r="O306" s="2">
        <v>92471.53</v>
      </c>
    </row>
    <row r="307" spans="1:15" ht="15.75" thickBot="1" x14ac:dyDescent="0.3">
      <c r="A307" s="34" t="s">
        <v>323</v>
      </c>
      <c r="B307" s="85" t="s">
        <v>324</v>
      </c>
      <c r="C307" s="86"/>
      <c r="D307" s="87"/>
      <c r="E307" s="3"/>
      <c r="F307" s="3"/>
      <c r="G307" s="2"/>
      <c r="H307" s="2"/>
      <c r="I307" s="2">
        <f t="shared" si="123"/>
        <v>0</v>
      </c>
      <c r="J307" s="2">
        <v>13350.94</v>
      </c>
      <c r="K307" s="59">
        <f t="shared" si="124"/>
        <v>-1</v>
      </c>
      <c r="L307" s="2">
        <v>13350.94</v>
      </c>
      <c r="M307" s="2">
        <v>8153.29</v>
      </c>
      <c r="N307" s="2">
        <v>7228.57</v>
      </c>
      <c r="O307" s="2">
        <v>17542.400000000001</v>
      </c>
    </row>
    <row r="308" spans="1:15" ht="15.75" thickBot="1" x14ac:dyDescent="0.3">
      <c r="A308" s="34" t="s">
        <v>216</v>
      </c>
      <c r="B308" s="85" t="s">
        <v>217</v>
      </c>
      <c r="C308" s="86"/>
      <c r="D308" s="87"/>
      <c r="E308" s="3">
        <v>23845.49</v>
      </c>
      <c r="F308" s="3">
        <v>35235.040000000001</v>
      </c>
      <c r="G308" s="2"/>
      <c r="H308" s="2">
        <v>35140.47</v>
      </c>
      <c r="I308" s="2">
        <f t="shared" si="123"/>
        <v>94221</v>
      </c>
      <c r="J308" s="2">
        <v>186104.56</v>
      </c>
      <c r="K308" s="59">
        <f t="shared" si="124"/>
        <v>-0.49372008939490786</v>
      </c>
      <c r="L308" s="2">
        <v>213488.44</v>
      </c>
      <c r="M308" s="2">
        <v>208026.96</v>
      </c>
      <c r="N308" s="2">
        <v>204593.69</v>
      </c>
      <c r="O308" s="2">
        <v>274880.63</v>
      </c>
    </row>
    <row r="309" spans="1:15" ht="15.75" thickBot="1" x14ac:dyDescent="0.3">
      <c r="A309" s="34" t="s">
        <v>327</v>
      </c>
      <c r="B309" s="85" t="s">
        <v>328</v>
      </c>
      <c r="C309" s="86"/>
      <c r="D309" s="87"/>
      <c r="E309" s="3">
        <v>4270.37</v>
      </c>
      <c r="F309" s="3">
        <v>7973.98</v>
      </c>
      <c r="G309" s="2"/>
      <c r="H309" s="2">
        <v>12702.95</v>
      </c>
      <c r="I309" s="2">
        <f t="shared" si="123"/>
        <v>24947.3</v>
      </c>
      <c r="J309" s="2">
        <v>48271.07</v>
      </c>
      <c r="K309" s="59">
        <f t="shared" si="124"/>
        <v>-0.48318319854935887</v>
      </c>
      <c r="L309" s="2">
        <v>50461.07</v>
      </c>
      <c r="M309" s="2">
        <v>52750.39</v>
      </c>
      <c r="N309" s="2">
        <v>63982.11</v>
      </c>
      <c r="O309" s="2">
        <v>76307.520000000004</v>
      </c>
    </row>
    <row r="310" spans="1:15" ht="15.75" thickBot="1" x14ac:dyDescent="0.3">
      <c r="A310" s="34" t="s">
        <v>218</v>
      </c>
      <c r="B310" s="85" t="s">
        <v>219</v>
      </c>
      <c r="C310" s="86"/>
      <c r="D310" s="87"/>
      <c r="E310" s="3">
        <v>7913.38</v>
      </c>
      <c r="F310" s="3">
        <v>10593.01</v>
      </c>
      <c r="G310" s="2"/>
      <c r="H310" s="2">
        <v>49094.44</v>
      </c>
      <c r="I310" s="2">
        <f t="shared" si="123"/>
        <v>67600.83</v>
      </c>
      <c r="J310" s="2">
        <v>87311.17</v>
      </c>
      <c r="K310" s="59">
        <f t="shared" si="124"/>
        <v>-0.22574820610009005</v>
      </c>
      <c r="L310" s="2">
        <v>93020.41</v>
      </c>
      <c r="M310" s="2">
        <v>84858.28</v>
      </c>
      <c r="N310" s="2">
        <v>90391.9</v>
      </c>
      <c r="O310" s="2">
        <v>105648.42</v>
      </c>
    </row>
    <row r="311" spans="1:15" ht="15.75" thickBot="1" x14ac:dyDescent="0.3">
      <c r="A311" s="34" t="s">
        <v>220</v>
      </c>
      <c r="B311" s="85" t="s">
        <v>221</v>
      </c>
      <c r="C311" s="86"/>
      <c r="D311" s="87"/>
      <c r="E311" s="5">
        <v>312.60000000000002</v>
      </c>
      <c r="F311" s="3">
        <v>3579.74</v>
      </c>
      <c r="G311" s="2"/>
      <c r="H311" s="2">
        <v>4108</v>
      </c>
      <c r="I311" s="2">
        <f t="shared" ref="I311:I312" si="125">SUM(E311:H311)</f>
        <v>8000.34</v>
      </c>
      <c r="J311" s="2">
        <v>3658.54</v>
      </c>
      <c r="K311" s="59">
        <f t="shared" si="124"/>
        <v>1.1867575590262782</v>
      </c>
      <c r="L311" s="2">
        <v>9490.74</v>
      </c>
      <c r="M311" s="2">
        <v>8221.14</v>
      </c>
      <c r="N311" s="2">
        <v>9366.59</v>
      </c>
      <c r="O311" s="2">
        <v>16838.71</v>
      </c>
    </row>
    <row r="312" spans="1:15" ht="15.75" thickBot="1" x14ac:dyDescent="0.3">
      <c r="A312" s="34" t="s">
        <v>222</v>
      </c>
      <c r="B312" s="85" t="s">
        <v>223</v>
      </c>
      <c r="C312" s="86"/>
      <c r="D312" s="87"/>
      <c r="E312" s="3">
        <v>496.07</v>
      </c>
      <c r="F312" s="3">
        <v>7857.93</v>
      </c>
      <c r="G312" s="2"/>
      <c r="H312" s="2">
        <v>2753.99</v>
      </c>
      <c r="I312" s="2">
        <f t="shared" si="125"/>
        <v>11107.99</v>
      </c>
      <c r="J312" s="2">
        <v>33467.68</v>
      </c>
      <c r="K312" s="59">
        <f t="shared" ref="K312" si="126">SUM(I312/J312)-1</f>
        <v>-0.66809799782954782</v>
      </c>
      <c r="L312" s="2">
        <v>43574.25</v>
      </c>
      <c r="M312" s="2">
        <v>30418.89</v>
      </c>
      <c r="N312" s="2">
        <v>21162.84</v>
      </c>
      <c r="O312" s="2">
        <v>22239.200000000001</v>
      </c>
    </row>
    <row r="313" spans="1:15" ht="15.75" thickBot="1" x14ac:dyDescent="0.3">
      <c r="A313" s="34" t="s">
        <v>519</v>
      </c>
      <c r="B313" s="85" t="s">
        <v>520</v>
      </c>
      <c r="C313" s="86"/>
      <c r="D313" s="87"/>
      <c r="E313" s="3"/>
      <c r="F313" s="3"/>
      <c r="G313" s="2"/>
      <c r="H313" s="2">
        <v>993.07</v>
      </c>
      <c r="I313" s="2">
        <f t="shared" si="123"/>
        <v>993.07</v>
      </c>
      <c r="J313" s="2"/>
      <c r="K313" s="59"/>
      <c r="L313" s="2"/>
      <c r="M313" s="2"/>
      <c r="N313" s="2"/>
      <c r="O313" s="2"/>
    </row>
    <row r="314" spans="1:15" ht="15.75" thickBot="1" x14ac:dyDescent="0.3">
      <c r="A314" s="30" t="s">
        <v>41</v>
      </c>
      <c r="B314" s="46"/>
      <c r="C314" s="31"/>
      <c r="D314" s="31"/>
      <c r="E314" s="4">
        <f>SUM(E306:E313)</f>
        <v>55051.5</v>
      </c>
      <c r="F314" s="4">
        <f t="shared" ref="F314:I314" si="127">SUM(F306:F313)</f>
        <v>95195.359999999986</v>
      </c>
      <c r="G314" s="4">
        <f t="shared" si="127"/>
        <v>0</v>
      </c>
      <c r="H314" s="4">
        <f>SUM(H306:H313)</f>
        <v>111469.26000000001</v>
      </c>
      <c r="I314" s="4">
        <f t="shared" si="127"/>
        <v>261716.11999999997</v>
      </c>
      <c r="J314" s="4">
        <f>SUM(J306:J313)</f>
        <v>461211.33999999997</v>
      </c>
      <c r="K314" s="65">
        <f t="shared" si="124"/>
        <v>-0.43254621623137024</v>
      </c>
      <c r="L314" s="4">
        <f>SUM(L306:L313)</f>
        <v>519236.05000000005</v>
      </c>
      <c r="M314" s="4">
        <f>SUM(M306:M313)</f>
        <v>482654.09000000008</v>
      </c>
      <c r="N314" s="4">
        <f>SUM(N306:N313)</f>
        <v>475296.63</v>
      </c>
      <c r="O314" s="4">
        <f>SUM(O306:O313)</f>
        <v>605928.40999999992</v>
      </c>
    </row>
    <row r="315" spans="1:15" ht="15.75" thickBot="1" x14ac:dyDescent="0.3">
      <c r="A315" s="36" t="s">
        <v>494</v>
      </c>
      <c r="B315" s="10"/>
      <c r="C315" s="28"/>
      <c r="D315" s="28"/>
      <c r="E315" s="11"/>
      <c r="F315" s="11"/>
      <c r="G315" s="11"/>
      <c r="H315" s="11"/>
      <c r="I315" s="11"/>
      <c r="J315" s="11"/>
      <c r="K315" s="11"/>
      <c r="L315" s="11"/>
      <c r="M315" s="11"/>
      <c r="N315" s="11"/>
    </row>
    <row r="316" spans="1:15" x14ac:dyDescent="0.25">
      <c r="A316" s="37"/>
      <c r="B316" s="45" t="s">
        <v>52</v>
      </c>
      <c r="C316" s="32"/>
      <c r="D316" s="32"/>
      <c r="E316" s="13" t="s">
        <v>2</v>
      </c>
      <c r="F316" s="14" t="s">
        <v>3</v>
      </c>
      <c r="G316" s="15" t="s">
        <v>4</v>
      </c>
      <c r="H316" s="42" t="s">
        <v>404</v>
      </c>
      <c r="I316" s="53" t="s">
        <v>512</v>
      </c>
      <c r="J316" s="13" t="s">
        <v>509</v>
      </c>
      <c r="K316" s="60" t="s">
        <v>437</v>
      </c>
      <c r="L316" s="13" t="s">
        <v>509</v>
      </c>
      <c r="M316" s="13" t="s">
        <v>487</v>
      </c>
      <c r="N316" s="13" t="s">
        <v>452</v>
      </c>
      <c r="O316" s="13" t="s">
        <v>431</v>
      </c>
    </row>
    <row r="317" spans="1:15" ht="15.75" thickBot="1" x14ac:dyDescent="0.3">
      <c r="A317" s="38" t="s">
        <v>52</v>
      </c>
      <c r="B317" s="38" t="s">
        <v>53</v>
      </c>
      <c r="C317" s="33"/>
      <c r="D317" s="33"/>
      <c r="E317" s="16" t="s">
        <v>5</v>
      </c>
      <c r="F317" s="16" t="s">
        <v>5</v>
      </c>
      <c r="G317" s="16" t="s">
        <v>5</v>
      </c>
      <c r="H317" s="43" t="s">
        <v>405</v>
      </c>
      <c r="I317" s="16" t="s">
        <v>432</v>
      </c>
      <c r="J317" s="16" t="s">
        <v>432</v>
      </c>
      <c r="K317" s="61" t="s">
        <v>511</v>
      </c>
      <c r="L317" s="16" t="s">
        <v>433</v>
      </c>
      <c r="M317" s="16" t="s">
        <v>433</v>
      </c>
      <c r="N317" s="16" t="s">
        <v>433</v>
      </c>
      <c r="O317" s="16" t="s">
        <v>433</v>
      </c>
    </row>
    <row r="318" spans="1:15" ht="15.75" thickBot="1" x14ac:dyDescent="0.3">
      <c r="A318" s="34" t="s">
        <v>495</v>
      </c>
      <c r="B318" s="34" t="s">
        <v>496</v>
      </c>
      <c r="C318" s="35"/>
      <c r="D318" s="35"/>
      <c r="E318" s="3">
        <v>2417.87</v>
      </c>
      <c r="F318" s="3">
        <v>344.96</v>
      </c>
      <c r="G318" s="2"/>
      <c r="H318" s="2">
        <v>1462</v>
      </c>
      <c r="I318" s="2">
        <f>SUM(E318:H318)</f>
        <v>4224.83</v>
      </c>
      <c r="J318" s="2">
        <v>10723.68</v>
      </c>
      <c r="K318" s="59">
        <f t="shared" ref="K318:K319" si="128">SUM(I318/J318)-1</f>
        <v>-0.60602796801098124</v>
      </c>
      <c r="L318" s="2">
        <v>12454.95</v>
      </c>
      <c r="M318" s="2">
        <v>0</v>
      </c>
      <c r="N318" s="2">
        <v>0</v>
      </c>
      <c r="O318" s="2">
        <v>0</v>
      </c>
    </row>
    <row r="319" spans="1:15" ht="15.75" thickBot="1" x14ac:dyDescent="0.3">
      <c r="A319" s="30" t="s">
        <v>497</v>
      </c>
      <c r="B319" s="46"/>
      <c r="C319" s="31"/>
      <c r="D319" s="31"/>
      <c r="E319" s="4">
        <f>SUM(E318)</f>
        <v>2417.87</v>
      </c>
      <c r="F319" s="4">
        <f t="shared" ref="F319:G319" si="129">SUM(F318)</f>
        <v>344.96</v>
      </c>
      <c r="G319" s="4">
        <f t="shared" si="129"/>
        <v>0</v>
      </c>
      <c r="H319" s="4">
        <f>SUM(H318)</f>
        <v>1462</v>
      </c>
      <c r="I319" s="4">
        <f t="shared" ref="I319" si="130">SUM(I318)</f>
        <v>4224.83</v>
      </c>
      <c r="J319" s="4">
        <f>SUM(J318)</f>
        <v>10723.68</v>
      </c>
      <c r="K319" s="65">
        <f t="shared" si="128"/>
        <v>-0.60602796801098124</v>
      </c>
      <c r="L319" s="4">
        <f>SUM(L318)</f>
        <v>12454.95</v>
      </c>
      <c r="M319" s="4">
        <f>SUM(M318)</f>
        <v>0</v>
      </c>
      <c r="N319" s="4">
        <f>SUM(N318)</f>
        <v>0</v>
      </c>
      <c r="O319" s="4">
        <f>SUM(O318)</f>
        <v>0</v>
      </c>
    </row>
    <row r="320" spans="1:15" ht="15.75" thickBot="1" x14ac:dyDescent="0.3">
      <c r="A320" s="36" t="s">
        <v>498</v>
      </c>
      <c r="B320" s="10"/>
      <c r="C320" s="28"/>
      <c r="D320" s="28"/>
      <c r="E320" s="11"/>
      <c r="F320" s="11"/>
      <c r="G320" s="11"/>
      <c r="H320" s="11"/>
      <c r="I320" s="11"/>
      <c r="J320" s="11"/>
      <c r="K320" s="11"/>
      <c r="L320" s="11"/>
      <c r="M320" s="11"/>
      <c r="N320" s="11"/>
    </row>
    <row r="321" spans="1:15" x14ac:dyDescent="0.25">
      <c r="A321" s="37"/>
      <c r="B321" s="45" t="s">
        <v>52</v>
      </c>
      <c r="C321" s="32"/>
      <c r="D321" s="32"/>
      <c r="E321" s="13" t="s">
        <v>2</v>
      </c>
      <c r="F321" s="14" t="s">
        <v>3</v>
      </c>
      <c r="G321" s="15" t="s">
        <v>4</v>
      </c>
      <c r="H321" s="42" t="s">
        <v>404</v>
      </c>
      <c r="I321" s="53" t="s">
        <v>512</v>
      </c>
      <c r="J321" s="13" t="s">
        <v>509</v>
      </c>
      <c r="K321" s="60" t="s">
        <v>437</v>
      </c>
      <c r="L321" s="13" t="s">
        <v>509</v>
      </c>
      <c r="M321" s="13" t="s">
        <v>487</v>
      </c>
      <c r="N321" s="13" t="s">
        <v>452</v>
      </c>
      <c r="O321" s="13" t="s">
        <v>431</v>
      </c>
    </row>
    <row r="322" spans="1:15" ht="15.75" thickBot="1" x14ac:dyDescent="0.3">
      <c r="A322" s="38" t="s">
        <v>52</v>
      </c>
      <c r="B322" s="38" t="s">
        <v>53</v>
      </c>
      <c r="C322" s="33"/>
      <c r="D322" s="33"/>
      <c r="E322" s="16" t="s">
        <v>5</v>
      </c>
      <c r="F322" s="16" t="s">
        <v>5</v>
      </c>
      <c r="G322" s="16" t="s">
        <v>5</v>
      </c>
      <c r="H322" s="43" t="s">
        <v>405</v>
      </c>
      <c r="I322" s="16" t="s">
        <v>432</v>
      </c>
      <c r="J322" s="16" t="s">
        <v>432</v>
      </c>
      <c r="K322" s="61" t="s">
        <v>511</v>
      </c>
      <c r="L322" s="16" t="s">
        <v>433</v>
      </c>
      <c r="M322" s="16" t="s">
        <v>433</v>
      </c>
      <c r="N322" s="16" t="s">
        <v>433</v>
      </c>
      <c r="O322" s="16" t="s">
        <v>433</v>
      </c>
    </row>
    <row r="323" spans="1:15" ht="15.75" thickBot="1" x14ac:dyDescent="0.3">
      <c r="A323" s="34" t="s">
        <v>499</v>
      </c>
      <c r="B323" s="82" t="s">
        <v>529</v>
      </c>
      <c r="C323" s="83"/>
      <c r="D323" s="84"/>
      <c r="E323" s="3">
        <v>0</v>
      </c>
      <c r="F323" s="3">
        <v>799.36</v>
      </c>
      <c r="G323" s="2"/>
      <c r="H323" s="2">
        <v>1421</v>
      </c>
      <c r="I323" s="2">
        <f>SUM(E323:H323)</f>
        <v>2220.36</v>
      </c>
      <c r="J323" s="2">
        <v>9438.16</v>
      </c>
      <c r="K323" s="59">
        <f t="shared" ref="K323" si="131">SUM(I323/J323)-1</f>
        <v>-0.76474651838917751</v>
      </c>
      <c r="L323" s="2">
        <v>9438.16</v>
      </c>
      <c r="M323" s="2">
        <v>0</v>
      </c>
      <c r="N323" s="2">
        <v>0</v>
      </c>
      <c r="O323" s="2">
        <v>0</v>
      </c>
    </row>
    <row r="324" spans="1:15" ht="15.75" thickBot="1" x14ac:dyDescent="0.3">
      <c r="A324" s="30" t="s">
        <v>500</v>
      </c>
      <c r="B324" s="46"/>
      <c r="C324" s="31"/>
      <c r="D324" s="31"/>
      <c r="E324" s="4">
        <f>SUM(E323)</f>
        <v>0</v>
      </c>
      <c r="F324" s="4">
        <f t="shared" ref="F324:G324" si="132">SUM(F323)</f>
        <v>799.36</v>
      </c>
      <c r="G324" s="4">
        <f t="shared" si="132"/>
        <v>0</v>
      </c>
      <c r="H324" s="4">
        <f>SUM(H323)</f>
        <v>1421</v>
      </c>
      <c r="I324" s="4">
        <f t="shared" ref="I324" si="133">SUM(I323)</f>
        <v>2220.36</v>
      </c>
      <c r="J324" s="4">
        <f>SUM(J323)</f>
        <v>9438.16</v>
      </c>
      <c r="K324" s="65">
        <f t="shared" ref="K324" si="134">SUM(I324/J324)-1</f>
        <v>-0.76474651838917751</v>
      </c>
      <c r="L324" s="4">
        <f>SUM(L323)</f>
        <v>9438.16</v>
      </c>
      <c r="M324" s="4">
        <f>SUM(M323)</f>
        <v>0</v>
      </c>
      <c r="N324" s="4">
        <f>SUM(N323)</f>
        <v>0</v>
      </c>
      <c r="O324" s="4">
        <f>SUM(O323)</f>
        <v>0</v>
      </c>
    </row>
    <row r="325" spans="1:15" ht="15.75" thickBot="1" x14ac:dyDescent="0.3">
      <c r="A325" s="36" t="s">
        <v>342</v>
      </c>
      <c r="B325" s="10"/>
      <c r="C325" s="28"/>
      <c r="D325" s="28"/>
      <c r="E325" s="11"/>
      <c r="F325" s="11"/>
      <c r="G325" s="11"/>
      <c r="H325" s="11"/>
      <c r="I325" s="11"/>
      <c r="J325" s="11"/>
      <c r="K325" s="11"/>
      <c r="L325" s="11"/>
      <c r="M325" s="11"/>
      <c r="N325" s="11"/>
    </row>
    <row r="326" spans="1:15" x14ac:dyDescent="0.25">
      <c r="A326" s="37"/>
      <c r="B326" s="45" t="s">
        <v>52</v>
      </c>
      <c r="C326" s="32"/>
      <c r="D326" s="32"/>
      <c r="E326" s="13" t="s">
        <v>2</v>
      </c>
      <c r="F326" s="14" t="s">
        <v>3</v>
      </c>
      <c r="G326" s="15" t="s">
        <v>4</v>
      </c>
      <c r="H326" s="42" t="s">
        <v>404</v>
      </c>
      <c r="I326" s="53" t="s">
        <v>512</v>
      </c>
      <c r="J326" s="13" t="s">
        <v>509</v>
      </c>
      <c r="K326" s="60" t="s">
        <v>437</v>
      </c>
      <c r="L326" s="13" t="s">
        <v>509</v>
      </c>
      <c r="M326" s="13" t="s">
        <v>487</v>
      </c>
      <c r="N326" s="13" t="s">
        <v>452</v>
      </c>
      <c r="O326" s="13" t="s">
        <v>431</v>
      </c>
    </row>
    <row r="327" spans="1:15" ht="15.75" thickBot="1" x14ac:dyDescent="0.3">
      <c r="A327" s="38" t="s">
        <v>52</v>
      </c>
      <c r="B327" s="38" t="s">
        <v>53</v>
      </c>
      <c r="C327" s="33"/>
      <c r="D327" s="33"/>
      <c r="E327" s="16" t="s">
        <v>5</v>
      </c>
      <c r="F327" s="16" t="s">
        <v>5</v>
      </c>
      <c r="G327" s="16" t="s">
        <v>5</v>
      </c>
      <c r="H327" s="43" t="s">
        <v>405</v>
      </c>
      <c r="I327" s="16" t="s">
        <v>432</v>
      </c>
      <c r="J327" s="16" t="s">
        <v>432</v>
      </c>
      <c r="K327" s="61" t="s">
        <v>511</v>
      </c>
      <c r="L327" s="16" t="s">
        <v>433</v>
      </c>
      <c r="M327" s="16" t="s">
        <v>433</v>
      </c>
      <c r="N327" s="16" t="s">
        <v>433</v>
      </c>
      <c r="O327" s="16" t="s">
        <v>433</v>
      </c>
    </row>
    <row r="328" spans="1:15" ht="15.75" thickBot="1" x14ac:dyDescent="0.3">
      <c r="A328" s="34" t="s">
        <v>297</v>
      </c>
      <c r="B328" s="82" t="s">
        <v>300</v>
      </c>
      <c r="C328" s="83"/>
      <c r="D328" s="84"/>
      <c r="E328" s="5">
        <v>267.95999999999998</v>
      </c>
      <c r="F328" s="3">
        <v>1539.61</v>
      </c>
      <c r="G328" s="2"/>
      <c r="H328" s="2">
        <v>790</v>
      </c>
      <c r="I328" s="2">
        <f t="shared" ref="I328:I336" si="135">SUM(E328:H328)</f>
        <v>2597.5699999999997</v>
      </c>
      <c r="J328" s="2">
        <v>3387.15</v>
      </c>
      <c r="K328" s="59">
        <f t="shared" ref="K328:K337" si="136">SUM(I328/J328)-1</f>
        <v>-0.23311043207416271</v>
      </c>
      <c r="L328" s="2">
        <v>4482.1499999999996</v>
      </c>
      <c r="M328" s="2">
        <v>5883.77</v>
      </c>
      <c r="N328" s="2">
        <v>26935.48</v>
      </c>
      <c r="O328" s="2">
        <v>29392.38</v>
      </c>
    </row>
    <row r="329" spans="1:15" ht="15.75" thickBot="1" x14ac:dyDescent="0.3">
      <c r="A329" s="34" t="s">
        <v>298</v>
      </c>
      <c r="B329" s="85" t="s">
        <v>301</v>
      </c>
      <c r="C329" s="86"/>
      <c r="D329" s="87"/>
      <c r="E329" s="3"/>
      <c r="F329" s="3">
        <v>1917.97</v>
      </c>
      <c r="G329" s="2"/>
      <c r="H329" s="2">
        <v>4051</v>
      </c>
      <c r="I329" s="2">
        <f t="shared" si="135"/>
        <v>5968.97</v>
      </c>
      <c r="J329" s="2">
        <v>9332.18</v>
      </c>
      <c r="K329" s="59">
        <f t="shared" si="136"/>
        <v>-0.36038846228855426</v>
      </c>
      <c r="L329" s="2">
        <v>10592.34</v>
      </c>
      <c r="M329" s="2">
        <v>8934.15</v>
      </c>
      <c r="N329" s="2">
        <v>5546.72</v>
      </c>
      <c r="O329" s="2">
        <v>6774.03</v>
      </c>
    </row>
    <row r="330" spans="1:15" ht="15.75" thickBot="1" x14ac:dyDescent="0.3">
      <c r="A330" s="34" t="s">
        <v>299</v>
      </c>
      <c r="B330" s="85" t="s">
        <v>302</v>
      </c>
      <c r="C330" s="86"/>
      <c r="D330" s="87"/>
      <c r="E330" s="3">
        <v>1792.02</v>
      </c>
      <c r="F330" s="3"/>
      <c r="G330" s="2"/>
      <c r="H330" s="2">
        <v>9069.1200000000008</v>
      </c>
      <c r="I330" s="2">
        <f t="shared" si="135"/>
        <v>10861.140000000001</v>
      </c>
      <c r="J330" s="2">
        <v>26083.1</v>
      </c>
      <c r="K330" s="59">
        <f t="shared" si="136"/>
        <v>-0.58359474142260692</v>
      </c>
      <c r="L330" s="2">
        <v>31018.35</v>
      </c>
      <c r="M330" s="2">
        <v>17872.169999999998</v>
      </c>
      <c r="N330" s="2">
        <v>31458.36</v>
      </c>
      <c r="O330" s="2">
        <v>18070.02</v>
      </c>
    </row>
    <row r="331" spans="1:15" ht="15.75" thickBot="1" x14ac:dyDescent="0.3">
      <c r="A331" s="34" t="s">
        <v>534</v>
      </c>
      <c r="B331" s="85" t="s">
        <v>223</v>
      </c>
      <c r="C331" s="86"/>
      <c r="D331" s="87"/>
      <c r="E331" s="3">
        <v>2976.83</v>
      </c>
      <c r="F331" s="3">
        <v>5674.04</v>
      </c>
      <c r="G331" s="2"/>
      <c r="H331" s="2">
        <v>10687.99</v>
      </c>
      <c r="I331" s="2">
        <f t="shared" ref="I331" si="137">SUM(E331:H331)</f>
        <v>19338.86</v>
      </c>
      <c r="J331" s="2"/>
      <c r="K331" s="59"/>
      <c r="L331" s="2"/>
      <c r="M331" s="2"/>
      <c r="N331" s="2"/>
      <c r="O331" s="2"/>
    </row>
    <row r="332" spans="1:15" ht="15.75" thickBot="1" x14ac:dyDescent="0.3">
      <c r="A332" s="34" t="s">
        <v>224</v>
      </c>
      <c r="B332" s="85" t="s">
        <v>225</v>
      </c>
      <c r="C332" s="86"/>
      <c r="D332" s="87"/>
      <c r="E332" s="3">
        <v>752.28</v>
      </c>
      <c r="F332" s="3"/>
      <c r="G332" s="2"/>
      <c r="H332" s="2">
        <v>6510</v>
      </c>
      <c r="I332" s="2">
        <f t="shared" si="135"/>
        <v>7262.28</v>
      </c>
      <c r="J332" s="2">
        <v>10531.73</v>
      </c>
      <c r="K332" s="59">
        <f t="shared" si="136"/>
        <v>-0.31043807617551911</v>
      </c>
      <c r="L332" s="2">
        <v>10531.73</v>
      </c>
      <c r="M332" s="2">
        <v>8657.51</v>
      </c>
      <c r="N332" s="2">
        <v>12116.54</v>
      </c>
      <c r="O332" s="2">
        <v>16549.87</v>
      </c>
    </row>
    <row r="333" spans="1:15" ht="15.75" thickBot="1" x14ac:dyDescent="0.3">
      <c r="A333" s="34" t="s">
        <v>226</v>
      </c>
      <c r="B333" s="85" t="s">
        <v>227</v>
      </c>
      <c r="C333" s="86"/>
      <c r="D333" s="87"/>
      <c r="E333" s="3">
        <v>6034.27</v>
      </c>
      <c r="F333" s="3">
        <v>4643.26</v>
      </c>
      <c r="G333" s="2"/>
      <c r="H333" s="2">
        <v>20903.68</v>
      </c>
      <c r="I333" s="2">
        <f t="shared" si="135"/>
        <v>31581.21</v>
      </c>
      <c r="J333" s="2">
        <v>15491.35</v>
      </c>
      <c r="K333" s="59">
        <f t="shared" si="136"/>
        <v>1.0386351092706576</v>
      </c>
      <c r="L333" s="2">
        <v>15879.35</v>
      </c>
      <c r="M333" s="2">
        <v>19738</v>
      </c>
      <c r="N333" s="2">
        <v>17636.900000000001</v>
      </c>
      <c r="O333" s="2">
        <v>39174.04</v>
      </c>
    </row>
    <row r="334" spans="1:15" ht="15.75" thickBot="1" x14ac:dyDescent="0.3">
      <c r="A334" s="34" t="s">
        <v>309</v>
      </c>
      <c r="B334" s="85" t="s">
        <v>310</v>
      </c>
      <c r="C334" s="86"/>
      <c r="D334" s="87"/>
      <c r="E334" s="3">
        <v>1236.77</v>
      </c>
      <c r="F334" s="5"/>
      <c r="G334" s="2"/>
      <c r="H334" s="2">
        <v>3017.5</v>
      </c>
      <c r="I334" s="2">
        <f t="shared" si="135"/>
        <v>4254.2700000000004</v>
      </c>
      <c r="J334" s="2">
        <v>3707.64</v>
      </c>
      <c r="K334" s="59">
        <f t="shared" si="136"/>
        <v>0.14743340777421765</v>
      </c>
      <c r="L334" s="2">
        <v>4567.6400000000003</v>
      </c>
      <c r="M334" s="2">
        <v>890.62</v>
      </c>
      <c r="N334" s="2">
        <v>1045.81</v>
      </c>
      <c r="O334" s="2">
        <v>1856.75</v>
      </c>
    </row>
    <row r="335" spans="1:15" ht="15.75" thickBot="1" x14ac:dyDescent="0.3">
      <c r="A335" s="34" t="s">
        <v>354</v>
      </c>
      <c r="B335" s="85" t="s">
        <v>355</v>
      </c>
      <c r="C335" s="86"/>
      <c r="D335" s="87"/>
      <c r="E335" s="3">
        <v>863.38</v>
      </c>
      <c r="F335" s="5">
        <v>1408.21</v>
      </c>
      <c r="G335" s="2"/>
      <c r="H335" s="2">
        <v>2635.39</v>
      </c>
      <c r="I335" s="2">
        <f t="shared" si="135"/>
        <v>4906.9799999999996</v>
      </c>
      <c r="J335" s="2">
        <v>18095.240000000002</v>
      </c>
      <c r="K335" s="59">
        <f t="shared" si="136"/>
        <v>-0.72882481801844023</v>
      </c>
      <c r="L335" s="2">
        <v>24599.84</v>
      </c>
      <c r="M335" s="2">
        <v>12779.9</v>
      </c>
      <c r="N335" s="2">
        <v>13700.17</v>
      </c>
      <c r="O335" s="2">
        <v>12960.57</v>
      </c>
    </row>
    <row r="336" spans="1:15" ht="15.75" thickBot="1" x14ac:dyDescent="0.3">
      <c r="A336" s="34" t="s">
        <v>228</v>
      </c>
      <c r="B336" s="85" t="s">
        <v>229</v>
      </c>
      <c r="C336" s="86"/>
      <c r="D336" s="87"/>
      <c r="E336" s="5">
        <v>1199.8399999999999</v>
      </c>
      <c r="F336" s="3">
        <v>6390.81</v>
      </c>
      <c r="G336" s="2"/>
      <c r="H336" s="2">
        <v>13644.23</v>
      </c>
      <c r="I336" s="2">
        <f t="shared" si="135"/>
        <v>21234.880000000001</v>
      </c>
      <c r="J336" s="2">
        <v>30395.66</v>
      </c>
      <c r="K336" s="59">
        <f t="shared" si="136"/>
        <v>-0.3013844739676651</v>
      </c>
      <c r="L336" s="2">
        <v>30395.66</v>
      </c>
      <c r="M336" s="2">
        <v>26720.81</v>
      </c>
      <c r="N336" s="2">
        <v>30231.63</v>
      </c>
      <c r="O336" s="2">
        <v>21163.08</v>
      </c>
    </row>
    <row r="337" spans="1:20" ht="15.75" thickBot="1" x14ac:dyDescent="0.3">
      <c r="A337" s="30" t="s">
        <v>343</v>
      </c>
      <c r="B337" s="46"/>
      <c r="C337" s="31"/>
      <c r="D337" s="31"/>
      <c r="E337" s="4">
        <f t="shared" ref="E337:J337" si="138">SUM(E328:E336)</f>
        <v>15123.35</v>
      </c>
      <c r="F337" s="4">
        <f t="shared" si="138"/>
        <v>21573.9</v>
      </c>
      <c r="G337" s="4">
        <f t="shared" si="138"/>
        <v>0</v>
      </c>
      <c r="H337" s="4">
        <f t="shared" si="138"/>
        <v>71308.91</v>
      </c>
      <c r="I337" s="4">
        <f t="shared" si="138"/>
        <v>108006.16</v>
      </c>
      <c r="J337" s="64">
        <f t="shared" si="138"/>
        <v>117024.05000000002</v>
      </c>
      <c r="K337" s="65">
        <f t="shared" si="136"/>
        <v>-7.7060142765525641E-2</v>
      </c>
      <c r="L337" s="4">
        <f t="shared" ref="L337:N337" si="139">SUM(L328:L336)</f>
        <v>132067.06</v>
      </c>
      <c r="M337" s="4">
        <f t="shared" ref="M337" si="140">SUM(M328:M336)</f>
        <v>101476.93</v>
      </c>
      <c r="N337" s="4">
        <f t="shared" si="139"/>
        <v>138671.60999999999</v>
      </c>
      <c r="O337" s="4">
        <f t="shared" ref="O337" si="141">SUM(O328:O336)</f>
        <v>145940.74</v>
      </c>
    </row>
    <row r="338" spans="1:20" ht="15.75" thickBot="1" x14ac:dyDescent="0.3">
      <c r="A338" s="36" t="s">
        <v>541</v>
      </c>
      <c r="B338" s="10"/>
      <c r="C338" s="28"/>
      <c r="D338" s="28"/>
      <c r="E338" s="11"/>
      <c r="F338" s="11"/>
      <c r="G338" s="11"/>
      <c r="H338" s="11"/>
      <c r="I338" s="11"/>
      <c r="J338" s="11"/>
      <c r="K338" s="11"/>
      <c r="L338" s="11"/>
      <c r="M338" s="11"/>
      <c r="N338" s="11"/>
    </row>
    <row r="339" spans="1:20" x14ac:dyDescent="0.25">
      <c r="A339" s="37"/>
      <c r="B339" s="45" t="s">
        <v>52</v>
      </c>
      <c r="C339" s="32"/>
      <c r="D339" s="32"/>
      <c r="E339" s="13" t="s">
        <v>2</v>
      </c>
      <c r="F339" s="14" t="s">
        <v>3</v>
      </c>
      <c r="G339" s="15" t="s">
        <v>4</v>
      </c>
      <c r="H339" s="42" t="s">
        <v>404</v>
      </c>
      <c r="I339" s="53" t="s">
        <v>512</v>
      </c>
      <c r="J339" s="13" t="s">
        <v>509</v>
      </c>
      <c r="K339" s="60" t="s">
        <v>437</v>
      </c>
      <c r="L339" s="13" t="s">
        <v>509</v>
      </c>
      <c r="M339" s="13" t="s">
        <v>487</v>
      </c>
      <c r="N339" s="13" t="s">
        <v>452</v>
      </c>
      <c r="O339" s="13" t="s">
        <v>431</v>
      </c>
    </row>
    <row r="340" spans="1:20" ht="15.75" thickBot="1" x14ac:dyDescent="0.3">
      <c r="A340" s="38" t="s">
        <v>52</v>
      </c>
      <c r="B340" s="38" t="s">
        <v>53</v>
      </c>
      <c r="C340" s="33"/>
      <c r="D340" s="33"/>
      <c r="E340" s="16" t="s">
        <v>5</v>
      </c>
      <c r="F340" s="16" t="s">
        <v>5</v>
      </c>
      <c r="G340" s="16" t="s">
        <v>5</v>
      </c>
      <c r="H340" s="43" t="s">
        <v>405</v>
      </c>
      <c r="I340" s="16" t="s">
        <v>432</v>
      </c>
      <c r="J340" s="16" t="s">
        <v>432</v>
      </c>
      <c r="K340" s="61" t="s">
        <v>511</v>
      </c>
      <c r="L340" s="16" t="s">
        <v>433</v>
      </c>
      <c r="M340" s="16" t="s">
        <v>433</v>
      </c>
      <c r="N340" s="16" t="s">
        <v>433</v>
      </c>
      <c r="O340" s="16" t="s">
        <v>433</v>
      </c>
    </row>
    <row r="341" spans="1:20" ht="15.75" thickBot="1" x14ac:dyDescent="0.3">
      <c r="A341" s="34" t="s">
        <v>539</v>
      </c>
      <c r="B341" s="82" t="s">
        <v>540</v>
      </c>
      <c r="C341" s="83"/>
      <c r="D341" s="84"/>
      <c r="E341" s="3">
        <v>9760.39</v>
      </c>
      <c r="F341" s="3">
        <v>3164.23</v>
      </c>
      <c r="G341" s="2"/>
      <c r="H341" s="2">
        <v>2817.49</v>
      </c>
      <c r="I341" s="2">
        <f>SUM(E341:H341)</f>
        <v>15742.109999999999</v>
      </c>
      <c r="J341" s="2"/>
      <c r="K341" s="59"/>
      <c r="L341" s="2"/>
      <c r="M341" s="2">
        <v>0</v>
      </c>
      <c r="N341" s="2">
        <v>0</v>
      </c>
      <c r="O341" s="2">
        <v>0</v>
      </c>
    </row>
    <row r="342" spans="1:20" ht="15.75" thickBot="1" x14ac:dyDescent="0.3">
      <c r="A342" s="30" t="s">
        <v>542</v>
      </c>
      <c r="B342" s="46"/>
      <c r="C342" s="31"/>
      <c r="D342" s="31"/>
      <c r="E342" s="4">
        <f>SUM(E341)</f>
        <v>9760.39</v>
      </c>
      <c r="F342" s="4">
        <f t="shared" ref="F342:G342" si="142">SUM(F341)</f>
        <v>3164.23</v>
      </c>
      <c r="G342" s="4">
        <f t="shared" si="142"/>
        <v>0</v>
      </c>
      <c r="H342" s="4">
        <f>SUM(H341)</f>
        <v>2817.49</v>
      </c>
      <c r="I342" s="4">
        <f t="shared" ref="I342" si="143">SUM(I341)</f>
        <v>15742.109999999999</v>
      </c>
      <c r="J342" s="4">
        <f>SUM(J341)</f>
        <v>0</v>
      </c>
      <c r="K342" s="65"/>
      <c r="L342" s="4">
        <f>SUM(L341)</f>
        <v>0</v>
      </c>
      <c r="M342" s="4">
        <f>SUM(M341)</f>
        <v>0</v>
      </c>
      <c r="N342" s="4">
        <f>SUM(N341)</f>
        <v>0</v>
      </c>
      <c r="O342" s="4">
        <f>SUM(O341)</f>
        <v>0</v>
      </c>
    </row>
    <row r="343" spans="1:20" ht="15.75" thickBot="1" x14ac:dyDescent="0.3">
      <c r="A343" s="95" t="s">
        <v>551</v>
      </c>
      <c r="B343" s="95"/>
      <c r="C343" s="95"/>
      <c r="D343" s="95"/>
      <c r="E343" s="18"/>
      <c r="F343" s="18"/>
      <c r="G343" s="19"/>
      <c r="H343" s="19"/>
      <c r="I343" s="18"/>
      <c r="J343" s="18"/>
      <c r="K343" s="18"/>
      <c r="L343" s="19"/>
      <c r="M343" s="19"/>
      <c r="N343" s="19"/>
    </row>
    <row r="344" spans="1:20" x14ac:dyDescent="0.25">
      <c r="A344" s="37"/>
      <c r="B344" s="45" t="s">
        <v>52</v>
      </c>
      <c r="C344" s="32"/>
      <c r="D344" s="32"/>
      <c r="E344" s="13" t="s">
        <v>2</v>
      </c>
      <c r="F344" s="14" t="s">
        <v>3</v>
      </c>
      <c r="G344" s="15" t="s">
        <v>4</v>
      </c>
      <c r="H344" s="42" t="s">
        <v>404</v>
      </c>
      <c r="I344" s="53" t="s">
        <v>512</v>
      </c>
      <c r="J344" s="13" t="s">
        <v>509</v>
      </c>
      <c r="K344" s="60" t="s">
        <v>437</v>
      </c>
      <c r="L344" s="13" t="s">
        <v>509</v>
      </c>
      <c r="M344" s="13" t="s">
        <v>487</v>
      </c>
      <c r="N344" s="13" t="s">
        <v>452</v>
      </c>
      <c r="O344" s="13" t="s">
        <v>431</v>
      </c>
    </row>
    <row r="345" spans="1:20" ht="15.75" thickBot="1" x14ac:dyDescent="0.3">
      <c r="A345" s="38" t="s">
        <v>52</v>
      </c>
      <c r="B345" s="38" t="s">
        <v>53</v>
      </c>
      <c r="C345" s="33"/>
      <c r="D345" s="33"/>
      <c r="E345" s="16" t="s">
        <v>5</v>
      </c>
      <c r="F345" s="16" t="s">
        <v>5</v>
      </c>
      <c r="G345" s="16" t="s">
        <v>5</v>
      </c>
      <c r="H345" s="43" t="s">
        <v>405</v>
      </c>
      <c r="I345" s="16" t="s">
        <v>432</v>
      </c>
      <c r="J345" s="16" t="s">
        <v>432</v>
      </c>
      <c r="K345" s="61" t="s">
        <v>511</v>
      </c>
      <c r="L345" s="16" t="s">
        <v>433</v>
      </c>
      <c r="M345" s="16" t="s">
        <v>433</v>
      </c>
      <c r="N345" s="16" t="s">
        <v>433</v>
      </c>
      <c r="O345" s="16" t="s">
        <v>433</v>
      </c>
    </row>
    <row r="346" spans="1:20" ht="15.75" thickBot="1" x14ac:dyDescent="0.3">
      <c r="A346" s="34" t="s">
        <v>230</v>
      </c>
      <c r="B346" s="82" t="s">
        <v>535</v>
      </c>
      <c r="C346" s="83"/>
      <c r="D346" s="84"/>
      <c r="E346" s="5">
        <v>11086.1</v>
      </c>
      <c r="F346" s="3">
        <v>40406.480000000003</v>
      </c>
      <c r="G346" s="2">
        <v>43440.800000000003</v>
      </c>
      <c r="H346" s="2">
        <v>9673.9699999999993</v>
      </c>
      <c r="I346" s="2">
        <f>SUM(E346:H346)</f>
        <v>104607.35</v>
      </c>
      <c r="J346" s="2">
        <v>200190.36</v>
      </c>
      <c r="K346" s="59">
        <f>SUM(I346/J346)-1</f>
        <v>-0.47746060299806636</v>
      </c>
      <c r="L346" s="2">
        <v>239789.37</v>
      </c>
      <c r="M346" s="2">
        <v>154299.97</v>
      </c>
      <c r="N346" s="2">
        <v>119863.9</v>
      </c>
      <c r="O346" s="2">
        <v>197470.68</v>
      </c>
    </row>
    <row r="347" spans="1:20" ht="15.75" thickBot="1" x14ac:dyDescent="0.3">
      <c r="A347" s="66" t="s">
        <v>444</v>
      </c>
      <c r="B347" s="92" t="s">
        <v>537</v>
      </c>
      <c r="C347" s="93"/>
      <c r="D347" s="94"/>
      <c r="E347" s="57">
        <v>3016.97</v>
      </c>
      <c r="F347" s="57">
        <v>22335.37</v>
      </c>
      <c r="G347" s="67">
        <v>6415.37</v>
      </c>
      <c r="H347" s="67">
        <v>19784.71</v>
      </c>
      <c r="I347" s="67">
        <f>SUM(E347:H347)</f>
        <v>51552.42</v>
      </c>
      <c r="J347" s="67">
        <v>65627.03</v>
      </c>
      <c r="K347" s="59">
        <f>SUM(I347/J347)-1</f>
        <v>-0.21446361354460197</v>
      </c>
      <c r="L347" s="67">
        <v>70393.399999999994</v>
      </c>
      <c r="M347" s="67">
        <v>36594.720000000001</v>
      </c>
      <c r="N347" s="67">
        <v>12002.72</v>
      </c>
      <c r="O347" s="67">
        <v>0</v>
      </c>
    </row>
    <row r="348" spans="1:20" s="68" customFormat="1" ht="15.75" thickBot="1" x14ac:dyDescent="0.3">
      <c r="A348" s="66" t="s">
        <v>526</v>
      </c>
      <c r="B348" s="92" t="s">
        <v>269</v>
      </c>
      <c r="C348" s="93"/>
      <c r="D348" s="94"/>
      <c r="E348" s="57">
        <v>163.30000000000001</v>
      </c>
      <c r="F348" s="57">
        <v>252.14</v>
      </c>
      <c r="G348" s="67"/>
      <c r="H348" s="67"/>
      <c r="I348" s="67">
        <f>SUM(E348:H348)</f>
        <v>415.44</v>
      </c>
      <c r="J348" s="67"/>
      <c r="K348" s="59"/>
      <c r="L348" s="67"/>
      <c r="M348" s="67"/>
      <c r="N348" s="67"/>
      <c r="O348" s="67">
        <v>0</v>
      </c>
      <c r="T348" s="69"/>
    </row>
    <row r="349" spans="1:20" ht="15.75" thickBot="1" x14ac:dyDescent="0.3">
      <c r="A349" s="30" t="s">
        <v>552</v>
      </c>
      <c r="B349" s="46"/>
      <c r="C349" s="31"/>
      <c r="D349" s="31"/>
      <c r="E349" s="4">
        <f>SUM(E346:E348)</f>
        <v>14266.369999999999</v>
      </c>
      <c r="F349" s="4">
        <f t="shared" ref="F349:I349" si="144">SUM(F346:F348)</f>
        <v>62993.990000000005</v>
      </c>
      <c r="G349" s="4">
        <f t="shared" si="144"/>
        <v>49856.170000000006</v>
      </c>
      <c r="H349" s="4">
        <f t="shared" si="144"/>
        <v>29458.68</v>
      </c>
      <c r="I349" s="4">
        <f t="shared" si="144"/>
        <v>156575.21000000002</v>
      </c>
      <c r="J349" s="4">
        <f>SUM(J346:J348)</f>
        <v>265817.39</v>
      </c>
      <c r="K349" s="65">
        <f t="shared" ref="K349" si="145">SUM(I349/J349)-1</f>
        <v>-0.41096701762063037</v>
      </c>
      <c r="L349" s="4">
        <f>SUM(L346:L348)</f>
        <v>310182.77</v>
      </c>
      <c r="M349" s="4">
        <f>SUM(M346:M348)</f>
        <v>190894.69</v>
      </c>
      <c r="N349" s="4">
        <f>SUM(N346:N348)</f>
        <v>131866.62</v>
      </c>
      <c r="O349" s="4">
        <f>SUM(O346:O348)</f>
        <v>197470.68</v>
      </c>
    </row>
    <row r="350" spans="1:20" ht="15.75" thickBot="1" x14ac:dyDescent="0.3">
      <c r="A350" s="91" t="s">
        <v>42</v>
      </c>
      <c r="B350" s="91"/>
      <c r="C350" s="91"/>
      <c r="D350" s="91"/>
      <c r="E350" s="11"/>
      <c r="F350" s="11"/>
      <c r="G350" s="11"/>
      <c r="H350" s="11"/>
      <c r="I350" s="11"/>
      <c r="J350" s="11"/>
      <c r="K350" s="11"/>
      <c r="L350" s="11"/>
      <c r="M350" s="11"/>
      <c r="N350" s="11"/>
    </row>
    <row r="351" spans="1:20" x14ac:dyDescent="0.25">
      <c r="A351" s="37"/>
      <c r="B351" s="45" t="s">
        <v>52</v>
      </c>
      <c r="C351" s="32"/>
      <c r="D351" s="32"/>
      <c r="E351" s="13" t="s">
        <v>2</v>
      </c>
      <c r="F351" s="14" t="s">
        <v>3</v>
      </c>
      <c r="G351" s="15" t="s">
        <v>4</v>
      </c>
      <c r="H351" s="42" t="s">
        <v>404</v>
      </c>
      <c r="I351" s="53" t="s">
        <v>512</v>
      </c>
      <c r="J351" s="13" t="s">
        <v>509</v>
      </c>
      <c r="K351" s="60" t="s">
        <v>437</v>
      </c>
      <c r="L351" s="13" t="s">
        <v>509</v>
      </c>
      <c r="M351" s="13" t="s">
        <v>487</v>
      </c>
      <c r="N351" s="13" t="s">
        <v>452</v>
      </c>
      <c r="O351" s="13" t="s">
        <v>431</v>
      </c>
    </row>
    <row r="352" spans="1:20" ht="15.75" thickBot="1" x14ac:dyDescent="0.3">
      <c r="A352" s="38" t="s">
        <v>52</v>
      </c>
      <c r="B352" s="38" t="s">
        <v>53</v>
      </c>
      <c r="C352" s="33"/>
      <c r="D352" s="33"/>
      <c r="E352" s="16" t="s">
        <v>5</v>
      </c>
      <c r="F352" s="16" t="s">
        <v>5</v>
      </c>
      <c r="G352" s="16" t="s">
        <v>5</v>
      </c>
      <c r="H352" s="43" t="s">
        <v>405</v>
      </c>
      <c r="I352" s="16" t="s">
        <v>432</v>
      </c>
      <c r="J352" s="16" t="s">
        <v>432</v>
      </c>
      <c r="K352" s="61" t="s">
        <v>511</v>
      </c>
      <c r="L352" s="16" t="s">
        <v>433</v>
      </c>
      <c r="M352" s="16" t="s">
        <v>433</v>
      </c>
      <c r="N352" s="16" t="s">
        <v>433</v>
      </c>
      <c r="O352" s="16" t="s">
        <v>433</v>
      </c>
    </row>
    <row r="353" spans="1:15" ht="15.75" thickBot="1" x14ac:dyDescent="0.3">
      <c r="A353" s="34" t="s">
        <v>231</v>
      </c>
      <c r="B353" s="34" t="s">
        <v>232</v>
      </c>
      <c r="C353" s="35"/>
      <c r="D353" s="35"/>
      <c r="E353" s="3"/>
      <c r="F353" s="3">
        <v>22350.720000000001</v>
      </c>
      <c r="G353" s="2"/>
      <c r="H353" s="2">
        <v>11151.8</v>
      </c>
      <c r="I353" s="2">
        <f>SUM(E353:H353)</f>
        <v>33502.520000000004</v>
      </c>
      <c r="J353" s="2">
        <v>45000.19</v>
      </c>
      <c r="K353" s="59">
        <f>SUM(I353/J353)-1</f>
        <v>-0.25550269898860423</v>
      </c>
      <c r="L353" s="2">
        <v>45965.02</v>
      </c>
      <c r="M353" s="2">
        <v>39288.699999999997</v>
      </c>
      <c r="N353" s="2">
        <v>43826.35</v>
      </c>
      <c r="O353" s="2">
        <v>43217.26</v>
      </c>
    </row>
    <row r="354" spans="1:15" ht="15.75" thickBot="1" x14ac:dyDescent="0.3">
      <c r="A354" s="30" t="s">
        <v>43</v>
      </c>
      <c r="B354" s="46"/>
      <c r="C354" s="31"/>
      <c r="D354" s="31"/>
      <c r="E354" s="4">
        <f>SUM(E353)</f>
        <v>0</v>
      </c>
      <c r="F354" s="4">
        <f t="shared" ref="F354:I354" si="146">SUM(F353)</f>
        <v>22350.720000000001</v>
      </c>
      <c r="G354" s="4">
        <f t="shared" si="146"/>
        <v>0</v>
      </c>
      <c r="H354" s="4">
        <f>SUM(H353)</f>
        <v>11151.8</v>
      </c>
      <c r="I354" s="4">
        <f t="shared" si="146"/>
        <v>33502.520000000004</v>
      </c>
      <c r="J354" s="4">
        <f>SUM(J353)</f>
        <v>45000.19</v>
      </c>
      <c r="K354" s="65">
        <f>SUM(I354/J354)-1</f>
        <v>-0.25550269898860423</v>
      </c>
      <c r="L354" s="4">
        <f>SUM(L353)</f>
        <v>45965.02</v>
      </c>
      <c r="M354" s="4">
        <f>SUM(M353)</f>
        <v>39288.699999999997</v>
      </c>
      <c r="N354" s="4">
        <f>SUM(N353)</f>
        <v>43826.35</v>
      </c>
      <c r="O354" s="4">
        <f>SUM(O353)</f>
        <v>43217.26</v>
      </c>
    </row>
    <row r="355" spans="1:15" ht="15.75" thickBot="1" x14ac:dyDescent="0.3">
      <c r="A355" s="91" t="s">
        <v>553</v>
      </c>
      <c r="B355" s="91"/>
      <c r="C355" s="91"/>
      <c r="D355" s="91"/>
      <c r="E355" s="11"/>
      <c r="F355" s="11"/>
      <c r="G355" s="11"/>
      <c r="H355" s="11"/>
      <c r="I355" s="11"/>
      <c r="J355" s="11"/>
      <c r="K355" s="11"/>
      <c r="L355" s="11"/>
      <c r="M355" s="11"/>
      <c r="N355" s="11"/>
    </row>
    <row r="356" spans="1:15" x14ac:dyDescent="0.25">
      <c r="A356" s="37"/>
      <c r="B356" s="45" t="s">
        <v>52</v>
      </c>
      <c r="C356" s="32"/>
      <c r="D356" s="32"/>
      <c r="E356" s="13" t="s">
        <v>2</v>
      </c>
      <c r="F356" s="14" t="s">
        <v>3</v>
      </c>
      <c r="G356" s="15" t="s">
        <v>4</v>
      </c>
      <c r="H356" s="42" t="s">
        <v>404</v>
      </c>
      <c r="I356" s="53" t="s">
        <v>512</v>
      </c>
      <c r="J356" s="13" t="s">
        <v>509</v>
      </c>
      <c r="K356" s="60" t="s">
        <v>437</v>
      </c>
      <c r="L356" s="13" t="s">
        <v>509</v>
      </c>
      <c r="M356" s="13" t="s">
        <v>487</v>
      </c>
      <c r="N356" s="13" t="s">
        <v>452</v>
      </c>
      <c r="O356" s="13" t="s">
        <v>431</v>
      </c>
    </row>
    <row r="357" spans="1:15" ht="15.75" thickBot="1" x14ac:dyDescent="0.3">
      <c r="A357" s="38" t="s">
        <v>52</v>
      </c>
      <c r="B357" s="38" t="s">
        <v>53</v>
      </c>
      <c r="C357" s="33"/>
      <c r="D357" s="33"/>
      <c r="E357" s="16" t="s">
        <v>5</v>
      </c>
      <c r="F357" s="16" t="s">
        <v>5</v>
      </c>
      <c r="G357" s="16" t="s">
        <v>5</v>
      </c>
      <c r="H357" s="43" t="s">
        <v>405</v>
      </c>
      <c r="I357" s="16" t="s">
        <v>432</v>
      </c>
      <c r="J357" s="16" t="s">
        <v>432</v>
      </c>
      <c r="K357" s="61" t="s">
        <v>511</v>
      </c>
      <c r="L357" s="16" t="s">
        <v>433</v>
      </c>
      <c r="M357" s="16" t="s">
        <v>433</v>
      </c>
      <c r="N357" s="16" t="s">
        <v>433</v>
      </c>
      <c r="O357" s="16" t="s">
        <v>433</v>
      </c>
    </row>
    <row r="358" spans="1:15" ht="15.75" thickBot="1" x14ac:dyDescent="0.3">
      <c r="A358" s="34" t="s">
        <v>233</v>
      </c>
      <c r="B358" s="82" t="s">
        <v>234</v>
      </c>
      <c r="C358" s="83"/>
      <c r="D358" s="84"/>
      <c r="E358" s="3">
        <v>32683.27</v>
      </c>
      <c r="F358" s="3">
        <v>26438.15</v>
      </c>
      <c r="G358" s="2"/>
      <c r="H358" s="2">
        <v>13768.36</v>
      </c>
      <c r="I358" s="2">
        <f t="shared" ref="I358:I359" si="147">SUM(E358:H358)</f>
        <v>72889.78</v>
      </c>
      <c r="J358" s="2">
        <v>89732.92</v>
      </c>
      <c r="K358" s="59">
        <f t="shared" ref="K358:K360" si="148">SUM(I358/J358)-1</f>
        <v>-0.18770301913723531</v>
      </c>
      <c r="L358" s="2">
        <v>105993.61</v>
      </c>
      <c r="M358" s="2">
        <v>112987.07</v>
      </c>
      <c r="N358" s="2">
        <v>163905.97</v>
      </c>
      <c r="O358" s="2">
        <v>174083.36</v>
      </c>
    </row>
    <row r="359" spans="1:15" ht="15.75" thickBot="1" x14ac:dyDescent="0.3">
      <c r="A359" s="34" t="s">
        <v>268</v>
      </c>
      <c r="B359" s="85" t="s">
        <v>269</v>
      </c>
      <c r="C359" s="86"/>
      <c r="D359" s="87"/>
      <c r="E359" s="3">
        <v>180.99</v>
      </c>
      <c r="F359" s="3"/>
      <c r="G359" s="2"/>
      <c r="H359" s="2"/>
      <c r="I359" s="2">
        <f t="shared" si="147"/>
        <v>180.99</v>
      </c>
      <c r="J359" s="2">
        <v>2515.73</v>
      </c>
      <c r="K359" s="59">
        <f t="shared" si="148"/>
        <v>-0.92805666744841453</v>
      </c>
      <c r="L359" s="2">
        <v>2515.73</v>
      </c>
      <c r="M359" s="2">
        <v>6685.93</v>
      </c>
      <c r="N359" s="2">
        <v>17584.84</v>
      </c>
      <c r="O359" s="2">
        <v>11687.99</v>
      </c>
    </row>
    <row r="360" spans="1:15" ht="15.75" thickBot="1" x14ac:dyDescent="0.3">
      <c r="A360" s="30" t="s">
        <v>554</v>
      </c>
      <c r="B360" s="46"/>
      <c r="C360" s="31"/>
      <c r="D360" s="31"/>
      <c r="E360" s="4">
        <f>SUM(E358:E359)</f>
        <v>32864.26</v>
      </c>
      <c r="F360" s="4">
        <f t="shared" ref="F360:I360" si="149">SUM(F358:F359)</f>
        <v>26438.15</v>
      </c>
      <c r="G360" s="4">
        <f t="shared" si="149"/>
        <v>0</v>
      </c>
      <c r="H360" s="4">
        <f>SUM(H358:H359)</f>
        <v>13768.36</v>
      </c>
      <c r="I360" s="4">
        <f t="shared" si="149"/>
        <v>73070.77</v>
      </c>
      <c r="J360" s="4">
        <f>SUM(J358:J359)</f>
        <v>92248.65</v>
      </c>
      <c r="K360" s="65">
        <f t="shared" si="148"/>
        <v>-0.20789334044454844</v>
      </c>
      <c r="L360" s="4">
        <f>SUM(L358:L359)</f>
        <v>108509.34</v>
      </c>
      <c r="M360" s="4">
        <f>SUM(M358:M359)</f>
        <v>119673</v>
      </c>
      <c r="N360" s="4">
        <f>SUM(N358:N359)</f>
        <v>181490.81</v>
      </c>
      <c r="O360" s="4">
        <f>SUM(O358:O359)</f>
        <v>185771.34999999998</v>
      </c>
    </row>
    <row r="361" spans="1:15" ht="15.75" thickBot="1" x14ac:dyDescent="0.3">
      <c r="A361" s="36" t="s">
        <v>44</v>
      </c>
      <c r="B361" s="10"/>
      <c r="C361" s="28"/>
      <c r="D361" s="28"/>
      <c r="E361" s="11"/>
      <c r="F361" s="11"/>
      <c r="G361" s="11"/>
      <c r="H361" s="11"/>
      <c r="I361" s="11"/>
      <c r="J361" s="11"/>
      <c r="K361" s="11"/>
      <c r="L361" s="11"/>
      <c r="M361" s="11"/>
      <c r="N361" s="11"/>
    </row>
    <row r="362" spans="1:15" x14ac:dyDescent="0.25">
      <c r="A362" s="37"/>
      <c r="B362" s="45" t="s">
        <v>52</v>
      </c>
      <c r="C362" s="32"/>
      <c r="D362" s="32"/>
      <c r="E362" s="13" t="s">
        <v>2</v>
      </c>
      <c r="F362" s="14" t="s">
        <v>3</v>
      </c>
      <c r="G362" s="15" t="s">
        <v>4</v>
      </c>
      <c r="H362" s="42" t="s">
        <v>404</v>
      </c>
      <c r="I362" s="53" t="s">
        <v>512</v>
      </c>
      <c r="J362" s="13" t="s">
        <v>509</v>
      </c>
      <c r="K362" s="60" t="s">
        <v>437</v>
      </c>
      <c r="L362" s="13" t="s">
        <v>509</v>
      </c>
      <c r="M362" s="13" t="s">
        <v>487</v>
      </c>
      <c r="N362" s="13" t="s">
        <v>452</v>
      </c>
      <c r="O362" s="13" t="s">
        <v>431</v>
      </c>
    </row>
    <row r="363" spans="1:15" ht="15.75" thickBot="1" x14ac:dyDescent="0.3">
      <c r="A363" s="38" t="s">
        <v>52</v>
      </c>
      <c r="B363" s="38" t="s">
        <v>53</v>
      </c>
      <c r="C363" s="33"/>
      <c r="D363" s="33"/>
      <c r="E363" s="16" t="s">
        <v>5</v>
      </c>
      <c r="F363" s="16" t="s">
        <v>5</v>
      </c>
      <c r="G363" s="16" t="s">
        <v>5</v>
      </c>
      <c r="H363" s="43" t="s">
        <v>405</v>
      </c>
      <c r="I363" s="16" t="s">
        <v>432</v>
      </c>
      <c r="J363" s="16" t="s">
        <v>432</v>
      </c>
      <c r="K363" s="61" t="s">
        <v>511</v>
      </c>
      <c r="L363" s="16" t="s">
        <v>433</v>
      </c>
      <c r="M363" s="16" t="s">
        <v>433</v>
      </c>
      <c r="N363" s="16" t="s">
        <v>433</v>
      </c>
      <c r="O363" s="16" t="s">
        <v>433</v>
      </c>
    </row>
    <row r="364" spans="1:15" ht="15.75" thickBot="1" x14ac:dyDescent="0.3">
      <c r="A364" s="34" t="s">
        <v>235</v>
      </c>
      <c r="B364" s="82" t="s">
        <v>236</v>
      </c>
      <c r="C364" s="83"/>
      <c r="D364" s="84"/>
      <c r="E364" s="3">
        <v>4046.16</v>
      </c>
      <c r="F364" s="3">
        <v>3091.17</v>
      </c>
      <c r="G364" s="2"/>
      <c r="H364" s="2">
        <v>1334</v>
      </c>
      <c r="I364" s="2">
        <f t="shared" ref="I364:I366" si="150">SUM(E364:H364)</f>
        <v>8471.33</v>
      </c>
      <c r="J364" s="2">
        <v>21675.71</v>
      </c>
      <c r="K364" s="59">
        <f t="shared" ref="K364:K367" si="151">SUM(I364/J364)-1</f>
        <v>-0.60917866127568598</v>
      </c>
      <c r="L364" s="2">
        <v>23722.19</v>
      </c>
      <c r="M364" s="2">
        <v>15937.36</v>
      </c>
      <c r="N364" s="2">
        <v>22529.5</v>
      </c>
      <c r="O364" s="2">
        <v>29292.720000000001</v>
      </c>
    </row>
    <row r="365" spans="1:15" ht="15.75" thickBot="1" x14ac:dyDescent="0.3">
      <c r="A365" s="34" t="s">
        <v>373</v>
      </c>
      <c r="B365" s="34" t="s">
        <v>374</v>
      </c>
      <c r="C365" s="35"/>
      <c r="D365" s="35"/>
      <c r="E365" s="3"/>
      <c r="F365" s="3">
        <v>5286.81</v>
      </c>
      <c r="G365" s="2"/>
      <c r="H365" s="2"/>
      <c r="I365" s="2">
        <f t="shared" si="150"/>
        <v>5286.81</v>
      </c>
      <c r="J365" s="2">
        <v>3488.12</v>
      </c>
      <c r="K365" s="59">
        <f t="shared" si="151"/>
        <v>0.51566173182115316</v>
      </c>
      <c r="L365" s="2">
        <v>9847.1200000000008</v>
      </c>
      <c r="M365" s="2">
        <v>9593.77</v>
      </c>
      <c r="N365" s="2">
        <v>13764.51</v>
      </c>
      <c r="O365" s="2">
        <v>16237.31</v>
      </c>
    </row>
    <row r="366" spans="1:15" ht="15.75" thickBot="1" x14ac:dyDescent="0.3">
      <c r="A366" s="34" t="s">
        <v>237</v>
      </c>
      <c r="B366" s="34" t="s">
        <v>238</v>
      </c>
      <c r="C366" s="35"/>
      <c r="D366" s="35"/>
      <c r="E366" s="3">
        <v>3298.54</v>
      </c>
      <c r="F366" s="3">
        <v>1361.28</v>
      </c>
      <c r="G366" s="2"/>
      <c r="H366" s="2">
        <v>2813</v>
      </c>
      <c r="I366" s="2">
        <f t="shared" si="150"/>
        <v>7472.82</v>
      </c>
      <c r="J366" s="2">
        <v>34893.5</v>
      </c>
      <c r="K366" s="59">
        <f t="shared" si="151"/>
        <v>-0.78583919641193922</v>
      </c>
      <c r="L366" s="2">
        <v>43474.36</v>
      </c>
      <c r="M366" s="2">
        <v>29339.99</v>
      </c>
      <c r="N366" s="2">
        <v>37379.81</v>
      </c>
      <c r="O366" s="2">
        <v>39054.97</v>
      </c>
    </row>
    <row r="367" spans="1:15" ht="15.75" thickBot="1" x14ac:dyDescent="0.3">
      <c r="A367" s="30" t="s">
        <v>45</v>
      </c>
      <c r="B367" s="46"/>
      <c r="C367" s="31"/>
      <c r="D367" s="31"/>
      <c r="E367" s="4">
        <f>SUM(E364:E366)</f>
        <v>7344.7</v>
      </c>
      <c r="F367" s="4">
        <f t="shared" ref="F367:I367" si="152">SUM(F364:F366)</f>
        <v>9739.26</v>
      </c>
      <c r="G367" s="4">
        <f t="shared" si="152"/>
        <v>0</v>
      </c>
      <c r="H367" s="4">
        <f>SUM(H364:H366)</f>
        <v>4147</v>
      </c>
      <c r="I367" s="4">
        <f t="shared" si="152"/>
        <v>21230.959999999999</v>
      </c>
      <c r="J367" s="4">
        <f>SUM(J364:J366)</f>
        <v>60057.33</v>
      </c>
      <c r="K367" s="65">
        <f t="shared" si="151"/>
        <v>-0.64648844695560059</v>
      </c>
      <c r="L367" s="4">
        <f>SUM(L364:L366)</f>
        <v>77043.67</v>
      </c>
      <c r="M367" s="4">
        <f>SUM(M364:M366)</f>
        <v>54871.12</v>
      </c>
      <c r="N367" s="4">
        <f>SUM(N364:N366)</f>
        <v>73673.820000000007</v>
      </c>
      <c r="O367" s="4">
        <f>SUM(O364:O366)</f>
        <v>84585</v>
      </c>
    </row>
    <row r="368" spans="1:15" ht="15.75" thickBot="1" x14ac:dyDescent="0.3">
      <c r="A368" s="36" t="s">
        <v>344</v>
      </c>
      <c r="B368" s="10"/>
      <c r="C368" s="28"/>
      <c r="D368" s="28"/>
      <c r="E368" s="11"/>
      <c r="F368" s="11"/>
      <c r="G368" s="11"/>
      <c r="H368" s="11"/>
      <c r="I368" s="11"/>
      <c r="J368" s="11"/>
      <c r="K368" s="11"/>
      <c r="L368" s="11"/>
      <c r="M368" s="11"/>
      <c r="N368" s="11"/>
    </row>
    <row r="369" spans="1:15" x14ac:dyDescent="0.25">
      <c r="A369" s="37"/>
      <c r="B369" s="45" t="s">
        <v>52</v>
      </c>
      <c r="C369" s="32"/>
      <c r="D369" s="32"/>
      <c r="E369" s="13" t="s">
        <v>2</v>
      </c>
      <c r="F369" s="14" t="s">
        <v>3</v>
      </c>
      <c r="G369" s="15" t="s">
        <v>4</v>
      </c>
      <c r="H369" s="42" t="s">
        <v>404</v>
      </c>
      <c r="I369" s="53" t="s">
        <v>512</v>
      </c>
      <c r="J369" s="13" t="s">
        <v>509</v>
      </c>
      <c r="K369" s="60" t="s">
        <v>437</v>
      </c>
      <c r="L369" s="13" t="s">
        <v>509</v>
      </c>
      <c r="M369" s="13" t="s">
        <v>487</v>
      </c>
      <c r="N369" s="13" t="s">
        <v>452</v>
      </c>
      <c r="O369" s="13" t="s">
        <v>431</v>
      </c>
    </row>
    <row r="370" spans="1:15" ht="15.75" thickBot="1" x14ac:dyDescent="0.3">
      <c r="A370" s="38" t="s">
        <v>52</v>
      </c>
      <c r="B370" s="38" t="s">
        <v>53</v>
      </c>
      <c r="C370" s="33"/>
      <c r="D370" s="33"/>
      <c r="E370" s="16" t="s">
        <v>5</v>
      </c>
      <c r="F370" s="16" t="s">
        <v>5</v>
      </c>
      <c r="G370" s="16" t="s">
        <v>5</v>
      </c>
      <c r="H370" s="43" t="s">
        <v>405</v>
      </c>
      <c r="I370" s="16" t="s">
        <v>432</v>
      </c>
      <c r="J370" s="16" t="s">
        <v>432</v>
      </c>
      <c r="K370" s="61" t="s">
        <v>511</v>
      </c>
      <c r="L370" s="16" t="s">
        <v>433</v>
      </c>
      <c r="M370" s="16" t="s">
        <v>433</v>
      </c>
      <c r="N370" s="16" t="s">
        <v>433</v>
      </c>
      <c r="O370" s="16" t="s">
        <v>433</v>
      </c>
    </row>
    <row r="371" spans="1:15" ht="15.75" thickBot="1" x14ac:dyDescent="0.3">
      <c r="A371" s="34" t="s">
        <v>325</v>
      </c>
      <c r="B371" s="34" t="s">
        <v>326</v>
      </c>
      <c r="C371" s="35"/>
      <c r="D371" s="35"/>
      <c r="E371" s="3"/>
      <c r="F371" s="3"/>
      <c r="G371" s="2">
        <v>1264.9100000000001</v>
      </c>
      <c r="H371" s="2">
        <v>-400</v>
      </c>
      <c r="I371" s="2">
        <f t="shared" ref="I371:I377" si="153">SUM(E371:H371)</f>
        <v>864.91000000000008</v>
      </c>
      <c r="J371" s="2">
        <v>17533.82</v>
      </c>
      <c r="K371" s="59">
        <f t="shared" ref="K371:K378" si="154">SUM(I371/J371)-1</f>
        <v>-0.9506719015023537</v>
      </c>
      <c r="L371" s="2">
        <v>20151.419999999998</v>
      </c>
      <c r="M371" s="2">
        <v>4457.18</v>
      </c>
      <c r="N371" s="2">
        <v>9054.09</v>
      </c>
      <c r="O371" s="2">
        <v>38393.39</v>
      </c>
    </row>
    <row r="372" spans="1:15" ht="15.75" thickBot="1" x14ac:dyDescent="0.3">
      <c r="A372" s="34" t="s">
        <v>239</v>
      </c>
      <c r="B372" s="85" t="s">
        <v>240</v>
      </c>
      <c r="C372" s="86"/>
      <c r="D372" s="87"/>
      <c r="E372" s="3">
        <v>2382.66</v>
      </c>
      <c r="F372" s="3">
        <v>15793.15</v>
      </c>
      <c r="G372" s="2">
        <v>9346.2900000000009</v>
      </c>
      <c r="H372" s="2">
        <v>19434.52</v>
      </c>
      <c r="I372" s="2">
        <f t="shared" si="153"/>
        <v>46956.619999999995</v>
      </c>
      <c r="J372" s="2">
        <v>81830.320000000007</v>
      </c>
      <c r="K372" s="59">
        <f t="shared" si="154"/>
        <v>-0.42617088629251365</v>
      </c>
      <c r="L372" s="2">
        <v>90304.69</v>
      </c>
      <c r="M372" s="2">
        <v>95188.46</v>
      </c>
      <c r="N372" s="2">
        <v>150776.17000000001</v>
      </c>
      <c r="O372" s="2">
        <v>81006.25</v>
      </c>
    </row>
    <row r="373" spans="1:15" ht="15.75" thickBot="1" x14ac:dyDescent="0.3">
      <c r="A373" s="34" t="s">
        <v>418</v>
      </c>
      <c r="B373" s="85" t="s">
        <v>419</v>
      </c>
      <c r="C373" s="86"/>
      <c r="D373" s="87"/>
      <c r="E373" s="3"/>
      <c r="F373" s="3"/>
      <c r="G373" s="2"/>
      <c r="H373" s="2"/>
      <c r="I373" s="2"/>
      <c r="J373" s="2"/>
      <c r="K373" s="59"/>
      <c r="L373" s="2">
        <v>0</v>
      </c>
      <c r="M373" s="2">
        <v>0</v>
      </c>
      <c r="N373" s="2">
        <v>162</v>
      </c>
      <c r="O373" s="2">
        <v>1741.01</v>
      </c>
    </row>
    <row r="374" spans="1:15" ht="15.75" thickBot="1" x14ac:dyDescent="0.3">
      <c r="A374" s="34" t="s">
        <v>365</v>
      </c>
      <c r="B374" s="85" t="s">
        <v>366</v>
      </c>
      <c r="C374" s="86"/>
      <c r="D374" s="87"/>
      <c r="E374" s="3"/>
      <c r="F374" s="3"/>
      <c r="G374" s="2"/>
      <c r="H374" s="2"/>
      <c r="I374" s="2">
        <f t="shared" si="153"/>
        <v>0</v>
      </c>
      <c r="J374" s="2">
        <v>2293.83</v>
      </c>
      <c r="K374" s="59">
        <f t="shared" si="154"/>
        <v>-1</v>
      </c>
      <c r="L374" s="2">
        <v>3458.96</v>
      </c>
      <c r="M374" s="2">
        <v>3122.04</v>
      </c>
      <c r="N374" s="2">
        <v>3211.69</v>
      </c>
      <c r="O374" s="2">
        <v>4839.43</v>
      </c>
    </row>
    <row r="375" spans="1:15" ht="15.75" thickBot="1" x14ac:dyDescent="0.3">
      <c r="A375" s="34" t="s">
        <v>379</v>
      </c>
      <c r="B375" s="85" t="s">
        <v>380</v>
      </c>
      <c r="C375" s="86"/>
      <c r="D375" s="87"/>
      <c r="E375" s="3">
        <v>8202.81</v>
      </c>
      <c r="F375" s="3">
        <v>23246</v>
      </c>
      <c r="G375" s="2"/>
      <c r="H375" s="2">
        <v>57593.02</v>
      </c>
      <c r="I375" s="2">
        <f t="shared" ref="I375:I376" si="155">SUM(E375:H375)</f>
        <v>89041.829999999987</v>
      </c>
      <c r="J375" s="2">
        <v>115302.76</v>
      </c>
      <c r="K375" s="59">
        <f t="shared" si="154"/>
        <v>-0.22775630002265346</v>
      </c>
      <c r="L375" s="2">
        <v>118151.11</v>
      </c>
      <c r="M375" s="2">
        <v>20780.23</v>
      </c>
      <c r="N375" s="2">
        <v>60486.239999999998</v>
      </c>
      <c r="O375" s="2">
        <v>41701.24</v>
      </c>
    </row>
    <row r="376" spans="1:15" ht="15.75" thickBot="1" x14ac:dyDescent="0.3">
      <c r="A376" s="34" t="s">
        <v>429</v>
      </c>
      <c r="B376" s="34" t="s">
        <v>430</v>
      </c>
      <c r="C376" s="35"/>
      <c r="D376" s="35"/>
      <c r="E376" s="3">
        <v>8352.06</v>
      </c>
      <c r="F376" s="3">
        <v>3023.64</v>
      </c>
      <c r="G376" s="2">
        <v>1784.28</v>
      </c>
      <c r="H376" s="2"/>
      <c r="I376" s="2">
        <f t="shared" si="155"/>
        <v>13159.98</v>
      </c>
      <c r="J376" s="2">
        <v>16962.599999999999</v>
      </c>
      <c r="K376" s="59">
        <f t="shared" ref="K376:K377" si="156">SUM(I376/J376)-1</f>
        <v>-0.22417671819178664</v>
      </c>
      <c r="L376" s="2">
        <v>19883.86</v>
      </c>
      <c r="M376" s="2">
        <v>19925.349999999999</v>
      </c>
      <c r="N376" s="2">
        <v>13482.61</v>
      </c>
      <c r="O376" s="2">
        <v>0</v>
      </c>
    </row>
    <row r="377" spans="1:15" ht="15.75" thickBot="1" x14ac:dyDescent="0.3">
      <c r="A377" s="34" t="s">
        <v>508</v>
      </c>
      <c r="B377" s="34" t="s">
        <v>536</v>
      </c>
      <c r="C377" s="35"/>
      <c r="D377" s="35"/>
      <c r="E377" s="3">
        <v>834.77</v>
      </c>
      <c r="F377" s="3">
        <v>389.94</v>
      </c>
      <c r="G377" s="2">
        <v>2562.54</v>
      </c>
      <c r="H377" s="2">
        <v>842.05</v>
      </c>
      <c r="I377" s="2">
        <f t="shared" si="153"/>
        <v>4629.3</v>
      </c>
      <c r="J377" s="2">
        <v>2931.54</v>
      </c>
      <c r="K377" s="59">
        <f t="shared" si="156"/>
        <v>0.57913588079985279</v>
      </c>
      <c r="L377" s="2">
        <v>2931.54</v>
      </c>
      <c r="M377" s="2"/>
      <c r="N377" s="2"/>
      <c r="O377" s="2">
        <v>0</v>
      </c>
    </row>
    <row r="378" spans="1:15" ht="15.75" thickBot="1" x14ac:dyDescent="0.3">
      <c r="A378" s="30" t="s">
        <v>345</v>
      </c>
      <c r="B378" s="46"/>
      <c r="C378" s="31"/>
      <c r="D378" s="31"/>
      <c r="E378" s="4">
        <f>SUM(E371:E377)</f>
        <v>19772.3</v>
      </c>
      <c r="F378" s="4">
        <f t="shared" ref="F378:I378" si="157">SUM(F371:F377)</f>
        <v>42452.73</v>
      </c>
      <c r="G378" s="4">
        <f t="shared" si="157"/>
        <v>14958.02</v>
      </c>
      <c r="H378" s="4">
        <f>SUM(H371:H377)</f>
        <v>77469.59</v>
      </c>
      <c r="I378" s="4">
        <f t="shared" si="157"/>
        <v>154652.63999999998</v>
      </c>
      <c r="J378" s="4">
        <f>SUM(J371:J377)</f>
        <v>236854.87000000002</v>
      </c>
      <c r="K378" s="65">
        <f t="shared" si="154"/>
        <v>-0.34705737737205922</v>
      </c>
      <c r="L378" s="4">
        <f>SUM(L371:L377)</f>
        <v>254881.58</v>
      </c>
      <c r="M378" s="4">
        <f>SUM(M371:M377)</f>
        <v>143473.26</v>
      </c>
      <c r="N378" s="4">
        <f>SUM(N371:N377)</f>
        <v>237172.8</v>
      </c>
      <c r="O378" s="4">
        <f>SUM(O371:O377)</f>
        <v>167681.31999999998</v>
      </c>
    </row>
    <row r="379" spans="1:15" ht="15.75" thickBot="1" x14ac:dyDescent="0.3">
      <c r="A379" s="36" t="s">
        <v>46</v>
      </c>
      <c r="B379" s="10"/>
      <c r="C379" s="28"/>
      <c r="D379" s="28"/>
      <c r="E379" s="11"/>
      <c r="F379" s="11"/>
      <c r="G379" s="11"/>
      <c r="H379" s="11"/>
      <c r="I379" s="11"/>
      <c r="J379" s="11"/>
      <c r="K379" s="11"/>
      <c r="L379" s="11"/>
      <c r="M379" s="11"/>
      <c r="N379" s="11"/>
    </row>
    <row r="380" spans="1:15" x14ac:dyDescent="0.25">
      <c r="A380" s="37"/>
      <c r="B380" s="45" t="s">
        <v>52</v>
      </c>
      <c r="C380" s="32"/>
      <c r="D380" s="32"/>
      <c r="E380" s="13" t="s">
        <v>2</v>
      </c>
      <c r="F380" s="14" t="s">
        <v>3</v>
      </c>
      <c r="G380" s="15" t="s">
        <v>4</v>
      </c>
      <c r="H380" s="42" t="s">
        <v>404</v>
      </c>
      <c r="I380" s="53" t="s">
        <v>512</v>
      </c>
      <c r="J380" s="13" t="s">
        <v>509</v>
      </c>
      <c r="K380" s="60" t="s">
        <v>437</v>
      </c>
      <c r="L380" s="13" t="s">
        <v>509</v>
      </c>
      <c r="M380" s="13" t="s">
        <v>487</v>
      </c>
      <c r="N380" s="13" t="s">
        <v>452</v>
      </c>
      <c r="O380" s="13" t="s">
        <v>431</v>
      </c>
    </row>
    <row r="381" spans="1:15" ht="15.75" thickBot="1" x14ac:dyDescent="0.3">
      <c r="A381" s="38" t="s">
        <v>52</v>
      </c>
      <c r="B381" s="38" t="s">
        <v>53</v>
      </c>
      <c r="C381" s="33"/>
      <c r="D381" s="33"/>
      <c r="E381" s="16" t="s">
        <v>5</v>
      </c>
      <c r="F381" s="16" t="s">
        <v>5</v>
      </c>
      <c r="G381" s="16" t="s">
        <v>5</v>
      </c>
      <c r="H381" s="43" t="s">
        <v>405</v>
      </c>
      <c r="I381" s="16" t="s">
        <v>432</v>
      </c>
      <c r="J381" s="16" t="s">
        <v>432</v>
      </c>
      <c r="K381" s="61" t="s">
        <v>511</v>
      </c>
      <c r="L381" s="16" t="s">
        <v>433</v>
      </c>
      <c r="M381" s="16" t="s">
        <v>433</v>
      </c>
      <c r="N381" s="16" t="s">
        <v>433</v>
      </c>
      <c r="O381" s="16" t="s">
        <v>433</v>
      </c>
    </row>
    <row r="382" spans="1:15" ht="15.75" thickBot="1" x14ac:dyDescent="0.3">
      <c r="A382" s="34" t="s">
        <v>241</v>
      </c>
      <c r="B382" s="82" t="s">
        <v>242</v>
      </c>
      <c r="C382" s="83"/>
      <c r="D382" s="84"/>
      <c r="E382" s="3">
        <v>4535.76</v>
      </c>
      <c r="F382" s="3">
        <v>27419.45</v>
      </c>
      <c r="G382" s="2"/>
      <c r="H382" s="2">
        <v>11462.25</v>
      </c>
      <c r="I382" s="2">
        <f>SUM(E382:H382)</f>
        <v>43417.46</v>
      </c>
      <c r="J382" s="2">
        <v>150831.07</v>
      </c>
      <c r="K382" s="59">
        <f>SUM(I382/J382)-1</f>
        <v>-0.71214511705048578</v>
      </c>
      <c r="L382" s="2">
        <v>157310.04999999999</v>
      </c>
      <c r="M382" s="2">
        <v>82789.08</v>
      </c>
      <c r="N382" s="2">
        <v>69197.53</v>
      </c>
      <c r="O382" s="2">
        <v>79287.8</v>
      </c>
    </row>
    <row r="383" spans="1:15" ht="15.75" thickBot="1" x14ac:dyDescent="0.3">
      <c r="A383" s="30" t="s">
        <v>47</v>
      </c>
      <c r="B383" s="46"/>
      <c r="C383" s="31"/>
      <c r="D383" s="31"/>
      <c r="E383" s="4">
        <f>SUM(E382:E382)</f>
        <v>4535.76</v>
      </c>
      <c r="F383" s="4">
        <f>SUM(F382:F382)</f>
        <v>27419.45</v>
      </c>
      <c r="G383" s="4">
        <f>SUM(G382:G382)</f>
        <v>0</v>
      </c>
      <c r="H383" s="4">
        <f>SUM(H382)</f>
        <v>11462.25</v>
      </c>
      <c r="I383" s="4">
        <f>SUM(I382:I382)</f>
        <v>43417.46</v>
      </c>
      <c r="J383" s="4">
        <f>SUM(J382)</f>
        <v>150831.07</v>
      </c>
      <c r="K383" s="65">
        <f>SUM(I383/J383)-1</f>
        <v>-0.71214511705048578</v>
      </c>
      <c r="L383" s="4">
        <f>SUM(L382)</f>
        <v>157310.04999999999</v>
      </c>
      <c r="M383" s="4">
        <f>SUM(M382)</f>
        <v>82789.08</v>
      </c>
      <c r="N383" s="4">
        <f>SUM(N382)</f>
        <v>69197.53</v>
      </c>
      <c r="O383" s="4">
        <f>SUM(O382)</f>
        <v>79287.8</v>
      </c>
    </row>
    <row r="384" spans="1:15" ht="15.75" thickBot="1" x14ac:dyDescent="0.3">
      <c r="A384" s="36" t="s">
        <v>48</v>
      </c>
      <c r="B384" s="10"/>
      <c r="C384" s="28"/>
      <c r="D384" s="28"/>
      <c r="E384" s="11"/>
      <c r="F384" s="11"/>
      <c r="G384" s="11"/>
      <c r="H384" s="11"/>
      <c r="I384" s="11"/>
      <c r="J384" s="11"/>
      <c r="K384" s="11"/>
      <c r="L384" s="11"/>
      <c r="M384" s="11"/>
      <c r="N384" s="11"/>
    </row>
    <row r="385" spans="1:15" x14ac:dyDescent="0.25">
      <c r="A385" s="37"/>
      <c r="B385" s="45" t="s">
        <v>52</v>
      </c>
      <c r="C385" s="32"/>
      <c r="D385" s="32"/>
      <c r="E385" s="13" t="s">
        <v>2</v>
      </c>
      <c r="F385" s="14" t="s">
        <v>3</v>
      </c>
      <c r="G385" s="15" t="s">
        <v>4</v>
      </c>
      <c r="H385" s="42" t="s">
        <v>404</v>
      </c>
      <c r="I385" s="53" t="s">
        <v>512</v>
      </c>
      <c r="J385" s="13" t="s">
        <v>509</v>
      </c>
      <c r="K385" s="60" t="s">
        <v>437</v>
      </c>
      <c r="L385" s="13" t="s">
        <v>509</v>
      </c>
      <c r="M385" s="13" t="s">
        <v>487</v>
      </c>
      <c r="N385" s="13" t="s">
        <v>452</v>
      </c>
      <c r="O385" s="13" t="s">
        <v>431</v>
      </c>
    </row>
    <row r="386" spans="1:15" ht="15.75" thickBot="1" x14ac:dyDescent="0.3">
      <c r="A386" s="38" t="s">
        <v>52</v>
      </c>
      <c r="B386" s="38" t="s">
        <v>53</v>
      </c>
      <c r="C386" s="33"/>
      <c r="D386" s="33"/>
      <c r="E386" s="16" t="s">
        <v>5</v>
      </c>
      <c r="F386" s="16" t="s">
        <v>5</v>
      </c>
      <c r="G386" s="16" t="s">
        <v>5</v>
      </c>
      <c r="H386" s="43" t="s">
        <v>405</v>
      </c>
      <c r="I386" s="16" t="s">
        <v>432</v>
      </c>
      <c r="J386" s="16" t="s">
        <v>432</v>
      </c>
      <c r="K386" s="61" t="s">
        <v>511</v>
      </c>
      <c r="L386" s="16" t="s">
        <v>433</v>
      </c>
      <c r="M386" s="16" t="s">
        <v>433</v>
      </c>
      <c r="N386" s="16" t="s">
        <v>433</v>
      </c>
      <c r="O386" s="16" t="s">
        <v>433</v>
      </c>
    </row>
    <row r="387" spans="1:15" ht="15.75" thickBot="1" x14ac:dyDescent="0.3">
      <c r="A387" s="34" t="s">
        <v>368</v>
      </c>
      <c r="B387" s="82" t="s">
        <v>367</v>
      </c>
      <c r="C387" s="83"/>
      <c r="D387" s="84"/>
      <c r="E387" s="3">
        <v>5099.63</v>
      </c>
      <c r="F387" s="3">
        <v>19849.77</v>
      </c>
      <c r="G387" s="2">
        <v>130.05000000000001</v>
      </c>
      <c r="H387" s="2">
        <v>399002.81</v>
      </c>
      <c r="I387" s="2">
        <f t="shared" ref="I387:I390" si="158">SUM(E387:H387)</f>
        <v>424082.26</v>
      </c>
      <c r="J387" s="2">
        <v>183086.2</v>
      </c>
      <c r="K387" s="59">
        <f t="shared" ref="K387:K391" si="159">SUM(I387/J387)-1</f>
        <v>1.3162983337903129</v>
      </c>
      <c r="L387" s="2">
        <v>194983.21</v>
      </c>
      <c r="M387" s="2">
        <v>120469.16</v>
      </c>
      <c r="N387" s="2">
        <v>39699.050000000003</v>
      </c>
      <c r="O387" s="2">
        <v>6501.99</v>
      </c>
    </row>
    <row r="388" spans="1:15" ht="15.75" thickBot="1" x14ac:dyDescent="0.3">
      <c r="A388" s="34" t="s">
        <v>243</v>
      </c>
      <c r="B388" s="85" t="s">
        <v>244</v>
      </c>
      <c r="C388" s="86"/>
      <c r="D388" s="87"/>
      <c r="E388" s="3">
        <v>33656.93</v>
      </c>
      <c r="F388" s="3">
        <v>83719.89</v>
      </c>
      <c r="G388" s="2">
        <v>739.36</v>
      </c>
      <c r="H388" s="2">
        <v>124995.35</v>
      </c>
      <c r="I388" s="2">
        <f t="shared" si="158"/>
        <v>243111.53000000003</v>
      </c>
      <c r="J388" s="2">
        <v>1528144.41</v>
      </c>
      <c r="K388" s="59">
        <f t="shared" si="159"/>
        <v>-0.84091063095273832</v>
      </c>
      <c r="L388" s="2">
        <v>1794700.48</v>
      </c>
      <c r="M388" s="2">
        <v>1241173.71</v>
      </c>
      <c r="N388" s="2">
        <v>634146.44999999995</v>
      </c>
      <c r="O388" s="2">
        <v>853308.17</v>
      </c>
    </row>
    <row r="389" spans="1:15" ht="15.75" thickBot="1" x14ac:dyDescent="0.3">
      <c r="A389" s="34" t="s">
        <v>245</v>
      </c>
      <c r="B389" s="85" t="s">
        <v>246</v>
      </c>
      <c r="C389" s="86"/>
      <c r="D389" s="87"/>
      <c r="E389" s="3">
        <v>240754.39</v>
      </c>
      <c r="F389" s="3">
        <v>230515.48</v>
      </c>
      <c r="G389" s="2">
        <v>26943.68</v>
      </c>
      <c r="H389" s="2">
        <v>3900088.28</v>
      </c>
      <c r="I389" s="2">
        <f t="shared" si="158"/>
        <v>4398301.83</v>
      </c>
      <c r="J389" s="2">
        <v>5115855.41</v>
      </c>
      <c r="K389" s="59">
        <f t="shared" si="159"/>
        <v>-0.14026072327951111</v>
      </c>
      <c r="L389" s="2">
        <v>5448289.8799999999</v>
      </c>
      <c r="M389" s="2">
        <v>5270824.96</v>
      </c>
      <c r="N389" s="2">
        <v>4289023.13</v>
      </c>
      <c r="O389" s="2">
        <v>4089063.8</v>
      </c>
    </row>
    <row r="390" spans="1:15" ht="15.75" thickBot="1" x14ac:dyDescent="0.3">
      <c r="A390" s="34" t="s">
        <v>247</v>
      </c>
      <c r="B390" s="85" t="s">
        <v>248</v>
      </c>
      <c r="C390" s="86"/>
      <c r="D390" s="87"/>
      <c r="E390" s="5">
        <v>49379.59</v>
      </c>
      <c r="F390" s="3">
        <v>100191.5</v>
      </c>
      <c r="G390" s="2">
        <v>12650.09</v>
      </c>
      <c r="H390" s="2">
        <v>2215486.5299999998</v>
      </c>
      <c r="I390" s="2">
        <f t="shared" si="158"/>
        <v>2377707.71</v>
      </c>
      <c r="J390" s="2">
        <v>2907822.89</v>
      </c>
      <c r="K390" s="59">
        <f t="shared" si="159"/>
        <v>-0.18230655719200295</v>
      </c>
      <c r="L390" s="2">
        <v>3041595.68</v>
      </c>
      <c r="M390" s="2">
        <v>2403616.21</v>
      </c>
      <c r="N390" s="2">
        <v>2601942.7200000002</v>
      </c>
      <c r="O390" s="2">
        <v>2217221.48</v>
      </c>
    </row>
    <row r="391" spans="1:15" ht="15.75" thickBot="1" x14ac:dyDescent="0.3">
      <c r="A391" s="30" t="s">
        <v>49</v>
      </c>
      <c r="B391" s="46"/>
      <c r="C391" s="31"/>
      <c r="D391" s="31"/>
      <c r="E391" s="4">
        <f t="shared" ref="E391:J391" si="160">SUM(E387:E390)</f>
        <v>328890.54000000004</v>
      </c>
      <c r="F391" s="4">
        <f t="shared" si="160"/>
        <v>434276.64</v>
      </c>
      <c r="G391" s="4">
        <f t="shared" si="160"/>
        <v>40463.18</v>
      </c>
      <c r="H391" s="4">
        <f t="shared" si="160"/>
        <v>6639572.9699999988</v>
      </c>
      <c r="I391" s="4">
        <f t="shared" si="160"/>
        <v>7443203.3300000001</v>
      </c>
      <c r="J391" s="4">
        <f t="shared" si="160"/>
        <v>9734908.9100000001</v>
      </c>
      <c r="K391" s="65">
        <f t="shared" si="159"/>
        <v>-0.23541109641466584</v>
      </c>
      <c r="L391" s="4">
        <f t="shared" ref="L391:N391" si="161">SUM(L387:L390)</f>
        <v>10479569.25</v>
      </c>
      <c r="M391" s="4">
        <f t="shared" ref="M391" si="162">SUM(M387:M390)</f>
        <v>9036084.0399999991</v>
      </c>
      <c r="N391" s="4">
        <f t="shared" si="161"/>
        <v>7564811.3499999996</v>
      </c>
      <c r="O391" s="4">
        <f t="shared" ref="O391" si="163">SUM(O387:O390)</f>
        <v>7166095.4399999995</v>
      </c>
    </row>
    <row r="392" spans="1:15" ht="15.75" thickBot="1" x14ac:dyDescent="0.3">
      <c r="A392" s="36" t="s">
        <v>346</v>
      </c>
      <c r="B392" s="10"/>
      <c r="C392" s="28"/>
      <c r="D392" s="28"/>
      <c r="E392" s="11"/>
      <c r="F392" s="11"/>
      <c r="G392" s="11"/>
      <c r="H392" s="11"/>
      <c r="I392" s="11"/>
      <c r="J392" s="11"/>
      <c r="K392" s="11"/>
      <c r="L392" s="11"/>
      <c r="M392" s="11"/>
      <c r="N392" s="11"/>
    </row>
    <row r="393" spans="1:15" x14ac:dyDescent="0.25">
      <c r="A393" s="37"/>
      <c r="B393" s="45" t="s">
        <v>52</v>
      </c>
      <c r="C393" s="32"/>
      <c r="D393" s="32"/>
      <c r="E393" s="13" t="s">
        <v>2</v>
      </c>
      <c r="F393" s="14" t="s">
        <v>3</v>
      </c>
      <c r="G393" s="15" t="s">
        <v>4</v>
      </c>
      <c r="H393" s="42" t="s">
        <v>404</v>
      </c>
      <c r="I393" s="53" t="s">
        <v>512</v>
      </c>
      <c r="J393" s="13" t="s">
        <v>509</v>
      </c>
      <c r="K393" s="60" t="s">
        <v>437</v>
      </c>
      <c r="L393" s="13" t="s">
        <v>509</v>
      </c>
      <c r="M393" s="13" t="s">
        <v>487</v>
      </c>
      <c r="N393" s="13" t="s">
        <v>452</v>
      </c>
      <c r="O393" s="13" t="s">
        <v>431</v>
      </c>
    </row>
    <row r="394" spans="1:15" ht="15.75" thickBot="1" x14ac:dyDescent="0.3">
      <c r="A394" s="38" t="s">
        <v>52</v>
      </c>
      <c r="B394" s="38" t="s">
        <v>53</v>
      </c>
      <c r="C394" s="33"/>
      <c r="D394" s="33"/>
      <c r="E394" s="16" t="s">
        <v>5</v>
      </c>
      <c r="F394" s="16" t="s">
        <v>5</v>
      </c>
      <c r="G394" s="16" t="s">
        <v>5</v>
      </c>
      <c r="H394" s="43" t="s">
        <v>405</v>
      </c>
      <c r="I394" s="16" t="s">
        <v>432</v>
      </c>
      <c r="J394" s="16" t="s">
        <v>432</v>
      </c>
      <c r="K394" s="61" t="s">
        <v>511</v>
      </c>
      <c r="L394" s="16" t="s">
        <v>433</v>
      </c>
      <c r="M394" s="16" t="s">
        <v>433</v>
      </c>
      <c r="N394" s="16" t="s">
        <v>433</v>
      </c>
      <c r="O394" s="16" t="s">
        <v>433</v>
      </c>
    </row>
    <row r="395" spans="1:15" ht="15.75" thickBot="1" x14ac:dyDescent="0.3">
      <c r="A395" s="34" t="s">
        <v>249</v>
      </c>
      <c r="B395" s="82" t="s">
        <v>250</v>
      </c>
      <c r="C395" s="83"/>
      <c r="D395" s="84"/>
      <c r="E395" s="3">
        <v>19367.13</v>
      </c>
      <c r="F395" s="3">
        <v>35080.339999999997</v>
      </c>
      <c r="G395" s="2">
        <v>5304.56</v>
      </c>
      <c r="H395" s="2">
        <v>94301.6</v>
      </c>
      <c r="I395" s="2">
        <f t="shared" ref="I395:I398" si="164">SUM(E395:H395)</f>
        <v>154053.63</v>
      </c>
      <c r="J395" s="2">
        <v>307068.3</v>
      </c>
      <c r="K395" s="59">
        <f t="shared" ref="K395:K399" si="165">SUM(I395/J395)-1</f>
        <v>-0.4983082591071758</v>
      </c>
      <c r="L395" s="2">
        <v>337124.55</v>
      </c>
      <c r="M395" s="2">
        <v>200196.98</v>
      </c>
      <c r="N395" s="2">
        <v>328575.42</v>
      </c>
      <c r="O395" s="2">
        <v>356062.36</v>
      </c>
    </row>
    <row r="396" spans="1:15" ht="15.75" thickBot="1" x14ac:dyDescent="0.3">
      <c r="A396" s="34" t="s">
        <v>435</v>
      </c>
      <c r="B396" s="34" t="s">
        <v>436</v>
      </c>
      <c r="C396" s="35"/>
      <c r="D396" s="35"/>
      <c r="E396" s="3">
        <v>1148.48</v>
      </c>
      <c r="F396" s="3">
        <v>1181.3399999999999</v>
      </c>
      <c r="G396" s="2"/>
      <c r="H396" s="2">
        <v>1211.8800000000001</v>
      </c>
      <c r="I396" s="2">
        <f>SUM(E396:H396)</f>
        <v>3541.7</v>
      </c>
      <c r="J396" s="2">
        <v>5149.2299999999996</v>
      </c>
      <c r="K396" s="59">
        <f t="shared" si="165"/>
        <v>-0.31218842428867999</v>
      </c>
      <c r="L396" s="2">
        <v>5149.2299999999996</v>
      </c>
      <c r="M396" s="2">
        <v>281.95999999999998</v>
      </c>
      <c r="N396" s="2">
        <v>642.63</v>
      </c>
      <c r="O396" s="2">
        <v>0</v>
      </c>
    </row>
    <row r="397" spans="1:15" ht="15.75" thickBot="1" x14ac:dyDescent="0.3">
      <c r="A397" s="34" t="s">
        <v>420</v>
      </c>
      <c r="B397" s="85" t="s">
        <v>421</v>
      </c>
      <c r="C397" s="86"/>
      <c r="D397" s="87"/>
      <c r="E397" s="3"/>
      <c r="F397" s="3"/>
      <c r="G397" s="2"/>
      <c r="H397" s="2"/>
      <c r="I397" s="2">
        <f t="shared" si="164"/>
        <v>0</v>
      </c>
      <c r="J397" s="2"/>
      <c r="K397" s="59"/>
      <c r="L397" s="2"/>
      <c r="M397" s="2"/>
      <c r="N397" s="2">
        <v>9432.7199999999993</v>
      </c>
      <c r="O397" s="2">
        <v>1706.06</v>
      </c>
    </row>
    <row r="398" spans="1:15" ht="15.75" thickBot="1" x14ac:dyDescent="0.3">
      <c r="A398" s="34" t="s">
        <v>251</v>
      </c>
      <c r="B398" s="34" t="s">
        <v>252</v>
      </c>
      <c r="C398" s="35"/>
      <c r="D398" s="35"/>
      <c r="E398" s="3"/>
      <c r="F398" s="3"/>
      <c r="G398" s="2"/>
      <c r="H398" s="2"/>
      <c r="I398" s="2">
        <f t="shared" si="164"/>
        <v>0</v>
      </c>
      <c r="J398" s="2"/>
      <c r="K398" s="59"/>
      <c r="L398" s="2"/>
      <c r="M398" s="2"/>
      <c r="N398" s="2">
        <v>15644.06</v>
      </c>
      <c r="O398" s="2">
        <v>29903.35</v>
      </c>
    </row>
    <row r="399" spans="1:15" ht="15.75" thickBot="1" x14ac:dyDescent="0.3">
      <c r="A399" s="30" t="s">
        <v>50</v>
      </c>
      <c r="B399" s="46"/>
      <c r="C399" s="31"/>
      <c r="D399" s="31"/>
      <c r="E399" s="4">
        <f>SUM(E395:E398)</f>
        <v>20515.61</v>
      </c>
      <c r="F399" s="4">
        <f t="shared" ref="F399:I399" si="166">SUM(F395:F398)</f>
        <v>36261.679999999993</v>
      </c>
      <c r="G399" s="4">
        <f t="shared" si="166"/>
        <v>5304.56</v>
      </c>
      <c r="H399" s="4">
        <f>SUM(H395:H398)</f>
        <v>95513.48000000001</v>
      </c>
      <c r="I399" s="4">
        <f t="shared" si="166"/>
        <v>157595.33000000002</v>
      </c>
      <c r="J399" s="4">
        <f>SUM(J395:J398)</f>
        <v>312217.52999999997</v>
      </c>
      <c r="K399" s="65">
        <f t="shared" si="165"/>
        <v>-0.49523868823124684</v>
      </c>
      <c r="L399" s="4">
        <f>SUM(L395:L398)</f>
        <v>342273.77999999997</v>
      </c>
      <c r="M399" s="4">
        <f>SUM(M395:M398)</f>
        <v>200478.94</v>
      </c>
      <c r="N399" s="4">
        <f>SUM(N395:N398)</f>
        <v>354294.82999999996</v>
      </c>
      <c r="O399" s="4">
        <f>SUM(O395:O398)</f>
        <v>387671.76999999996</v>
      </c>
    </row>
    <row r="400" spans="1:15" ht="15.75" thickBot="1" x14ac:dyDescent="0.3">
      <c r="A400" s="36" t="s">
        <v>347</v>
      </c>
      <c r="B400" s="10"/>
      <c r="C400" s="28"/>
      <c r="D400" s="28"/>
      <c r="E400" s="11"/>
      <c r="F400" s="11"/>
      <c r="G400" s="11"/>
      <c r="H400" s="11"/>
      <c r="I400" s="11"/>
      <c r="J400" s="11"/>
      <c r="K400" s="11"/>
      <c r="L400" s="11"/>
      <c r="M400" s="11"/>
      <c r="N400" s="11"/>
    </row>
    <row r="401" spans="1:15" x14ac:dyDescent="0.25">
      <c r="A401" s="37"/>
      <c r="B401" s="45" t="s">
        <v>52</v>
      </c>
      <c r="C401" s="32"/>
      <c r="D401" s="32"/>
      <c r="E401" s="13" t="s">
        <v>2</v>
      </c>
      <c r="F401" s="14" t="s">
        <v>3</v>
      </c>
      <c r="G401" s="15" t="s">
        <v>4</v>
      </c>
      <c r="H401" s="42" t="s">
        <v>404</v>
      </c>
      <c r="I401" s="53" t="s">
        <v>512</v>
      </c>
      <c r="J401" s="13" t="s">
        <v>509</v>
      </c>
      <c r="K401" s="60" t="s">
        <v>437</v>
      </c>
      <c r="L401" s="13" t="s">
        <v>509</v>
      </c>
      <c r="M401" s="13" t="s">
        <v>487</v>
      </c>
      <c r="N401" s="13" t="s">
        <v>452</v>
      </c>
      <c r="O401" s="13" t="s">
        <v>431</v>
      </c>
    </row>
    <row r="402" spans="1:15" ht="15.75" thickBot="1" x14ac:dyDescent="0.3">
      <c r="A402" s="38" t="s">
        <v>52</v>
      </c>
      <c r="B402" s="38" t="s">
        <v>53</v>
      </c>
      <c r="C402" s="33"/>
      <c r="D402" s="33"/>
      <c r="E402" s="16" t="s">
        <v>5</v>
      </c>
      <c r="F402" s="16" t="s">
        <v>5</v>
      </c>
      <c r="G402" s="16" t="s">
        <v>5</v>
      </c>
      <c r="H402" s="43" t="s">
        <v>405</v>
      </c>
      <c r="I402" s="16" t="s">
        <v>432</v>
      </c>
      <c r="J402" s="16" t="s">
        <v>432</v>
      </c>
      <c r="K402" s="61" t="s">
        <v>511</v>
      </c>
      <c r="L402" s="16" t="s">
        <v>433</v>
      </c>
      <c r="M402" s="16" t="s">
        <v>433</v>
      </c>
      <c r="N402" s="16" t="s">
        <v>433</v>
      </c>
      <c r="O402" s="16" t="s">
        <v>433</v>
      </c>
    </row>
    <row r="403" spans="1:15" ht="15.75" thickBot="1" x14ac:dyDescent="0.3">
      <c r="A403" s="34" t="s">
        <v>303</v>
      </c>
      <c r="B403" s="82" t="s">
        <v>304</v>
      </c>
      <c r="C403" s="83"/>
      <c r="D403" s="84"/>
      <c r="E403" s="3">
        <v>1388.65</v>
      </c>
      <c r="F403" s="3">
        <v>2913.86</v>
      </c>
      <c r="G403" s="2"/>
      <c r="H403" s="2">
        <v>12066</v>
      </c>
      <c r="I403" s="2">
        <f t="shared" ref="I403:I404" si="167">SUM(E403:H403)</f>
        <v>16368.51</v>
      </c>
      <c r="J403" s="2">
        <v>16894.14</v>
      </c>
      <c r="K403" s="59">
        <f t="shared" ref="K403" si="168">SUM(I403/J403)-1</f>
        <v>-3.1113155212398991E-2</v>
      </c>
      <c r="L403" s="2">
        <v>18760.04</v>
      </c>
      <c r="M403" s="2">
        <v>37994.15</v>
      </c>
      <c r="N403" s="2">
        <v>37069.65</v>
      </c>
      <c r="O403" s="2">
        <v>49997.88</v>
      </c>
    </row>
    <row r="404" spans="1:15" ht="15.75" thickBot="1" x14ac:dyDescent="0.3">
      <c r="A404" s="34" t="s">
        <v>311</v>
      </c>
      <c r="B404" s="85" t="s">
        <v>312</v>
      </c>
      <c r="C404" s="86"/>
      <c r="D404" s="87"/>
      <c r="E404" s="3"/>
      <c r="F404" s="3"/>
      <c r="G404" s="2"/>
      <c r="H404" s="2"/>
      <c r="I404" s="2">
        <f t="shared" si="167"/>
        <v>0</v>
      </c>
      <c r="J404" s="2"/>
      <c r="K404" s="59"/>
      <c r="L404" s="2"/>
      <c r="M404" s="2"/>
      <c r="N404" s="2"/>
      <c r="O404" s="2">
        <v>6587.38</v>
      </c>
    </row>
    <row r="405" spans="1:15" ht="15.75" thickBot="1" x14ac:dyDescent="0.3">
      <c r="A405" s="30" t="s">
        <v>349</v>
      </c>
      <c r="B405" s="46"/>
      <c r="C405" s="31"/>
      <c r="D405" s="31"/>
      <c r="E405" s="4">
        <f>SUM(E403:E404)</f>
        <v>1388.65</v>
      </c>
      <c r="F405" s="4">
        <f t="shared" ref="F405:I405" si="169">SUM(F403:F404)</f>
        <v>2913.86</v>
      </c>
      <c r="G405" s="4">
        <f t="shared" si="169"/>
        <v>0</v>
      </c>
      <c r="H405" s="4">
        <f>SUM(H403:H404)</f>
        <v>12066</v>
      </c>
      <c r="I405" s="4">
        <f t="shared" si="169"/>
        <v>16368.51</v>
      </c>
      <c r="J405" s="4">
        <f>SUM(J403:J404)</f>
        <v>16894.14</v>
      </c>
      <c r="K405" s="65">
        <f t="shared" ref="K405" si="170">SUM(I405/J405)-1</f>
        <v>-3.1113155212398991E-2</v>
      </c>
      <c r="L405" s="4">
        <f>SUM(L403:L404)</f>
        <v>18760.04</v>
      </c>
      <c r="M405" s="4">
        <f>SUM(M403:M404)</f>
        <v>37994.15</v>
      </c>
      <c r="N405" s="4">
        <f>SUM(N403:N404)</f>
        <v>37069.65</v>
      </c>
      <c r="O405" s="4">
        <f>SUM(O403:O404)</f>
        <v>56585.259999999995</v>
      </c>
    </row>
    <row r="406" spans="1:15" ht="15.75" thickBot="1" x14ac:dyDescent="0.3">
      <c r="A406" s="21" t="s">
        <v>543</v>
      </c>
      <c r="B406" s="49"/>
      <c r="C406" s="28"/>
      <c r="D406" s="28"/>
      <c r="E406" s="11"/>
      <c r="F406" s="11"/>
      <c r="G406" s="20"/>
      <c r="H406" s="20"/>
      <c r="I406" s="11"/>
      <c r="J406" s="11"/>
      <c r="K406" s="11"/>
      <c r="L406" s="20"/>
      <c r="M406" s="20"/>
      <c r="N406" s="20"/>
    </row>
    <row r="407" spans="1:15" x14ac:dyDescent="0.25">
      <c r="A407" s="37"/>
      <c r="B407" s="45" t="s">
        <v>52</v>
      </c>
      <c r="C407" s="32"/>
      <c r="D407" s="32"/>
      <c r="E407" s="13" t="s">
        <v>2</v>
      </c>
      <c r="F407" s="14" t="s">
        <v>3</v>
      </c>
      <c r="G407" s="15" t="s">
        <v>4</v>
      </c>
      <c r="H407" s="42" t="s">
        <v>404</v>
      </c>
      <c r="I407" s="53" t="s">
        <v>512</v>
      </c>
      <c r="J407" s="13" t="s">
        <v>509</v>
      </c>
      <c r="K407" s="60" t="s">
        <v>437</v>
      </c>
      <c r="L407" s="13" t="s">
        <v>509</v>
      </c>
      <c r="M407" s="13" t="s">
        <v>487</v>
      </c>
      <c r="N407" s="13" t="s">
        <v>452</v>
      </c>
      <c r="O407" s="13" t="s">
        <v>431</v>
      </c>
    </row>
    <row r="408" spans="1:15" ht="15.75" thickBot="1" x14ac:dyDescent="0.3">
      <c r="A408" s="38" t="s">
        <v>52</v>
      </c>
      <c r="B408" s="38" t="s">
        <v>53</v>
      </c>
      <c r="C408" s="33"/>
      <c r="D408" s="33"/>
      <c r="E408" s="16" t="s">
        <v>5</v>
      </c>
      <c r="F408" s="16" t="s">
        <v>5</v>
      </c>
      <c r="G408" s="16" t="s">
        <v>5</v>
      </c>
      <c r="H408" s="43" t="s">
        <v>405</v>
      </c>
      <c r="I408" s="16" t="s">
        <v>432</v>
      </c>
      <c r="J408" s="16" t="s">
        <v>432</v>
      </c>
      <c r="K408" s="61" t="s">
        <v>511</v>
      </c>
      <c r="L408" s="16" t="s">
        <v>433</v>
      </c>
      <c r="M408" s="16" t="s">
        <v>433</v>
      </c>
      <c r="N408" s="16" t="s">
        <v>433</v>
      </c>
      <c r="O408" s="16" t="s">
        <v>433</v>
      </c>
    </row>
    <row r="409" spans="1:15" ht="15.75" thickBot="1" x14ac:dyDescent="0.3">
      <c r="A409" s="34" t="s">
        <v>305</v>
      </c>
      <c r="B409" s="82" t="s">
        <v>544</v>
      </c>
      <c r="C409" s="83"/>
      <c r="D409" s="84"/>
      <c r="E409" s="3"/>
      <c r="F409" s="3"/>
      <c r="G409" s="2"/>
      <c r="H409" s="2"/>
      <c r="I409" s="2">
        <f t="shared" ref="I409:I410" si="171">SUM(E409:H409)</f>
        <v>0</v>
      </c>
      <c r="J409" s="2">
        <v>10429.19</v>
      </c>
      <c r="K409" s="59">
        <f t="shared" ref="K409:K410" si="172">SUM(I409/J409)-1</f>
        <v>-1</v>
      </c>
      <c r="L409" s="2">
        <v>11179.19</v>
      </c>
      <c r="M409" s="2">
        <v>3055.85</v>
      </c>
      <c r="N409" s="2">
        <v>5215.78</v>
      </c>
      <c r="O409" s="2">
        <v>6164.73</v>
      </c>
    </row>
    <row r="410" spans="1:15" ht="15.75" thickBot="1" x14ac:dyDescent="0.3">
      <c r="A410" s="34" t="s">
        <v>253</v>
      </c>
      <c r="B410" s="34" t="s">
        <v>254</v>
      </c>
      <c r="C410" s="35"/>
      <c r="D410" s="35"/>
      <c r="E410" s="3"/>
      <c r="F410" s="3"/>
      <c r="G410" s="2"/>
      <c r="H410" s="2"/>
      <c r="I410" s="2">
        <f t="shared" si="171"/>
        <v>0</v>
      </c>
      <c r="J410" s="2">
        <v>15874.12</v>
      </c>
      <c r="K410" s="59">
        <f t="shared" si="172"/>
        <v>-1</v>
      </c>
      <c r="L410" s="2">
        <v>16404.12</v>
      </c>
      <c r="M410" s="2">
        <v>56709.35</v>
      </c>
      <c r="N410" s="2">
        <v>45277.95</v>
      </c>
      <c r="O410" s="2">
        <v>61759.92</v>
      </c>
    </row>
    <row r="411" spans="1:15" ht="15.75" thickBot="1" x14ac:dyDescent="0.3">
      <c r="A411" s="30" t="s">
        <v>545</v>
      </c>
      <c r="B411" s="46"/>
      <c r="C411" s="31"/>
      <c r="D411" s="31"/>
      <c r="E411" s="4">
        <f>SUM(E409:E410)</f>
        <v>0</v>
      </c>
      <c r="F411" s="4">
        <f t="shared" ref="F411:G411" si="173">SUM(F409:F410)</f>
        <v>0</v>
      </c>
      <c r="G411" s="4">
        <f t="shared" si="173"/>
        <v>0</v>
      </c>
      <c r="H411" s="4">
        <f>SUM(H409:H410)</f>
        <v>0</v>
      </c>
      <c r="I411" s="4">
        <f>SUM(I409:I410)</f>
        <v>0</v>
      </c>
      <c r="J411" s="4">
        <f>SUM(J409:J410)</f>
        <v>26303.31</v>
      </c>
      <c r="K411" s="65">
        <f t="shared" ref="K411" si="174">SUM(I411/J411)-1</f>
        <v>-1</v>
      </c>
      <c r="L411" s="4">
        <f>SUM(L409:L410)</f>
        <v>27583.309999999998</v>
      </c>
      <c r="M411" s="4">
        <f>SUM(M409:M410)</f>
        <v>59765.2</v>
      </c>
      <c r="N411" s="4">
        <f>SUM(N409:N410)</f>
        <v>50493.729999999996</v>
      </c>
      <c r="O411" s="4">
        <f>SUM(O409:O410)</f>
        <v>67924.649999999994</v>
      </c>
    </row>
    <row r="412" spans="1:15" ht="15.75" thickBot="1" x14ac:dyDescent="0.3">
      <c r="A412" s="21" t="s">
        <v>399</v>
      </c>
      <c r="B412" s="49"/>
      <c r="C412" s="28"/>
      <c r="D412" s="28"/>
      <c r="E412" s="11"/>
      <c r="F412" s="11"/>
      <c r="G412" s="20"/>
      <c r="H412" s="20"/>
      <c r="I412" s="11"/>
      <c r="J412" s="11"/>
      <c r="K412" s="11"/>
      <c r="L412" s="20"/>
      <c r="M412" s="20"/>
      <c r="N412" s="20"/>
    </row>
    <row r="413" spans="1:15" x14ac:dyDescent="0.25">
      <c r="A413" s="37"/>
      <c r="B413" s="45" t="s">
        <v>52</v>
      </c>
      <c r="C413" s="32"/>
      <c r="D413" s="32"/>
      <c r="E413" s="13" t="s">
        <v>2</v>
      </c>
      <c r="F413" s="14" t="s">
        <v>3</v>
      </c>
      <c r="G413" s="15" t="s">
        <v>4</v>
      </c>
      <c r="H413" s="42" t="s">
        <v>404</v>
      </c>
      <c r="I413" s="53" t="s">
        <v>512</v>
      </c>
      <c r="J413" s="13" t="s">
        <v>509</v>
      </c>
      <c r="K413" s="60" t="s">
        <v>437</v>
      </c>
      <c r="L413" s="13" t="s">
        <v>509</v>
      </c>
      <c r="M413" s="13" t="s">
        <v>487</v>
      </c>
      <c r="N413" s="13" t="s">
        <v>452</v>
      </c>
      <c r="O413" s="13" t="s">
        <v>431</v>
      </c>
    </row>
    <row r="414" spans="1:15" ht="15.75" thickBot="1" x14ac:dyDescent="0.3">
      <c r="A414" s="38" t="s">
        <v>52</v>
      </c>
      <c r="B414" s="38" t="s">
        <v>53</v>
      </c>
      <c r="C414" s="33"/>
      <c r="D414" s="33"/>
      <c r="E414" s="16" t="s">
        <v>5</v>
      </c>
      <c r="F414" s="16" t="s">
        <v>5</v>
      </c>
      <c r="G414" s="16" t="s">
        <v>5</v>
      </c>
      <c r="H414" s="43" t="s">
        <v>405</v>
      </c>
      <c r="I414" s="16" t="s">
        <v>432</v>
      </c>
      <c r="J414" s="16" t="s">
        <v>432</v>
      </c>
      <c r="K414" s="61" t="s">
        <v>511</v>
      </c>
      <c r="L414" s="16" t="s">
        <v>433</v>
      </c>
      <c r="M414" s="16" t="s">
        <v>433</v>
      </c>
      <c r="N414" s="16" t="s">
        <v>433</v>
      </c>
      <c r="O414" s="16" t="s">
        <v>433</v>
      </c>
    </row>
    <row r="415" spans="1:15" ht="15.75" thickBot="1" x14ac:dyDescent="0.3">
      <c r="A415" s="34" t="s">
        <v>400</v>
      </c>
      <c r="B415" s="82" t="s">
        <v>401</v>
      </c>
      <c r="C415" s="83"/>
      <c r="D415" s="84"/>
      <c r="E415" s="3">
        <v>-63.17</v>
      </c>
      <c r="F415" s="3">
        <v>0</v>
      </c>
      <c r="G415" s="2">
        <v>0</v>
      </c>
      <c r="H415" s="2">
        <v>0</v>
      </c>
      <c r="I415" s="2">
        <f>SUM(E415:H415)</f>
        <v>-63.17</v>
      </c>
      <c r="J415" s="2">
        <v>0</v>
      </c>
      <c r="K415" s="59"/>
      <c r="L415" s="2">
        <v>0</v>
      </c>
      <c r="M415" s="2">
        <v>0</v>
      </c>
      <c r="N415" s="2">
        <v>0</v>
      </c>
      <c r="O415" s="2">
        <v>25558.1</v>
      </c>
    </row>
    <row r="416" spans="1:15" ht="15.75" thickBot="1" x14ac:dyDescent="0.3">
      <c r="A416" s="30" t="s">
        <v>402</v>
      </c>
      <c r="B416" s="46"/>
      <c r="C416" s="31"/>
      <c r="D416" s="31"/>
      <c r="E416" s="4">
        <f>SUM(E415)</f>
        <v>-63.17</v>
      </c>
      <c r="F416" s="4">
        <f t="shared" ref="F416:I416" si="175">SUM(F415)</f>
        <v>0</v>
      </c>
      <c r="G416" s="4">
        <f t="shared" si="175"/>
        <v>0</v>
      </c>
      <c r="H416" s="4">
        <f>SUM(H415)</f>
        <v>0</v>
      </c>
      <c r="I416" s="4">
        <f t="shared" si="175"/>
        <v>-63.17</v>
      </c>
      <c r="J416" s="4">
        <f>SUM(J415)</f>
        <v>0</v>
      </c>
      <c r="K416" s="4"/>
      <c r="L416" s="4">
        <f>SUM(L415)</f>
        <v>0</v>
      </c>
      <c r="M416" s="4">
        <f>SUM(M415)</f>
        <v>0</v>
      </c>
      <c r="N416" s="4">
        <f>SUM(N415)</f>
        <v>0</v>
      </c>
      <c r="O416" s="4">
        <f>SUM(O415)</f>
        <v>25558.1</v>
      </c>
    </row>
    <row r="417" spans="1:15" ht="15.75" thickBot="1" x14ac:dyDescent="0.3">
      <c r="A417" s="21" t="s">
        <v>348</v>
      </c>
      <c r="B417" s="49"/>
      <c r="C417" s="28"/>
      <c r="D417" s="28"/>
      <c r="E417" s="11"/>
      <c r="F417" s="11"/>
      <c r="G417" s="20"/>
      <c r="H417" s="20"/>
      <c r="I417" s="11"/>
      <c r="J417" s="11"/>
      <c r="K417" s="11"/>
      <c r="L417" s="20"/>
      <c r="M417" s="20"/>
      <c r="N417" s="20"/>
    </row>
    <row r="418" spans="1:15" x14ac:dyDescent="0.25">
      <c r="A418" s="37"/>
      <c r="B418" s="45" t="s">
        <v>52</v>
      </c>
      <c r="C418" s="32"/>
      <c r="D418" s="32"/>
      <c r="E418" s="13" t="s">
        <v>2</v>
      </c>
      <c r="F418" s="14" t="s">
        <v>3</v>
      </c>
      <c r="G418" s="15" t="s">
        <v>4</v>
      </c>
      <c r="H418" s="42" t="s">
        <v>404</v>
      </c>
      <c r="I418" s="53" t="s">
        <v>512</v>
      </c>
      <c r="J418" s="13" t="s">
        <v>509</v>
      </c>
      <c r="K418" s="60" t="s">
        <v>437</v>
      </c>
      <c r="L418" s="13" t="s">
        <v>509</v>
      </c>
      <c r="M418" s="13" t="s">
        <v>487</v>
      </c>
      <c r="N418" s="13" t="s">
        <v>452</v>
      </c>
      <c r="O418" s="13" t="s">
        <v>431</v>
      </c>
    </row>
    <row r="419" spans="1:15" ht="15.75" thickBot="1" x14ac:dyDescent="0.3">
      <c r="A419" s="38" t="s">
        <v>52</v>
      </c>
      <c r="B419" s="38" t="s">
        <v>53</v>
      </c>
      <c r="C419" s="33"/>
      <c r="D419" s="33"/>
      <c r="E419" s="16" t="s">
        <v>5</v>
      </c>
      <c r="F419" s="16" t="s">
        <v>5</v>
      </c>
      <c r="G419" s="16" t="s">
        <v>5</v>
      </c>
      <c r="H419" s="43" t="s">
        <v>405</v>
      </c>
      <c r="I419" s="16" t="s">
        <v>432</v>
      </c>
      <c r="J419" s="16" t="s">
        <v>432</v>
      </c>
      <c r="K419" s="61" t="s">
        <v>511</v>
      </c>
      <c r="L419" s="16" t="s">
        <v>433</v>
      </c>
      <c r="M419" s="16" t="s">
        <v>433</v>
      </c>
      <c r="N419" s="16" t="s">
        <v>433</v>
      </c>
      <c r="O419" s="16" t="s">
        <v>433</v>
      </c>
    </row>
    <row r="420" spans="1:15" ht="15.75" thickBot="1" x14ac:dyDescent="0.3">
      <c r="A420" s="34" t="s">
        <v>255</v>
      </c>
      <c r="B420" s="82" t="s">
        <v>256</v>
      </c>
      <c r="C420" s="83"/>
      <c r="D420" s="84"/>
      <c r="E420" s="3">
        <v>33851.4</v>
      </c>
      <c r="F420" s="3">
        <v>51816.56</v>
      </c>
      <c r="G420" s="2"/>
      <c r="H420" s="2">
        <v>29552.880000000001</v>
      </c>
      <c r="I420" s="2">
        <f>SUM(E420:H420)</f>
        <v>115220.84</v>
      </c>
      <c r="J420" s="2">
        <v>220099.55</v>
      </c>
      <c r="K420" s="59">
        <f>SUM(I420/J420)-1</f>
        <v>-0.47650579022083417</v>
      </c>
      <c r="L420" s="2">
        <v>239949.4</v>
      </c>
      <c r="M420" s="2">
        <v>227374.21</v>
      </c>
      <c r="N420" s="2">
        <v>226883.8</v>
      </c>
      <c r="O420" s="2">
        <v>210499.09</v>
      </c>
    </row>
    <row r="421" spans="1:15" ht="15.75" thickBot="1" x14ac:dyDescent="0.3">
      <c r="A421" s="30" t="s">
        <v>51</v>
      </c>
      <c r="B421" s="46"/>
      <c r="C421" s="31"/>
      <c r="D421" s="31"/>
      <c r="E421" s="4">
        <f>SUM(E420)</f>
        <v>33851.4</v>
      </c>
      <c r="F421" s="4">
        <f t="shared" ref="F421:H421" si="176">SUM(F420)</f>
        <v>51816.56</v>
      </c>
      <c r="G421" s="4">
        <f t="shared" si="176"/>
        <v>0</v>
      </c>
      <c r="H421" s="4">
        <f t="shared" si="176"/>
        <v>29552.880000000001</v>
      </c>
      <c r="I421" s="4">
        <f t="shared" ref="I421" si="177">SUM(I420)</f>
        <v>115220.84</v>
      </c>
      <c r="J421" s="4">
        <f>SUM(J420)</f>
        <v>220099.55</v>
      </c>
      <c r="K421" s="65">
        <f>SUM(I421/J421)-1</f>
        <v>-0.47650579022083417</v>
      </c>
      <c r="L421" s="4">
        <f>SUM(L420)</f>
        <v>239949.4</v>
      </c>
      <c r="M421" s="4">
        <f>SUM(M420)</f>
        <v>227374.21</v>
      </c>
      <c r="N421" s="4">
        <f>SUM(N420)</f>
        <v>226883.8</v>
      </c>
      <c r="O421" s="4">
        <f>SUM(O420)</f>
        <v>210499.09</v>
      </c>
    </row>
    <row r="422" spans="1:15" ht="15.75" thickBot="1" x14ac:dyDescent="0.3">
      <c r="A422" s="21" t="s">
        <v>388</v>
      </c>
      <c r="B422" s="49"/>
      <c r="C422" s="28"/>
      <c r="D422" s="28"/>
      <c r="E422" s="11"/>
      <c r="F422" s="11"/>
      <c r="G422" s="20"/>
      <c r="H422" s="20"/>
      <c r="I422" s="11"/>
      <c r="J422" s="11"/>
      <c r="K422" s="11"/>
      <c r="L422" s="20"/>
      <c r="M422" s="20"/>
      <c r="N422" s="20"/>
    </row>
    <row r="423" spans="1:15" x14ac:dyDescent="0.25">
      <c r="A423" s="37"/>
      <c r="B423" s="45" t="s">
        <v>52</v>
      </c>
      <c r="C423" s="32"/>
      <c r="D423" s="32"/>
      <c r="E423" s="13" t="s">
        <v>2</v>
      </c>
      <c r="F423" s="14" t="s">
        <v>3</v>
      </c>
      <c r="G423" s="15" t="s">
        <v>4</v>
      </c>
      <c r="H423" s="42" t="s">
        <v>404</v>
      </c>
      <c r="I423" s="53" t="s">
        <v>512</v>
      </c>
      <c r="J423" s="13" t="s">
        <v>509</v>
      </c>
      <c r="K423" s="60" t="s">
        <v>437</v>
      </c>
      <c r="L423" s="13" t="s">
        <v>509</v>
      </c>
      <c r="M423" s="13" t="s">
        <v>487</v>
      </c>
      <c r="N423" s="13" t="s">
        <v>452</v>
      </c>
      <c r="O423" s="13" t="s">
        <v>431</v>
      </c>
    </row>
    <row r="424" spans="1:15" ht="15.75" thickBot="1" x14ac:dyDescent="0.3">
      <c r="A424" s="38" t="s">
        <v>52</v>
      </c>
      <c r="B424" s="38" t="s">
        <v>53</v>
      </c>
      <c r="C424" s="33"/>
      <c r="D424" s="33"/>
      <c r="E424" s="16" t="s">
        <v>5</v>
      </c>
      <c r="F424" s="16" t="s">
        <v>5</v>
      </c>
      <c r="G424" s="16" t="s">
        <v>5</v>
      </c>
      <c r="H424" s="43" t="s">
        <v>405</v>
      </c>
      <c r="I424" s="16" t="s">
        <v>432</v>
      </c>
      <c r="J424" s="16" t="s">
        <v>432</v>
      </c>
      <c r="K424" s="61" t="s">
        <v>511</v>
      </c>
      <c r="L424" s="16" t="s">
        <v>433</v>
      </c>
      <c r="M424" s="16" t="s">
        <v>433</v>
      </c>
      <c r="N424" s="16" t="s">
        <v>433</v>
      </c>
      <c r="O424" s="16" t="s">
        <v>433</v>
      </c>
    </row>
    <row r="425" spans="1:15" ht="15.75" thickBot="1" x14ac:dyDescent="0.3">
      <c r="A425" s="34" t="s">
        <v>389</v>
      </c>
      <c r="B425" s="34" t="s">
        <v>390</v>
      </c>
      <c r="C425" s="35"/>
      <c r="D425" s="35"/>
      <c r="E425" s="3">
        <v>0</v>
      </c>
      <c r="F425" s="3">
        <v>0</v>
      </c>
      <c r="G425" s="2">
        <v>0</v>
      </c>
      <c r="H425" s="2"/>
      <c r="I425" s="2">
        <f>SUM(E425:H425)</f>
        <v>0</v>
      </c>
      <c r="J425" s="2"/>
      <c r="K425" s="59"/>
      <c r="L425" s="2"/>
      <c r="M425" s="2">
        <v>2420.73</v>
      </c>
      <c r="N425" s="2">
        <v>0</v>
      </c>
      <c r="O425" s="2">
        <v>7449.64</v>
      </c>
    </row>
    <row r="426" spans="1:15" ht="15.75" thickBot="1" x14ac:dyDescent="0.3">
      <c r="A426" s="30" t="s">
        <v>391</v>
      </c>
      <c r="B426" s="46"/>
      <c r="C426" s="31"/>
      <c r="D426" s="31"/>
      <c r="E426" s="4">
        <f>SUM(E425)</f>
        <v>0</v>
      </c>
      <c r="F426" s="4">
        <f t="shared" ref="F426:G426" si="178">SUM(F425)</f>
        <v>0</v>
      </c>
      <c r="G426" s="4">
        <f t="shared" si="178"/>
        <v>0</v>
      </c>
      <c r="H426" s="4">
        <f>SUM(H425)</f>
        <v>0</v>
      </c>
      <c r="I426" s="4">
        <f t="shared" ref="I426" si="179">SUM(I425)</f>
        <v>0</v>
      </c>
      <c r="J426" s="4">
        <f>SUM(J425)</f>
        <v>0</v>
      </c>
      <c r="K426" s="65"/>
      <c r="L426" s="4">
        <f>SUM(L425)</f>
        <v>0</v>
      </c>
      <c r="M426" s="4">
        <f>SUM(M425)</f>
        <v>2420.73</v>
      </c>
      <c r="N426" s="4">
        <f>SUM(N425)</f>
        <v>0</v>
      </c>
      <c r="O426" s="4">
        <f>SUM(O425)</f>
        <v>7449.64</v>
      </c>
    </row>
    <row r="427" spans="1:15" ht="15.75" thickBot="1" x14ac:dyDescent="0.3">
      <c r="A427" s="96" t="s">
        <v>393</v>
      </c>
      <c r="B427" s="97"/>
      <c r="C427" s="97"/>
      <c r="D427" s="97"/>
      <c r="E427" s="11"/>
      <c r="F427" s="11"/>
      <c r="G427" s="20"/>
      <c r="H427" s="20"/>
      <c r="I427" s="11"/>
      <c r="J427" s="11"/>
      <c r="K427" s="11"/>
      <c r="L427" s="20"/>
      <c r="M427" s="20"/>
      <c r="N427" s="20"/>
    </row>
    <row r="428" spans="1:15" x14ac:dyDescent="0.25">
      <c r="A428" s="37"/>
      <c r="B428" s="45" t="s">
        <v>52</v>
      </c>
      <c r="C428" s="32"/>
      <c r="D428" s="32"/>
      <c r="E428" s="13" t="s">
        <v>2</v>
      </c>
      <c r="F428" s="14" t="s">
        <v>3</v>
      </c>
      <c r="G428" s="15" t="s">
        <v>4</v>
      </c>
      <c r="H428" s="42" t="s">
        <v>404</v>
      </c>
      <c r="I428" s="53" t="s">
        <v>512</v>
      </c>
      <c r="J428" s="13" t="s">
        <v>509</v>
      </c>
      <c r="K428" s="60" t="s">
        <v>437</v>
      </c>
      <c r="L428" s="13" t="s">
        <v>509</v>
      </c>
      <c r="M428" s="13" t="s">
        <v>487</v>
      </c>
      <c r="N428" s="13" t="s">
        <v>452</v>
      </c>
      <c r="O428" s="13" t="s">
        <v>431</v>
      </c>
    </row>
    <row r="429" spans="1:15" ht="15.75" thickBot="1" x14ac:dyDescent="0.3">
      <c r="A429" s="38" t="s">
        <v>52</v>
      </c>
      <c r="B429" s="38" t="s">
        <v>53</v>
      </c>
      <c r="C429" s="33"/>
      <c r="D429" s="33"/>
      <c r="E429" s="16" t="s">
        <v>5</v>
      </c>
      <c r="F429" s="16" t="s">
        <v>5</v>
      </c>
      <c r="G429" s="16" t="s">
        <v>5</v>
      </c>
      <c r="H429" s="43" t="s">
        <v>405</v>
      </c>
      <c r="I429" s="16" t="s">
        <v>432</v>
      </c>
      <c r="J429" s="16" t="s">
        <v>432</v>
      </c>
      <c r="K429" s="61" t="s">
        <v>511</v>
      </c>
      <c r="L429" s="16" t="s">
        <v>433</v>
      </c>
      <c r="M429" s="16" t="s">
        <v>433</v>
      </c>
      <c r="N429" s="16" t="s">
        <v>433</v>
      </c>
      <c r="O429" s="16" t="s">
        <v>433</v>
      </c>
    </row>
    <row r="430" spans="1:15" ht="15.75" thickBot="1" x14ac:dyDescent="0.3">
      <c r="A430" s="34" t="s">
        <v>394</v>
      </c>
      <c r="B430" s="34" t="s">
        <v>395</v>
      </c>
      <c r="C430" s="35"/>
      <c r="D430" s="35"/>
      <c r="E430" s="3"/>
      <c r="F430" s="3"/>
      <c r="G430" s="2"/>
      <c r="H430" s="2"/>
      <c r="I430" s="2">
        <f>SUM(E430:H430)</f>
        <v>0</v>
      </c>
      <c r="J430" s="2"/>
      <c r="K430" s="59"/>
      <c r="L430" s="2"/>
      <c r="M430" s="2">
        <v>3970.82</v>
      </c>
      <c r="N430" s="2">
        <v>10551.88</v>
      </c>
      <c r="O430" s="2">
        <v>9106.5300000000007</v>
      </c>
    </row>
    <row r="431" spans="1:15" ht="15.75" thickBot="1" x14ac:dyDescent="0.3">
      <c r="A431" s="30" t="s">
        <v>393</v>
      </c>
      <c r="B431" s="46"/>
      <c r="C431" s="31"/>
      <c r="D431" s="31"/>
      <c r="E431" s="4">
        <f>SUM(E430)</f>
        <v>0</v>
      </c>
      <c r="F431" s="4">
        <f t="shared" ref="F431:G431" si="180">SUM(F430)</f>
        <v>0</v>
      </c>
      <c r="G431" s="4">
        <f t="shared" si="180"/>
        <v>0</v>
      </c>
      <c r="H431" s="4">
        <f>SUM(H430)</f>
        <v>0</v>
      </c>
      <c r="I431" s="4">
        <f t="shared" ref="I431" si="181">SUM(I430)</f>
        <v>0</v>
      </c>
      <c r="J431" s="4">
        <f>SUM(J430)</f>
        <v>0</v>
      </c>
      <c r="K431" s="65"/>
      <c r="L431" s="4">
        <f>SUM(L430)</f>
        <v>0</v>
      </c>
      <c r="M431" s="4">
        <f>SUM(M430)</f>
        <v>3970.82</v>
      </c>
      <c r="N431" s="4">
        <f>SUM(N430)</f>
        <v>10551.88</v>
      </c>
      <c r="O431" s="4">
        <f>SUM(O430)</f>
        <v>9106.5300000000007</v>
      </c>
    </row>
    <row r="432" spans="1:15" ht="15.75" thickBot="1" x14ac:dyDescent="0.3">
      <c r="A432" s="21" t="s">
        <v>422</v>
      </c>
      <c r="B432" s="49"/>
      <c r="C432" s="28"/>
      <c r="D432" s="28"/>
      <c r="E432" s="11"/>
      <c r="F432" s="11"/>
      <c r="G432" s="20"/>
      <c r="H432" s="20"/>
      <c r="I432" s="11"/>
      <c r="J432" s="11"/>
      <c r="K432" s="11"/>
      <c r="L432" s="20"/>
      <c r="M432" s="20"/>
      <c r="N432" s="20"/>
    </row>
    <row r="433" spans="1:15" x14ac:dyDescent="0.25">
      <c r="A433" s="37"/>
      <c r="B433" s="45" t="s">
        <v>52</v>
      </c>
      <c r="C433" s="32"/>
      <c r="D433" s="32"/>
      <c r="E433" s="13" t="s">
        <v>2</v>
      </c>
      <c r="F433" s="14" t="s">
        <v>3</v>
      </c>
      <c r="G433" s="15" t="s">
        <v>4</v>
      </c>
      <c r="H433" s="42" t="s">
        <v>404</v>
      </c>
      <c r="I433" s="53" t="s">
        <v>512</v>
      </c>
      <c r="J433" s="13" t="s">
        <v>509</v>
      </c>
      <c r="K433" s="60" t="s">
        <v>437</v>
      </c>
      <c r="L433" s="13" t="s">
        <v>509</v>
      </c>
      <c r="M433" s="13" t="s">
        <v>487</v>
      </c>
      <c r="N433" s="13" t="s">
        <v>452</v>
      </c>
      <c r="O433" s="13" t="s">
        <v>431</v>
      </c>
    </row>
    <row r="434" spans="1:15" ht="15.75" thickBot="1" x14ac:dyDescent="0.3">
      <c r="A434" s="38" t="s">
        <v>52</v>
      </c>
      <c r="B434" s="38" t="s">
        <v>53</v>
      </c>
      <c r="C434" s="33"/>
      <c r="D434" s="33"/>
      <c r="E434" s="16" t="s">
        <v>5</v>
      </c>
      <c r="F434" s="16" t="s">
        <v>5</v>
      </c>
      <c r="G434" s="16" t="s">
        <v>5</v>
      </c>
      <c r="H434" s="43" t="s">
        <v>405</v>
      </c>
      <c r="I434" s="16" t="s">
        <v>432</v>
      </c>
      <c r="J434" s="16" t="s">
        <v>432</v>
      </c>
      <c r="K434" s="61" t="s">
        <v>511</v>
      </c>
      <c r="L434" s="16" t="s">
        <v>433</v>
      </c>
      <c r="M434" s="16" t="s">
        <v>433</v>
      </c>
      <c r="N434" s="16" t="s">
        <v>433</v>
      </c>
      <c r="O434" s="16" t="s">
        <v>433</v>
      </c>
    </row>
    <row r="435" spans="1:15" ht="15.75" thickBot="1" x14ac:dyDescent="0.3">
      <c r="A435" s="34" t="s">
        <v>423</v>
      </c>
      <c r="B435" s="82" t="s">
        <v>424</v>
      </c>
      <c r="C435" s="83"/>
      <c r="D435" s="84"/>
      <c r="E435" s="3"/>
      <c r="F435" s="3"/>
      <c r="G435" s="2"/>
      <c r="H435" s="2"/>
      <c r="I435" s="2">
        <f>SUM(E435:H435)</f>
        <v>0</v>
      </c>
      <c r="J435" s="2"/>
      <c r="K435" s="59"/>
      <c r="L435" s="2"/>
      <c r="M435" s="2">
        <v>2476.3000000000002</v>
      </c>
      <c r="N435" s="2">
        <v>11443.29</v>
      </c>
      <c r="O435" s="2">
        <v>2536.7800000000002</v>
      </c>
    </row>
    <row r="436" spans="1:15" ht="15.75" thickBot="1" x14ac:dyDescent="0.3">
      <c r="A436" s="30" t="s">
        <v>422</v>
      </c>
      <c r="B436" s="46"/>
      <c r="C436" s="31"/>
      <c r="D436" s="31"/>
      <c r="E436" s="4">
        <f>SUM(E435)</f>
        <v>0</v>
      </c>
      <c r="F436" s="4">
        <f t="shared" ref="F436:I436" si="182">SUM(F435)</f>
        <v>0</v>
      </c>
      <c r="G436" s="4">
        <f t="shared" si="182"/>
        <v>0</v>
      </c>
      <c r="H436" s="4">
        <f>SUM(H435)</f>
        <v>0</v>
      </c>
      <c r="I436" s="4">
        <f t="shared" si="182"/>
        <v>0</v>
      </c>
      <c r="J436" s="4">
        <f>SUM(J435)</f>
        <v>0</v>
      </c>
      <c r="K436" s="65"/>
      <c r="L436" s="4">
        <f>SUM(L435)</f>
        <v>0</v>
      </c>
      <c r="M436" s="4">
        <f>SUM(M435)</f>
        <v>2476.3000000000002</v>
      </c>
      <c r="N436" s="4">
        <f>SUM(N435)</f>
        <v>11443.29</v>
      </c>
      <c r="O436" s="4">
        <f>SUM(O435)</f>
        <v>2536.7800000000002</v>
      </c>
    </row>
    <row r="437" spans="1:15" x14ac:dyDescent="0.25">
      <c r="A437" s="10"/>
      <c r="B437" s="10"/>
      <c r="C437" s="28"/>
      <c r="D437" s="28"/>
      <c r="E437" s="11"/>
      <c r="F437" s="11"/>
      <c r="G437" s="20"/>
      <c r="H437" s="20"/>
      <c r="I437" s="11"/>
      <c r="J437" s="11"/>
      <c r="K437" s="11"/>
      <c r="L437" s="17"/>
      <c r="M437" s="17"/>
      <c r="N437" s="17"/>
    </row>
    <row r="438" spans="1:15" ht="15.75" thickBot="1" x14ac:dyDescent="0.3">
      <c r="A438" s="10"/>
      <c r="B438" s="10"/>
      <c r="C438" s="28"/>
      <c r="D438" s="28"/>
      <c r="E438" s="11"/>
      <c r="F438" s="11"/>
      <c r="G438" s="20"/>
      <c r="H438" s="20"/>
      <c r="I438" s="11"/>
      <c r="J438" s="11"/>
      <c r="K438" s="11"/>
      <c r="L438" s="17"/>
      <c r="M438" s="17"/>
      <c r="N438" s="17"/>
    </row>
    <row r="439" spans="1:15" ht="15.75" thickBot="1" x14ac:dyDescent="0.3">
      <c r="A439" s="7"/>
      <c r="B439" s="50" t="s">
        <v>434</v>
      </c>
      <c r="C439" s="8"/>
      <c r="D439" s="8"/>
      <c r="E439" s="4">
        <f>SUM(E436,E13,E22,E29,E34,E39, E47,E56,E63,E74,E80,E94,E99,E124,E137,E145,E159,E164,E169,E181,E187,E201,E209,E226,E243,E252,E257,E264,E269,E274,E279,E284,E291,E302,E314,E319,E324,E337,E342,E349,E354,E360,E367,E378,E383,E391,E399,E405,E411,E416,E421,E426,E431)</f>
        <v>2416983.6400000006</v>
      </c>
      <c r="F439" s="4">
        <f t="shared" ref="F439:H439" si="183">SUM(F436,F13,F22,F29,F34,F39, F47,F56,F63,F74,F80,F94,F99,F124,F137,F145,F159,F164,F169,F181,F187,F201,F209,F226,F243,F252,F257,F264,F269,F274,F279,F284,F291,F302,F314,F319,F324,F337,F342,F349,F354,F360,F367,F378,F383,F391,F399,F405,F411,F416,F421,F426,F431)</f>
        <v>3784525.27</v>
      </c>
      <c r="G439" s="4">
        <f t="shared" si="183"/>
        <v>1093796.27</v>
      </c>
      <c r="H439" s="4">
        <f t="shared" si="183"/>
        <v>10897475.720000001</v>
      </c>
      <c r="I439" s="4">
        <f>SUM(I436,I13,I22,I29,I34,I39, I47,I56,I63,I74,I80,I94,I99,I124,I137,I145,I159,I164,I169,I181,I187,I201,I209,I226,I243,I252,I257,I264,I269,I274,I279,I284,I291,I302,I314,I319,I324,I337,I342,I349,I354,I360,I367,I378,I383,I391,I399,I405,I411,I416,I421,I426,I431)</f>
        <v>18192780.899999999</v>
      </c>
      <c r="J439" s="4">
        <f>SUM(J436,J13,J22,J29,J34,J39, J47,J56,J63,J74,J80,J94,J99,J124,J137,J145,J159,J164,J169,J181,J187,J201,J209,J226,J243,J252,J257,J264,J269,J274,J279,J284,J291,J302,J314,J319,J324,J337,J349,J354,J360,J367,J378,J383,J391,J399,J405,J411,J416,J421,J426,J431)</f>
        <v>27627609.180000007</v>
      </c>
      <c r="K439" s="63">
        <f>SUM(I439/J439)-1</f>
        <v>-0.34149999077118864</v>
      </c>
      <c r="L439" s="4">
        <f t="shared" ref="L439" si="184">SUM(L436,L13,L22,L29,L34,L47,L56,L63,L74,L80,L94,L99,L124,L137,L145,L159,L164,L169,L181,L187,L201,L209,L226,L243,L252,L264,L269,L274,L279,L284,L291,L302,L314,L319,L324,L337,L349,L354,L360,L367,L378,L383,L391,L399,L405,L411,L416,L421,L426,L431)</f>
        <v>31387435.439999994</v>
      </c>
      <c r="M439" s="4">
        <f>SUM(M436,M13,M22,M29,M47,M56,M63,M74,M80,M94,M99,M124,M137,M145,M159,M164,M169,M181,M187,M201,M209,M226,M243,M252,M264,M274,M279,M284,M291,M302,M314,M337,M349,M354,M360,M367,M378,M383,M391,M399,M405,M411,M416,M421,M426,M431)</f>
        <v>28619937.290000003</v>
      </c>
      <c r="N439" s="27">
        <f>SUM(N436,N13,N22,N29,N47,N56,N63,N74,N80,N94,N99,N124,N137,N145,N159,N164,N169,N181,N187,N201,N209,N226,N243,N252,N264,N274,N279,N284,N291,N302,N314,N337,N349,N354,N360,N367,N378,N383,N391,N399,N405,N411,N416,N421,N426,N431)</f>
        <v>27006830.16</v>
      </c>
      <c r="O439" s="27">
        <f>SUM(O436,O13,O22,O29,O47,O56,O63,O74,O80,O94,O99,O124,O137,O145,O159,O164,O169,O181,O187,O201,O209,O226,O243,O252,O264,O274,O279,O284,O291,O302,O314,O337,O349,O354,O360,O367,O378,O383,O391,O399,O405,O411,O416,O421,O426,O431)</f>
        <v>26586921.210000005</v>
      </c>
    </row>
    <row r="440" spans="1:15" x14ac:dyDescent="0.25">
      <c r="E440" s="58" t="s">
        <v>510</v>
      </c>
      <c r="F440" s="58" t="s">
        <v>510</v>
      </c>
      <c r="G440" s="58" t="s">
        <v>510</v>
      </c>
      <c r="H440" s="58" t="s">
        <v>510</v>
      </c>
      <c r="I440" s="58" t="s">
        <v>510</v>
      </c>
      <c r="J440" s="58" t="s">
        <v>488</v>
      </c>
      <c r="K440" s="58"/>
      <c r="L440" s="58" t="s">
        <v>488</v>
      </c>
      <c r="M440" s="58" t="s">
        <v>453</v>
      </c>
      <c r="N440" s="58" t="s">
        <v>406</v>
      </c>
      <c r="O440" s="58" t="s">
        <v>270</v>
      </c>
    </row>
    <row r="441" spans="1:15" x14ac:dyDescent="0.25">
      <c r="E441" s="58"/>
      <c r="F441" s="58"/>
      <c r="G441" s="58"/>
      <c r="H441" s="58"/>
      <c r="I441" s="58"/>
      <c r="J441" s="58"/>
      <c r="K441" s="58"/>
      <c r="L441" s="58"/>
      <c r="M441" s="58"/>
      <c r="N441" s="58"/>
    </row>
    <row r="442" spans="1:15" ht="15.75" thickBot="1" x14ac:dyDescent="0.3">
      <c r="E442" s="58"/>
      <c r="F442" s="58"/>
      <c r="G442" s="58"/>
      <c r="H442" s="58"/>
      <c r="I442" s="80"/>
      <c r="J442" s="58"/>
      <c r="K442" s="101"/>
      <c r="L442" s="58"/>
      <c r="M442" s="58"/>
      <c r="N442" s="58"/>
    </row>
    <row r="443" spans="1:15" x14ac:dyDescent="0.25">
      <c r="E443" s="58"/>
      <c r="F443" s="58"/>
      <c r="G443" s="58"/>
      <c r="H443" s="58"/>
      <c r="J443" s="58"/>
      <c r="K443" s="58"/>
      <c r="L443" s="58"/>
      <c r="M443" s="58"/>
      <c r="N443" s="58"/>
    </row>
    <row r="444" spans="1:15" x14ac:dyDescent="0.25">
      <c r="E444" s="58"/>
      <c r="F444" s="58"/>
      <c r="G444" s="58"/>
      <c r="H444" s="58"/>
      <c r="I444" s="11"/>
      <c r="J444" s="58"/>
      <c r="K444" s="81"/>
      <c r="L444" s="58"/>
      <c r="M444" s="58"/>
      <c r="N444" s="58"/>
    </row>
    <row r="445" spans="1:15" x14ac:dyDescent="0.25">
      <c r="N445" s="55"/>
    </row>
    <row r="446" spans="1:15" customFormat="1" x14ac:dyDescent="0.25">
      <c r="A446" s="71"/>
      <c r="B446" s="72"/>
      <c r="C446" s="72"/>
      <c r="D446" s="72"/>
      <c r="E446" s="72"/>
    </row>
    <row r="447" spans="1:15" customFormat="1" x14ac:dyDescent="0.25">
      <c r="A447" s="72"/>
      <c r="B447" s="72"/>
      <c r="C447" s="72"/>
      <c r="D447" s="72"/>
      <c r="E447" s="72"/>
    </row>
    <row r="448" spans="1:15" customFormat="1" x14ac:dyDescent="0.25">
      <c r="A448" s="72"/>
      <c r="B448" s="73"/>
      <c r="C448" s="73"/>
      <c r="D448" s="73"/>
      <c r="E448" s="12"/>
    </row>
    <row r="449" spans="1:14" customFormat="1" x14ac:dyDescent="0.25">
      <c r="A449" s="74"/>
      <c r="B449" s="75"/>
      <c r="C449" s="75"/>
      <c r="D449" s="75"/>
      <c r="E449" s="12"/>
    </row>
    <row r="450" spans="1:14" customFormat="1" x14ac:dyDescent="0.25">
      <c r="A450" s="74"/>
      <c r="B450" s="75"/>
      <c r="C450" s="75"/>
      <c r="D450" s="75"/>
      <c r="E450" s="12"/>
    </row>
    <row r="451" spans="1:14" customFormat="1" x14ac:dyDescent="0.25">
      <c r="A451" s="74"/>
      <c r="B451" s="75"/>
      <c r="C451" s="75"/>
      <c r="D451" s="75"/>
      <c r="E451" s="12"/>
    </row>
    <row r="452" spans="1:14" customFormat="1" x14ac:dyDescent="0.25">
      <c r="A452" s="74"/>
      <c r="B452" s="75"/>
      <c r="C452" s="75"/>
      <c r="D452" s="75"/>
      <c r="E452" s="12"/>
    </row>
    <row r="453" spans="1:14" customFormat="1" x14ac:dyDescent="0.25">
      <c r="A453" s="72"/>
      <c r="B453" s="75"/>
      <c r="C453" s="75"/>
      <c r="D453" s="75"/>
      <c r="E453" s="12"/>
    </row>
    <row r="454" spans="1:14" x14ac:dyDescent="0.25">
      <c r="N454" s="55"/>
    </row>
    <row r="455" spans="1:14" x14ac:dyDescent="0.25">
      <c r="N455" s="55"/>
    </row>
    <row r="456" spans="1:14" x14ac:dyDescent="0.25">
      <c r="N456" s="55"/>
    </row>
    <row r="457" spans="1:14" x14ac:dyDescent="0.25">
      <c r="N457" s="55"/>
    </row>
    <row r="458" spans="1:14" x14ac:dyDescent="0.25">
      <c r="N458" s="55"/>
    </row>
    <row r="459" spans="1:14" x14ac:dyDescent="0.25">
      <c r="N459" s="55"/>
    </row>
    <row r="460" spans="1:14" x14ac:dyDescent="0.25">
      <c r="N460" s="56"/>
    </row>
    <row r="461" spans="1:14" x14ac:dyDescent="0.25">
      <c r="N461" s="54"/>
    </row>
    <row r="462" spans="1:14" x14ac:dyDescent="0.25">
      <c r="N462" s="17"/>
    </row>
    <row r="463" spans="1:14" x14ac:dyDescent="0.25">
      <c r="N463" s="17"/>
    </row>
    <row r="464" spans="1:14" x14ac:dyDescent="0.25">
      <c r="N464" s="55"/>
    </row>
    <row r="465" spans="14:14" x14ac:dyDescent="0.25">
      <c r="N465" s="56"/>
    </row>
    <row r="466" spans="14:14" x14ac:dyDescent="0.25">
      <c r="N466" s="54"/>
    </row>
    <row r="467" spans="14:14" x14ac:dyDescent="0.25">
      <c r="N467" s="17"/>
    </row>
    <row r="468" spans="14:14" x14ac:dyDescent="0.25">
      <c r="N468" s="17"/>
    </row>
    <row r="469" spans="14:14" x14ac:dyDescent="0.25">
      <c r="N469" s="55"/>
    </row>
    <row r="470" spans="14:14" x14ac:dyDescent="0.25">
      <c r="N470" s="56"/>
    </row>
    <row r="471" spans="14:14" x14ac:dyDescent="0.25">
      <c r="N471" s="54"/>
    </row>
    <row r="472" spans="14:14" x14ac:dyDescent="0.25">
      <c r="N472" s="17"/>
    </row>
    <row r="473" spans="14:14" x14ac:dyDescent="0.25">
      <c r="N473" s="17"/>
    </row>
    <row r="474" spans="14:14" x14ac:dyDescent="0.25">
      <c r="N474" s="55"/>
    </row>
    <row r="475" spans="14:14" x14ac:dyDescent="0.25">
      <c r="N475" s="56"/>
    </row>
    <row r="476" spans="14:14" x14ac:dyDescent="0.25">
      <c r="N476" s="54"/>
    </row>
    <row r="477" spans="14:14" x14ac:dyDescent="0.25">
      <c r="N477" s="17"/>
    </row>
    <row r="478" spans="14:14" x14ac:dyDescent="0.25">
      <c r="N478" s="17"/>
    </row>
    <row r="479" spans="14:14" x14ac:dyDescent="0.25">
      <c r="N479" s="55"/>
    </row>
    <row r="480" spans="14:14" x14ac:dyDescent="0.25">
      <c r="N480" s="55"/>
    </row>
    <row r="481" spans="14:14" x14ac:dyDescent="0.25">
      <c r="N481" s="55"/>
    </row>
    <row r="482" spans="14:14" x14ac:dyDescent="0.25">
      <c r="N482" s="55"/>
    </row>
    <row r="483" spans="14:14" x14ac:dyDescent="0.25">
      <c r="N483" s="56"/>
    </row>
    <row r="484" spans="14:14" x14ac:dyDescent="0.25">
      <c r="N484" s="54"/>
    </row>
    <row r="485" spans="14:14" x14ac:dyDescent="0.25">
      <c r="N485" s="17"/>
    </row>
    <row r="486" spans="14:14" x14ac:dyDescent="0.25">
      <c r="N486" s="17"/>
    </row>
    <row r="487" spans="14:14" x14ac:dyDescent="0.25">
      <c r="N487" s="17"/>
    </row>
    <row r="488" spans="14:14" x14ac:dyDescent="0.25">
      <c r="N488" s="55"/>
    </row>
    <row r="489" spans="14:14" x14ac:dyDescent="0.25">
      <c r="N489" s="55"/>
    </row>
    <row r="490" spans="14:14" x14ac:dyDescent="0.25">
      <c r="N490" s="56"/>
    </row>
    <row r="491" spans="14:14" x14ac:dyDescent="0.25">
      <c r="N491" s="54"/>
    </row>
    <row r="492" spans="14:14" x14ac:dyDescent="0.25">
      <c r="N492" s="17"/>
    </row>
    <row r="493" spans="14:14" x14ac:dyDescent="0.25">
      <c r="N493" s="17"/>
    </row>
    <row r="494" spans="14:14" x14ac:dyDescent="0.25">
      <c r="N494" s="55"/>
    </row>
    <row r="495" spans="14:14" x14ac:dyDescent="0.25">
      <c r="N495" s="56"/>
    </row>
    <row r="496" spans="14:14" x14ac:dyDescent="0.25">
      <c r="N496" s="54"/>
    </row>
    <row r="497" spans="14:14" x14ac:dyDescent="0.25">
      <c r="N497" s="17"/>
    </row>
    <row r="498" spans="14:14" x14ac:dyDescent="0.25">
      <c r="N498" s="17"/>
    </row>
    <row r="499" spans="14:14" x14ac:dyDescent="0.25">
      <c r="N499" s="55"/>
    </row>
    <row r="500" spans="14:14" x14ac:dyDescent="0.25">
      <c r="N500" s="55"/>
    </row>
    <row r="501" spans="14:14" x14ac:dyDescent="0.25">
      <c r="N501" s="55"/>
    </row>
    <row r="502" spans="14:14" x14ac:dyDescent="0.25">
      <c r="N502" s="55"/>
    </row>
    <row r="503" spans="14:14" x14ac:dyDescent="0.25">
      <c r="N503" s="56"/>
    </row>
    <row r="504" spans="14:14" x14ac:dyDescent="0.25">
      <c r="N504" s="54"/>
    </row>
    <row r="505" spans="14:14" x14ac:dyDescent="0.25">
      <c r="N505" s="17"/>
    </row>
    <row r="506" spans="14:14" x14ac:dyDescent="0.25">
      <c r="N506" s="17"/>
    </row>
    <row r="507" spans="14:14" x14ac:dyDescent="0.25">
      <c r="N507" s="55"/>
    </row>
    <row r="508" spans="14:14" x14ac:dyDescent="0.25">
      <c r="N508" s="55"/>
    </row>
    <row r="509" spans="14:14" x14ac:dyDescent="0.25">
      <c r="N509" s="56"/>
    </row>
    <row r="510" spans="14:14" x14ac:dyDescent="0.25">
      <c r="N510" s="54"/>
    </row>
    <row r="511" spans="14:14" x14ac:dyDescent="0.25">
      <c r="N511" s="17"/>
    </row>
    <row r="512" spans="14:14" x14ac:dyDescent="0.25">
      <c r="N512" s="17"/>
    </row>
    <row r="513" spans="14:14" x14ac:dyDescent="0.25">
      <c r="N513" s="55"/>
    </row>
    <row r="514" spans="14:14" x14ac:dyDescent="0.25">
      <c r="N514" s="55"/>
    </row>
    <row r="515" spans="14:14" x14ac:dyDescent="0.25">
      <c r="N515" s="56"/>
    </row>
    <row r="516" spans="14:14" x14ac:dyDescent="0.25">
      <c r="N516" s="54"/>
    </row>
    <row r="517" spans="14:14" x14ac:dyDescent="0.25">
      <c r="N517" s="17"/>
    </row>
    <row r="518" spans="14:14" x14ac:dyDescent="0.25">
      <c r="N518" s="17"/>
    </row>
    <row r="519" spans="14:14" x14ac:dyDescent="0.25">
      <c r="N519" s="55"/>
    </row>
    <row r="520" spans="14:14" x14ac:dyDescent="0.25">
      <c r="N520" s="55"/>
    </row>
    <row r="521" spans="14:14" x14ac:dyDescent="0.25">
      <c r="N521" s="56"/>
    </row>
    <row r="522" spans="14:14" x14ac:dyDescent="0.25">
      <c r="N522" s="54"/>
    </row>
    <row r="523" spans="14:14" x14ac:dyDescent="0.25">
      <c r="N523" s="17"/>
    </row>
    <row r="524" spans="14:14" x14ac:dyDescent="0.25">
      <c r="N524" s="17"/>
    </row>
    <row r="525" spans="14:14" x14ac:dyDescent="0.25">
      <c r="N525" s="55"/>
    </row>
    <row r="526" spans="14:14" x14ac:dyDescent="0.25">
      <c r="N526" s="56"/>
    </row>
    <row r="527" spans="14:14" x14ac:dyDescent="0.25">
      <c r="N527" s="54"/>
    </row>
    <row r="528" spans="14:14" x14ac:dyDescent="0.25">
      <c r="N528" s="17"/>
    </row>
    <row r="529" spans="14:14" x14ac:dyDescent="0.25">
      <c r="N529" s="17"/>
    </row>
    <row r="530" spans="14:14" x14ac:dyDescent="0.25">
      <c r="N530" s="55"/>
    </row>
    <row r="531" spans="14:14" x14ac:dyDescent="0.25">
      <c r="N531" s="56"/>
    </row>
    <row r="532" spans="14:14" x14ac:dyDescent="0.25">
      <c r="N532" s="54"/>
    </row>
    <row r="533" spans="14:14" x14ac:dyDescent="0.25">
      <c r="N533" s="17"/>
    </row>
    <row r="534" spans="14:14" x14ac:dyDescent="0.25">
      <c r="N534" s="17"/>
    </row>
    <row r="535" spans="14:14" x14ac:dyDescent="0.25">
      <c r="N535" s="55"/>
    </row>
    <row r="536" spans="14:14" x14ac:dyDescent="0.25">
      <c r="N536" s="56"/>
    </row>
    <row r="537" spans="14:14" x14ac:dyDescent="0.25">
      <c r="N537" s="54"/>
    </row>
    <row r="538" spans="14:14" x14ac:dyDescent="0.25">
      <c r="N538" s="17"/>
    </row>
    <row r="539" spans="14:14" x14ac:dyDescent="0.25">
      <c r="N539" s="17"/>
    </row>
    <row r="540" spans="14:14" x14ac:dyDescent="0.25">
      <c r="N540" s="55"/>
    </row>
    <row r="541" spans="14:14" x14ac:dyDescent="0.25">
      <c r="N541" s="56"/>
    </row>
    <row r="542" spans="14:14" x14ac:dyDescent="0.25">
      <c r="N542" s="54"/>
    </row>
    <row r="543" spans="14:14" x14ac:dyDescent="0.25">
      <c r="N543" s="54"/>
    </row>
    <row r="544" spans="14:14" x14ac:dyDescent="0.25">
      <c r="N544" s="54"/>
    </row>
    <row r="545" spans="14:14" x14ac:dyDescent="0.25">
      <c r="N545" s="56"/>
    </row>
    <row r="547" spans="14:14" x14ac:dyDescent="0.25">
      <c r="N547" s="54"/>
    </row>
  </sheetData>
  <mergeCells count="187">
    <mergeCell ref="B11:D11"/>
    <mergeCell ref="B20:D20"/>
    <mergeCell ref="B420:D420"/>
    <mergeCell ref="B435:D435"/>
    <mergeCell ref="A427:D427"/>
    <mergeCell ref="A6:D6"/>
    <mergeCell ref="B9:D9"/>
    <mergeCell ref="B12:D12"/>
    <mergeCell ref="B17:D17"/>
    <mergeCell ref="B18:D18"/>
    <mergeCell ref="B21:D21"/>
    <mergeCell ref="B26:D26"/>
    <mergeCell ref="B28:D28"/>
    <mergeCell ref="B43:D43"/>
    <mergeCell ref="B44:D44"/>
    <mergeCell ref="B45:D45"/>
    <mergeCell ref="B46:D46"/>
    <mergeCell ref="A48:D48"/>
    <mergeCell ref="B397:D397"/>
    <mergeCell ref="B403:D403"/>
    <mergeCell ref="B404:D404"/>
    <mergeCell ref="B87:D87"/>
    <mergeCell ref="B88:D88"/>
    <mergeCell ref="B90:D90"/>
    <mergeCell ref="B92:D92"/>
    <mergeCell ref="B93:D93"/>
    <mergeCell ref="B409:D409"/>
    <mergeCell ref="B415:D415"/>
    <mergeCell ref="B387:D387"/>
    <mergeCell ref="B388:D388"/>
    <mergeCell ref="B389:D389"/>
    <mergeCell ref="B390:D390"/>
    <mergeCell ref="B395:D395"/>
    <mergeCell ref="B372:D372"/>
    <mergeCell ref="B373:D373"/>
    <mergeCell ref="B374:D374"/>
    <mergeCell ref="B375:D375"/>
    <mergeCell ref="B382:D382"/>
    <mergeCell ref="A350:D350"/>
    <mergeCell ref="A355:D355"/>
    <mergeCell ref="B358:D358"/>
    <mergeCell ref="B359:D359"/>
    <mergeCell ref="B364:D364"/>
    <mergeCell ref="B335:D335"/>
    <mergeCell ref="B336:D336"/>
    <mergeCell ref="A343:D343"/>
    <mergeCell ref="B346:D346"/>
    <mergeCell ref="B348:D348"/>
    <mergeCell ref="B347:D347"/>
    <mergeCell ref="B341:D341"/>
    <mergeCell ref="B299:D299"/>
    <mergeCell ref="B306:D306"/>
    <mergeCell ref="B307:D307"/>
    <mergeCell ref="B308:D308"/>
    <mergeCell ref="B309:D309"/>
    <mergeCell ref="B289:D289"/>
    <mergeCell ref="A285:D285"/>
    <mergeCell ref="B290:D290"/>
    <mergeCell ref="B296:D296"/>
    <mergeCell ref="B297:D297"/>
    <mergeCell ref="B329:D329"/>
    <mergeCell ref="B330:D330"/>
    <mergeCell ref="B332:D332"/>
    <mergeCell ref="B333:D333"/>
    <mergeCell ref="B334:D334"/>
    <mergeCell ref="B310:D310"/>
    <mergeCell ref="B312:D312"/>
    <mergeCell ref="B313:D313"/>
    <mergeCell ref="B323:D323"/>
    <mergeCell ref="B328:D328"/>
    <mergeCell ref="B311:D311"/>
    <mergeCell ref="B331:D331"/>
    <mergeCell ref="B251:D251"/>
    <mergeCell ref="B256:D256"/>
    <mergeCell ref="B268:D268"/>
    <mergeCell ref="B273:D273"/>
    <mergeCell ref="B288:D288"/>
    <mergeCell ref="A244:D244"/>
    <mergeCell ref="B247:D247"/>
    <mergeCell ref="B248:D248"/>
    <mergeCell ref="B249:D249"/>
    <mergeCell ref="B250:D250"/>
    <mergeCell ref="B238:D238"/>
    <mergeCell ref="B239:D239"/>
    <mergeCell ref="B240:D240"/>
    <mergeCell ref="B241:D241"/>
    <mergeCell ref="B242:D242"/>
    <mergeCell ref="B233:D233"/>
    <mergeCell ref="B234:D234"/>
    <mergeCell ref="B235:D235"/>
    <mergeCell ref="B236:D236"/>
    <mergeCell ref="B237:D237"/>
    <mergeCell ref="B225:D225"/>
    <mergeCell ref="A227:D227"/>
    <mergeCell ref="B230:D230"/>
    <mergeCell ref="B231:D231"/>
    <mergeCell ref="B232:D232"/>
    <mergeCell ref="B218:D218"/>
    <mergeCell ref="B219:D219"/>
    <mergeCell ref="B222:D222"/>
    <mergeCell ref="B223:D223"/>
    <mergeCell ref="B224:D224"/>
    <mergeCell ref="A210:D210"/>
    <mergeCell ref="B214:D214"/>
    <mergeCell ref="B215:D215"/>
    <mergeCell ref="B216:D216"/>
    <mergeCell ref="B217:D217"/>
    <mergeCell ref="B199:D199"/>
    <mergeCell ref="B205:D205"/>
    <mergeCell ref="B206:D206"/>
    <mergeCell ref="B207:D207"/>
    <mergeCell ref="B208:D208"/>
    <mergeCell ref="B192:D192"/>
    <mergeCell ref="B193:D193"/>
    <mergeCell ref="B195:D195"/>
    <mergeCell ref="B197:D197"/>
    <mergeCell ref="B198:D198"/>
    <mergeCell ref="B179:D179"/>
    <mergeCell ref="A182:D182"/>
    <mergeCell ref="B186:D186"/>
    <mergeCell ref="B185:D185"/>
    <mergeCell ref="B191:D191"/>
    <mergeCell ref="B173:D173"/>
    <mergeCell ref="B174:D174"/>
    <mergeCell ref="B175:D175"/>
    <mergeCell ref="B176:D176"/>
    <mergeCell ref="B177:D177"/>
    <mergeCell ref="A160:D160"/>
    <mergeCell ref="B163:D163"/>
    <mergeCell ref="B168:D168"/>
    <mergeCell ref="A165:D165"/>
    <mergeCell ref="A170:D170"/>
    <mergeCell ref="B152:D152"/>
    <mergeCell ref="B154:D154"/>
    <mergeCell ref="B155:D155"/>
    <mergeCell ref="B156:D156"/>
    <mergeCell ref="A146:D146"/>
    <mergeCell ref="B142:D142"/>
    <mergeCell ref="B143:D143"/>
    <mergeCell ref="B149:D149"/>
    <mergeCell ref="B150:D150"/>
    <mergeCell ref="B151:D151"/>
    <mergeCell ref="B133:D133"/>
    <mergeCell ref="B134:D134"/>
    <mergeCell ref="B135:D135"/>
    <mergeCell ref="B136:D136"/>
    <mergeCell ref="B141:D141"/>
    <mergeCell ref="A138:D138"/>
    <mergeCell ref="B123:D123"/>
    <mergeCell ref="B128:D128"/>
    <mergeCell ref="B129:D129"/>
    <mergeCell ref="B131:D131"/>
    <mergeCell ref="B132:D132"/>
    <mergeCell ref="B114:D114"/>
    <mergeCell ref="B115:D115"/>
    <mergeCell ref="B116:D116"/>
    <mergeCell ref="B117:D117"/>
    <mergeCell ref="B118:D118"/>
    <mergeCell ref="B108:D108"/>
    <mergeCell ref="B109:D109"/>
    <mergeCell ref="B110:D110"/>
    <mergeCell ref="B111:D111"/>
    <mergeCell ref="B113:D113"/>
    <mergeCell ref="B98:D98"/>
    <mergeCell ref="B103:D103"/>
    <mergeCell ref="B104:D104"/>
    <mergeCell ref="B106:D106"/>
    <mergeCell ref="B105:D105"/>
    <mergeCell ref="A1:N1"/>
    <mergeCell ref="A2:N2"/>
    <mergeCell ref="A3:N3"/>
    <mergeCell ref="A4:N4"/>
    <mergeCell ref="B55:D55"/>
    <mergeCell ref="B51:D51"/>
    <mergeCell ref="B52:D52"/>
    <mergeCell ref="B54:D54"/>
    <mergeCell ref="B60:D60"/>
    <mergeCell ref="B61:D61"/>
    <mergeCell ref="B62:D62"/>
    <mergeCell ref="B67:D67"/>
    <mergeCell ref="B68:D68"/>
    <mergeCell ref="B69:D69"/>
    <mergeCell ref="B70:D70"/>
    <mergeCell ref="B71:D71"/>
    <mergeCell ref="B72:D72"/>
    <mergeCell ref="B78:D78"/>
    <mergeCell ref="B27:D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2018-01-18T14:32:23Z</cp:lastPrinted>
  <dcterms:created xsi:type="dcterms:W3CDTF">2015-05-01T20:35:26Z</dcterms:created>
  <dcterms:modified xsi:type="dcterms:W3CDTF">2020-08-24T14:39:32Z</dcterms:modified>
</cp:coreProperties>
</file>