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20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240" i="2" l="1"/>
  <c r="K178" i="2"/>
  <c r="K62" i="2"/>
  <c r="K301" i="2"/>
  <c r="K228" i="2"/>
  <c r="K191" i="2"/>
  <c r="K184" i="2"/>
  <c r="K189" i="2"/>
  <c r="K83" i="2"/>
  <c r="K64" i="2"/>
  <c r="I302" i="2" l="1"/>
  <c r="K302" i="2" s="1"/>
  <c r="I301" i="2"/>
  <c r="K348" i="2" l="1"/>
  <c r="K347" i="2"/>
  <c r="K342" i="2"/>
  <c r="K313" i="2"/>
  <c r="K309" i="2"/>
  <c r="K308" i="2"/>
  <c r="K268" i="2"/>
  <c r="O249" i="2" l="1"/>
  <c r="N249" i="2"/>
  <c r="M249" i="2"/>
  <c r="L249" i="2"/>
  <c r="J249" i="2"/>
  <c r="H249" i="2"/>
  <c r="G249" i="2"/>
  <c r="F249" i="2"/>
  <c r="E249" i="2"/>
  <c r="I248" i="2"/>
  <c r="I249" i="2" l="1"/>
  <c r="I77" i="2" l="1"/>
  <c r="H404" i="2" l="1"/>
  <c r="G404" i="2"/>
  <c r="F404" i="2"/>
  <c r="E404" i="2"/>
  <c r="M419" i="2" l="1"/>
  <c r="M422" i="2" s="1"/>
  <c r="M414" i="2"/>
  <c r="M409" i="2"/>
  <c r="M404" i="2"/>
  <c r="M399" i="2"/>
  <c r="M394" i="2"/>
  <c r="M388" i="2"/>
  <c r="M382" i="2"/>
  <c r="M374" i="2"/>
  <c r="M366" i="2"/>
  <c r="M361" i="2"/>
  <c r="M350" i="2"/>
  <c r="M343" i="2"/>
  <c r="M337" i="2"/>
  <c r="M332" i="2"/>
  <c r="M326" i="2"/>
  <c r="M314" i="2"/>
  <c r="M309" i="2"/>
  <c r="M304" i="2"/>
  <c r="M292" i="2"/>
  <c r="M281" i="2"/>
  <c r="M274" i="2"/>
  <c r="M269" i="2"/>
  <c r="M264" i="2"/>
  <c r="M259" i="2"/>
  <c r="M254" i="2"/>
  <c r="M244" i="2"/>
  <c r="M235" i="2"/>
  <c r="M218" i="2"/>
  <c r="M201" i="2"/>
  <c r="M193" i="2"/>
  <c r="M179" i="2"/>
  <c r="M173" i="2"/>
  <c r="M161" i="2"/>
  <c r="M156" i="2"/>
  <c r="M151" i="2"/>
  <c r="M137" i="2"/>
  <c r="M129" i="2"/>
  <c r="M116" i="2"/>
  <c r="M91" i="2"/>
  <c r="M86" i="2"/>
  <c r="M72" i="2"/>
  <c r="M66" i="2"/>
  <c r="M55" i="2"/>
  <c r="M48" i="2"/>
  <c r="M39" i="2"/>
  <c r="M31" i="2"/>
  <c r="M26" i="2"/>
  <c r="M20" i="2"/>
  <c r="M12" i="2"/>
  <c r="I34" i="2" l="1"/>
  <c r="I35" i="2"/>
  <c r="I37" i="2"/>
  <c r="I9" i="2" l="1"/>
  <c r="I169" i="2" l="1"/>
  <c r="I359" i="2" l="1"/>
  <c r="K359" i="2" s="1"/>
  <c r="I358" i="2"/>
  <c r="K358" i="2" s="1"/>
  <c r="I279" i="2" l="1"/>
  <c r="I191" i="2" l="1"/>
  <c r="I190" i="2"/>
  <c r="K190" i="2" s="1"/>
  <c r="I45" i="2" l="1"/>
  <c r="O314" i="2" l="1"/>
  <c r="N314" i="2"/>
  <c r="L314" i="2"/>
  <c r="J314" i="2"/>
  <c r="K314" i="2" s="1"/>
  <c r="H314" i="2"/>
  <c r="G314" i="2"/>
  <c r="F314" i="2"/>
  <c r="E314" i="2"/>
  <c r="I313" i="2"/>
  <c r="I314" i="2" s="1"/>
  <c r="O309" i="2"/>
  <c r="N309" i="2"/>
  <c r="L309" i="2"/>
  <c r="J309" i="2"/>
  <c r="H309" i="2"/>
  <c r="G309" i="2"/>
  <c r="F309" i="2"/>
  <c r="E309" i="2"/>
  <c r="I308" i="2"/>
  <c r="I309" i="2" l="1"/>
  <c r="O259" i="2" l="1"/>
  <c r="N259" i="2"/>
  <c r="L259" i="2"/>
  <c r="J259" i="2"/>
  <c r="H259" i="2"/>
  <c r="G259" i="2"/>
  <c r="F259" i="2"/>
  <c r="E259" i="2"/>
  <c r="I258" i="2"/>
  <c r="K258" i="2" s="1"/>
  <c r="I149" i="2"/>
  <c r="K149" i="2" s="1"/>
  <c r="O31" i="2"/>
  <c r="N31" i="2"/>
  <c r="L31" i="2"/>
  <c r="J31" i="2"/>
  <c r="H31" i="2"/>
  <c r="G31" i="2"/>
  <c r="F31" i="2"/>
  <c r="E31" i="2"/>
  <c r="I30" i="2"/>
  <c r="K30" i="2" s="1"/>
  <c r="I259" i="2" l="1"/>
  <c r="K259" i="2" s="1"/>
  <c r="I31" i="2"/>
  <c r="K31" i="2" s="1"/>
  <c r="N419" i="2" l="1"/>
  <c r="O419" i="2"/>
  <c r="N414" i="2"/>
  <c r="O414" i="2"/>
  <c r="N409" i="2"/>
  <c r="O409" i="2"/>
  <c r="N404" i="2"/>
  <c r="O404" i="2"/>
  <c r="N399" i="2"/>
  <c r="O399" i="2"/>
  <c r="N394" i="2"/>
  <c r="O394" i="2"/>
  <c r="N388" i="2"/>
  <c r="O388" i="2"/>
  <c r="N382" i="2"/>
  <c r="O382" i="2"/>
  <c r="N374" i="2"/>
  <c r="O374" i="2"/>
  <c r="N366" i="2"/>
  <c r="O366" i="2"/>
  <c r="N361" i="2"/>
  <c r="O361" i="2"/>
  <c r="N350" i="2"/>
  <c r="O350" i="2"/>
  <c r="N343" i="2"/>
  <c r="O343" i="2"/>
  <c r="N337" i="2"/>
  <c r="O337" i="2"/>
  <c r="N332" i="2"/>
  <c r="O332" i="2"/>
  <c r="N326" i="2"/>
  <c r="O326" i="2"/>
  <c r="N304" i="2"/>
  <c r="O304" i="2"/>
  <c r="N292" i="2"/>
  <c r="O292" i="2"/>
  <c r="N281" i="2"/>
  <c r="O281" i="2"/>
  <c r="N274" i="2"/>
  <c r="O274" i="2"/>
  <c r="N269" i="2"/>
  <c r="O269" i="2"/>
  <c r="N264" i="2"/>
  <c r="O264" i="2"/>
  <c r="N254" i="2"/>
  <c r="O254" i="2"/>
  <c r="N244" i="2"/>
  <c r="O244" i="2"/>
  <c r="N235" i="2"/>
  <c r="O235" i="2"/>
  <c r="N218" i="2"/>
  <c r="O218" i="2"/>
  <c r="N201" i="2"/>
  <c r="O201" i="2"/>
  <c r="N193" i="2"/>
  <c r="O193" i="2"/>
  <c r="N179" i="2"/>
  <c r="O179" i="2"/>
  <c r="N173" i="2"/>
  <c r="O173" i="2"/>
  <c r="N161" i="2"/>
  <c r="O161" i="2"/>
  <c r="N156" i="2"/>
  <c r="O156" i="2"/>
  <c r="N151" i="2"/>
  <c r="O151" i="2"/>
  <c r="N137" i="2"/>
  <c r="O137" i="2"/>
  <c r="N129" i="2"/>
  <c r="O129" i="2"/>
  <c r="N116" i="2"/>
  <c r="O116" i="2"/>
  <c r="N91" i="2"/>
  <c r="O91" i="2"/>
  <c r="N86" i="2"/>
  <c r="O86" i="2"/>
  <c r="N72" i="2"/>
  <c r="O72" i="2"/>
  <c r="N66" i="2"/>
  <c r="O66" i="2"/>
  <c r="N55" i="2"/>
  <c r="O55" i="2"/>
  <c r="N48" i="2"/>
  <c r="O48" i="2"/>
  <c r="N39" i="2"/>
  <c r="O39" i="2"/>
  <c r="N26" i="2"/>
  <c r="O26" i="2"/>
  <c r="N20" i="2"/>
  <c r="O20" i="2"/>
  <c r="O12" i="2"/>
  <c r="O422" i="2" l="1"/>
  <c r="I186" i="2"/>
  <c r="I113" i="2" l="1"/>
  <c r="I84" i="2" l="1"/>
  <c r="K84" i="2" s="1"/>
  <c r="I83" i="2"/>
  <c r="L281" i="2" l="1"/>
  <c r="I189" i="2" l="1"/>
  <c r="J281" i="2" l="1"/>
  <c r="I280" i="2"/>
  <c r="H281" i="2"/>
  <c r="G281" i="2"/>
  <c r="F281" i="2"/>
  <c r="E281" i="2"/>
  <c r="I278" i="2"/>
  <c r="K278" i="2" s="1"/>
  <c r="I281" i="2" l="1"/>
  <c r="K281" i="2" s="1"/>
  <c r="I38" i="2" l="1"/>
  <c r="K38" i="2" s="1"/>
  <c r="K35" i="2"/>
  <c r="I188" i="2" l="1"/>
  <c r="K188" i="2" s="1"/>
  <c r="I187" i="2" l="1"/>
  <c r="K187" i="2" s="1"/>
  <c r="I185" i="2"/>
  <c r="K185" i="2" s="1"/>
  <c r="I184" i="2"/>
  <c r="I11" i="2" l="1"/>
  <c r="I44" i="2" l="1"/>
  <c r="I215" i="2" l="1"/>
  <c r="K215" i="2" s="1"/>
  <c r="I214" i="2"/>
  <c r="I213" i="2"/>
  <c r="J264" i="2" l="1"/>
  <c r="L419" i="2" l="1"/>
  <c r="L414" i="2"/>
  <c r="L409" i="2"/>
  <c r="L404" i="2"/>
  <c r="L399" i="2"/>
  <c r="L394" i="2"/>
  <c r="L388" i="2"/>
  <c r="L382" i="2"/>
  <c r="L374" i="2"/>
  <c r="L366" i="2"/>
  <c r="L361" i="2"/>
  <c r="L350" i="2"/>
  <c r="L343" i="2"/>
  <c r="L337" i="2"/>
  <c r="L332" i="2"/>
  <c r="L326" i="2"/>
  <c r="L304" i="2"/>
  <c r="L422" i="2" s="1"/>
  <c r="L292" i="2"/>
  <c r="L274" i="2"/>
  <c r="L269" i="2"/>
  <c r="L264" i="2"/>
  <c r="L254" i="2"/>
  <c r="L244" i="2"/>
  <c r="L235" i="2"/>
  <c r="L218" i="2"/>
  <c r="L201" i="2"/>
  <c r="L193" i="2"/>
  <c r="L179" i="2"/>
  <c r="L173" i="2"/>
  <c r="L161" i="2"/>
  <c r="L156" i="2"/>
  <c r="L151" i="2"/>
  <c r="L137" i="2"/>
  <c r="L129" i="2"/>
  <c r="L116" i="2"/>
  <c r="L91" i="2"/>
  <c r="L86" i="2"/>
  <c r="L72" i="2"/>
  <c r="L66" i="2"/>
  <c r="L55" i="2"/>
  <c r="L48" i="2"/>
  <c r="L39" i="2"/>
  <c r="L26" i="2"/>
  <c r="L20" i="2"/>
  <c r="L12" i="2"/>
  <c r="I212" i="2" l="1"/>
  <c r="K212" i="2" s="1"/>
  <c r="I46" i="2" l="1"/>
  <c r="K45" i="2"/>
  <c r="I242" i="2"/>
  <c r="I114" i="2" l="1"/>
  <c r="K114" i="2" s="1"/>
  <c r="J72" i="2" l="1"/>
  <c r="H72" i="2"/>
  <c r="G72" i="2"/>
  <c r="F72" i="2"/>
  <c r="E72" i="2"/>
  <c r="I70" i="2"/>
  <c r="K70" i="2" s="1"/>
  <c r="I136" i="2" l="1"/>
  <c r="I135" i="2"/>
  <c r="I134" i="2"/>
  <c r="I133" i="2"/>
  <c r="J332" i="2" l="1"/>
  <c r="H332" i="2"/>
  <c r="G332" i="2"/>
  <c r="F332" i="2"/>
  <c r="E332" i="2"/>
  <c r="I330" i="2"/>
  <c r="K330" i="2" s="1"/>
  <c r="I216" i="2"/>
  <c r="K216" i="2" s="1"/>
  <c r="I211" i="2"/>
  <c r="K211" i="2" s="1"/>
  <c r="J419" i="2" l="1"/>
  <c r="J414" i="2"/>
  <c r="J409" i="2"/>
  <c r="J404" i="2"/>
  <c r="J399" i="2"/>
  <c r="J394" i="2"/>
  <c r="J388" i="2"/>
  <c r="J382" i="2"/>
  <c r="J374" i="2"/>
  <c r="J366" i="2"/>
  <c r="J361" i="2"/>
  <c r="J350" i="2"/>
  <c r="J343" i="2"/>
  <c r="J337" i="2"/>
  <c r="J326" i="2"/>
  <c r="J304" i="2"/>
  <c r="J292" i="2"/>
  <c r="J274" i="2"/>
  <c r="J269" i="2"/>
  <c r="K269" i="2" s="1"/>
  <c r="J254" i="2"/>
  <c r="J244" i="2"/>
  <c r="J235" i="2"/>
  <c r="J218" i="2"/>
  <c r="J201" i="2"/>
  <c r="J193" i="2"/>
  <c r="J179" i="2"/>
  <c r="J173" i="2"/>
  <c r="J161" i="2"/>
  <c r="J156" i="2"/>
  <c r="J151" i="2"/>
  <c r="J137" i="2"/>
  <c r="J129" i="2"/>
  <c r="J116" i="2"/>
  <c r="J91" i="2"/>
  <c r="J86" i="2"/>
  <c r="J66" i="2"/>
  <c r="J55" i="2"/>
  <c r="J48" i="2"/>
  <c r="J39" i="2"/>
  <c r="J26" i="2"/>
  <c r="J20" i="2"/>
  <c r="J12" i="2"/>
  <c r="J422" i="2" l="1"/>
  <c r="H48" i="2"/>
  <c r="H419" i="2" l="1"/>
  <c r="H414" i="2"/>
  <c r="H409" i="2"/>
  <c r="H399" i="2"/>
  <c r="H394" i="2"/>
  <c r="H388" i="2"/>
  <c r="H382" i="2"/>
  <c r="I379" i="2"/>
  <c r="K379" i="2" s="1"/>
  <c r="H374" i="2"/>
  <c r="H366" i="2"/>
  <c r="H361" i="2"/>
  <c r="H350" i="2"/>
  <c r="H343" i="2"/>
  <c r="H337" i="2"/>
  <c r="H326" i="2"/>
  <c r="H304" i="2"/>
  <c r="H292" i="2"/>
  <c r="H274" i="2"/>
  <c r="H269" i="2"/>
  <c r="H254" i="2"/>
  <c r="H264" i="2"/>
  <c r="H244" i="2"/>
  <c r="H235" i="2"/>
  <c r="H218" i="2"/>
  <c r="I418" i="2"/>
  <c r="I413" i="2"/>
  <c r="I408" i="2"/>
  <c r="I403" i="2"/>
  <c r="K403" i="2" s="1"/>
  <c r="I398" i="2"/>
  <c r="I393" i="2"/>
  <c r="K393" i="2" s="1"/>
  <c r="I392" i="2"/>
  <c r="K392" i="2" s="1"/>
  <c r="I387" i="2"/>
  <c r="I386" i="2"/>
  <c r="K386" i="2" s="1"/>
  <c r="I381" i="2"/>
  <c r="I380" i="2"/>
  <c r="I378" i="2"/>
  <c r="K378" i="2" s="1"/>
  <c r="I373" i="2"/>
  <c r="K373" i="2" s="1"/>
  <c r="I372" i="2"/>
  <c r="K372" i="2" s="1"/>
  <c r="I371" i="2"/>
  <c r="K371" i="2" s="1"/>
  <c r="I370" i="2"/>
  <c r="K370" i="2" s="1"/>
  <c r="I365" i="2"/>
  <c r="K365" i="2" s="1"/>
  <c r="I360" i="2"/>
  <c r="I357" i="2"/>
  <c r="I355" i="2"/>
  <c r="K355" i="2" s="1"/>
  <c r="I354" i="2"/>
  <c r="K354" i="2" s="1"/>
  <c r="I349" i="2"/>
  <c r="K349" i="2" s="1"/>
  <c r="I348" i="2"/>
  <c r="I347" i="2"/>
  <c r="I342" i="2"/>
  <c r="I341" i="2"/>
  <c r="K341" i="2" s="1"/>
  <c r="I336" i="2"/>
  <c r="K336" i="2" s="1"/>
  <c r="I331" i="2"/>
  <c r="I325" i="2"/>
  <c r="K325" i="2" s="1"/>
  <c r="I324" i="2"/>
  <c r="K324" i="2" s="1"/>
  <c r="I323" i="2"/>
  <c r="I322" i="2"/>
  <c r="K322" i="2" s="1"/>
  <c r="I321" i="2"/>
  <c r="K321" i="2" s="1"/>
  <c r="I320" i="2"/>
  <c r="K320" i="2" s="1"/>
  <c r="I319" i="2"/>
  <c r="K319" i="2" s="1"/>
  <c r="I318" i="2"/>
  <c r="K318" i="2" s="1"/>
  <c r="I303" i="2"/>
  <c r="I300" i="2"/>
  <c r="K300" i="2" s="1"/>
  <c r="I299" i="2"/>
  <c r="K299" i="2" s="1"/>
  <c r="I298" i="2"/>
  <c r="K298" i="2" s="1"/>
  <c r="I297" i="2"/>
  <c r="K297" i="2" s="1"/>
  <c r="I296" i="2"/>
  <c r="K296" i="2" s="1"/>
  <c r="I291" i="2"/>
  <c r="I290" i="2"/>
  <c r="I289" i="2"/>
  <c r="I288" i="2"/>
  <c r="I287" i="2"/>
  <c r="K287" i="2" s="1"/>
  <c r="I286" i="2"/>
  <c r="I285" i="2"/>
  <c r="I273" i="2"/>
  <c r="K273" i="2" s="1"/>
  <c r="I268" i="2"/>
  <c r="I263" i="2"/>
  <c r="K263" i="2" s="1"/>
  <c r="I253" i="2"/>
  <c r="K253" i="2" s="1"/>
  <c r="I243" i="2"/>
  <c r="K243" i="2" s="1"/>
  <c r="I241" i="2"/>
  <c r="K241" i="2" s="1"/>
  <c r="I240" i="2"/>
  <c r="I239" i="2"/>
  <c r="K239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8" i="2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17" i="2"/>
  <c r="K217" i="2" s="1"/>
  <c r="I210" i="2"/>
  <c r="K210" i="2" s="1"/>
  <c r="I209" i="2"/>
  <c r="I208" i="2"/>
  <c r="K208" i="2" s="1"/>
  <c r="I207" i="2"/>
  <c r="I206" i="2"/>
  <c r="K206" i="2" s="1"/>
  <c r="I205" i="2"/>
  <c r="K205" i="2" s="1"/>
  <c r="H201" i="2"/>
  <c r="I200" i="2"/>
  <c r="K200" i="2" s="1"/>
  <c r="I199" i="2"/>
  <c r="K199" i="2" s="1"/>
  <c r="I198" i="2"/>
  <c r="K198" i="2" s="1"/>
  <c r="I197" i="2"/>
  <c r="K197" i="2" s="1"/>
  <c r="H193" i="2"/>
  <c r="I192" i="2"/>
  <c r="I183" i="2"/>
  <c r="K183" i="2" s="1"/>
  <c r="H179" i="2"/>
  <c r="I178" i="2"/>
  <c r="I177" i="2"/>
  <c r="K177" i="2" s="1"/>
  <c r="H173" i="2"/>
  <c r="I172" i="2"/>
  <c r="K172" i="2" s="1"/>
  <c r="I171" i="2"/>
  <c r="K171" i="2" s="1"/>
  <c r="I170" i="2"/>
  <c r="K170" i="2" s="1"/>
  <c r="I168" i="2"/>
  <c r="K168" i="2" s="1"/>
  <c r="I167" i="2"/>
  <c r="K167" i="2" s="1"/>
  <c r="I166" i="2"/>
  <c r="K166" i="2" s="1"/>
  <c r="I165" i="2"/>
  <c r="K165" i="2" s="1"/>
  <c r="H161" i="2"/>
  <c r="I160" i="2"/>
  <c r="K160" i="2" s="1"/>
  <c r="H156" i="2"/>
  <c r="I155" i="2"/>
  <c r="K155" i="2" s="1"/>
  <c r="H151" i="2"/>
  <c r="I150" i="2"/>
  <c r="K150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H137" i="2"/>
  <c r="K136" i="2"/>
  <c r="K135" i="2"/>
  <c r="K134" i="2"/>
  <c r="K133" i="2"/>
  <c r="H129" i="2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I121" i="2"/>
  <c r="K121" i="2" s="1"/>
  <c r="I120" i="2"/>
  <c r="K120" i="2" s="1"/>
  <c r="H116" i="2"/>
  <c r="I115" i="2"/>
  <c r="K115" i="2" s="1"/>
  <c r="I111" i="2"/>
  <c r="K111" i="2" s="1"/>
  <c r="I110" i="2"/>
  <c r="K110" i="2" s="1"/>
  <c r="I109" i="2"/>
  <c r="K109" i="2" s="1"/>
  <c r="I108" i="2"/>
  <c r="K108" i="2" s="1"/>
  <c r="I107" i="2"/>
  <c r="K107" i="2" s="1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5" i="2"/>
  <c r="K95" i="2" s="1"/>
  <c r="I90" i="2"/>
  <c r="K90" i="2" s="1"/>
  <c r="H91" i="2"/>
  <c r="H86" i="2"/>
  <c r="I85" i="2"/>
  <c r="I82" i="2"/>
  <c r="K82" i="2" s="1"/>
  <c r="I81" i="2"/>
  <c r="K81" i="2" s="1"/>
  <c r="I80" i="2"/>
  <c r="K80" i="2" s="1"/>
  <c r="I79" i="2"/>
  <c r="K79" i="2" s="1"/>
  <c r="I78" i="2"/>
  <c r="K78" i="2" s="1"/>
  <c r="K77" i="2"/>
  <c r="I76" i="2"/>
  <c r="K76" i="2" s="1"/>
  <c r="I71" i="2"/>
  <c r="I64" i="2"/>
  <c r="I63" i="2"/>
  <c r="K63" i="2" s="1"/>
  <c r="I62" i="2"/>
  <c r="I61" i="2"/>
  <c r="K61" i="2" s="1"/>
  <c r="I60" i="2"/>
  <c r="K60" i="2" s="1"/>
  <c r="I59" i="2"/>
  <c r="K59" i="2" s="1"/>
  <c r="H66" i="2"/>
  <c r="H55" i="2"/>
  <c r="I54" i="2"/>
  <c r="I53" i="2"/>
  <c r="K53" i="2" s="1"/>
  <c r="I52" i="2"/>
  <c r="K52" i="2" s="1"/>
  <c r="I47" i="2"/>
  <c r="K47" i="2" s="1"/>
  <c r="I43" i="2"/>
  <c r="I10" i="2"/>
  <c r="K10" i="2" s="1"/>
  <c r="K9" i="2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K34" i="2"/>
  <c r="H39" i="2"/>
  <c r="H26" i="2"/>
  <c r="G264" i="2"/>
  <c r="F264" i="2"/>
  <c r="E264" i="2"/>
  <c r="I72" i="2" l="1"/>
  <c r="K72" i="2" s="1"/>
  <c r="I332" i="2"/>
  <c r="K331" i="2"/>
  <c r="I264" i="2"/>
  <c r="K264" i="2" s="1"/>
  <c r="G414" i="2"/>
  <c r="F414" i="2"/>
  <c r="E414" i="2"/>
  <c r="I414" i="2"/>
  <c r="K332" i="2" l="1"/>
  <c r="N422" i="2"/>
  <c r="N12" i="2"/>
  <c r="H20" i="2" l="1"/>
  <c r="H12" i="2"/>
  <c r="H422" i="2" l="1"/>
  <c r="G399" i="2"/>
  <c r="F399" i="2"/>
  <c r="E399" i="2"/>
  <c r="I399" i="2"/>
  <c r="G419" i="2" l="1"/>
  <c r="F419" i="2"/>
  <c r="E419" i="2"/>
  <c r="I419" i="2"/>
  <c r="I404" i="2" l="1"/>
  <c r="K404" i="2" s="1"/>
  <c r="G274" i="2"/>
  <c r="F274" i="2"/>
  <c r="E274" i="2"/>
  <c r="I274" i="2"/>
  <c r="K274" i="2" s="1"/>
  <c r="G361" i="2" l="1"/>
  <c r="F361" i="2"/>
  <c r="E361" i="2"/>
  <c r="G394" i="2" l="1"/>
  <c r="F394" i="2"/>
  <c r="G409" i="2"/>
  <c r="F409" i="2"/>
  <c r="E394" i="2"/>
  <c r="G179" i="2" l="1"/>
  <c r="F179" i="2"/>
  <c r="E179" i="2"/>
  <c r="G129" i="2" l="1"/>
  <c r="F129" i="2"/>
  <c r="E129" i="2"/>
  <c r="G48" i="2"/>
  <c r="F48" i="2"/>
  <c r="E48" i="2"/>
  <c r="I394" i="2"/>
  <c r="K394" i="2" s="1"/>
  <c r="G382" i="2"/>
  <c r="F382" i="2"/>
  <c r="E382" i="2"/>
  <c r="I361" i="2"/>
  <c r="G326" i="2"/>
  <c r="F326" i="2"/>
  <c r="E326" i="2"/>
  <c r="G304" i="2"/>
  <c r="F304" i="2"/>
  <c r="E304" i="2"/>
  <c r="K361" i="2" l="1"/>
  <c r="I382" i="2"/>
  <c r="K382" i="2" s="1"/>
  <c r="I304" i="2"/>
  <c r="K304" i="2" s="1"/>
  <c r="G254" i="2"/>
  <c r="F254" i="2"/>
  <c r="E254" i="2"/>
  <c r="I254" i="2"/>
  <c r="K254" i="2" s="1"/>
  <c r="G193" i="2"/>
  <c r="F193" i="2"/>
  <c r="E193" i="2"/>
  <c r="G66" i="2"/>
  <c r="F66" i="2"/>
  <c r="E66" i="2"/>
  <c r="I48" i="2"/>
  <c r="K48" i="2" s="1"/>
  <c r="G26" i="2"/>
  <c r="F26" i="2"/>
  <c r="E26" i="2"/>
  <c r="G12" i="2"/>
  <c r="F12" i="2"/>
  <c r="E12" i="2"/>
  <c r="G292" i="2" l="1"/>
  <c r="F292" i="2"/>
  <c r="E292" i="2"/>
  <c r="G366" i="2"/>
  <c r="F366" i="2"/>
  <c r="E366" i="2"/>
  <c r="I366" i="2"/>
  <c r="K366" i="2" s="1"/>
  <c r="G350" i="2"/>
  <c r="F350" i="2"/>
  <c r="E350" i="2"/>
  <c r="G343" i="2"/>
  <c r="F343" i="2"/>
  <c r="E343" i="2"/>
  <c r="G269" i="2"/>
  <c r="F269" i="2"/>
  <c r="E269" i="2"/>
  <c r="I269" i="2"/>
  <c r="G244" i="2"/>
  <c r="F244" i="2"/>
  <c r="E244" i="2"/>
  <c r="G218" i="2"/>
  <c r="F218" i="2"/>
  <c r="E218" i="2"/>
  <c r="G161" i="2"/>
  <c r="F161" i="2"/>
  <c r="E161" i="2"/>
  <c r="I161" i="2"/>
  <c r="K161" i="2" s="1"/>
  <c r="E409" i="2"/>
  <c r="I409" i="2"/>
  <c r="G388" i="2"/>
  <c r="F388" i="2"/>
  <c r="E388" i="2"/>
  <c r="G374" i="2"/>
  <c r="F374" i="2"/>
  <c r="E374" i="2"/>
  <c r="G337" i="2"/>
  <c r="F337" i="2"/>
  <c r="E337" i="2"/>
  <c r="I337" i="2"/>
  <c r="G235" i="2"/>
  <c r="F235" i="2"/>
  <c r="E235" i="2"/>
  <c r="G201" i="2"/>
  <c r="F201" i="2"/>
  <c r="E201" i="2"/>
  <c r="I193" i="2"/>
  <c r="K193" i="2" s="1"/>
  <c r="I179" i="2"/>
  <c r="K179" i="2" s="1"/>
  <c r="G173" i="2"/>
  <c r="F173" i="2"/>
  <c r="E173" i="2"/>
  <c r="G156" i="2"/>
  <c r="F156" i="2"/>
  <c r="E156" i="2"/>
  <c r="I156" i="2"/>
  <c r="K156" i="2" s="1"/>
  <c r="G151" i="2"/>
  <c r="F151" i="2"/>
  <c r="E151" i="2"/>
  <c r="G137" i="2"/>
  <c r="F137" i="2"/>
  <c r="E137" i="2"/>
  <c r="G116" i="2"/>
  <c r="F116" i="2"/>
  <c r="E116" i="2"/>
  <c r="G91" i="2"/>
  <c r="F91" i="2"/>
  <c r="E91" i="2"/>
  <c r="I91" i="2"/>
  <c r="K91" i="2" s="1"/>
  <c r="G86" i="2"/>
  <c r="F86" i="2"/>
  <c r="E86" i="2"/>
  <c r="G55" i="2"/>
  <c r="F55" i="2"/>
  <c r="E55" i="2"/>
  <c r="G39" i="2"/>
  <c r="F39" i="2"/>
  <c r="E39" i="2"/>
  <c r="I26" i="2"/>
  <c r="K26" i="2" s="1"/>
  <c r="G20" i="2"/>
  <c r="F20" i="2"/>
  <c r="E20" i="2"/>
  <c r="I12" i="2"/>
  <c r="F422" i="2" l="1"/>
  <c r="E422" i="2"/>
  <c r="G422" i="2"/>
  <c r="K12" i="2"/>
  <c r="K337" i="2"/>
  <c r="I129" i="2"/>
  <c r="K129" i="2" s="1"/>
  <c r="I326" i="2"/>
  <c r="K326" i="2" s="1"/>
  <c r="I66" i="2"/>
  <c r="K66" i="2" s="1"/>
  <c r="I388" i="2"/>
  <c r="K388" i="2" s="1"/>
  <c r="I244" i="2"/>
  <c r="K244" i="2" s="1"/>
  <c r="I343" i="2"/>
  <c r="K343" i="2" s="1"/>
  <c r="I292" i="2"/>
  <c r="K292" i="2" s="1"/>
  <c r="I218" i="2"/>
  <c r="K218" i="2" s="1"/>
  <c r="I374" i="2"/>
  <c r="K374" i="2" s="1"/>
  <c r="I350" i="2"/>
  <c r="K350" i="2" s="1"/>
  <c r="I151" i="2"/>
  <c r="K151" i="2" s="1"/>
  <c r="I137" i="2"/>
  <c r="K137" i="2" s="1"/>
  <c r="I235" i="2"/>
  <c r="K235" i="2" s="1"/>
  <c r="I20" i="2"/>
  <c r="K20" i="2" s="1"/>
  <c r="I86" i="2"/>
  <c r="K86" i="2" s="1"/>
  <c r="I116" i="2"/>
  <c r="K116" i="2" s="1"/>
  <c r="I173" i="2"/>
  <c r="K173" i="2" s="1"/>
  <c r="I201" i="2"/>
  <c r="K201" i="2" s="1"/>
  <c r="I55" i="2"/>
  <c r="K55" i="2" s="1"/>
  <c r="I39" i="2"/>
  <c r="I422" i="2" l="1"/>
  <c r="K422" i="2" s="1"/>
  <c r="K39" i="2"/>
</calcChain>
</file>

<file path=xl/sharedStrings.xml><?xml version="1.0" encoding="utf-8"?>
<sst xmlns="http://schemas.openxmlformats.org/spreadsheetml/2006/main" count="1813" uniqueCount="542">
  <si>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</si>
  <si>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</si>
  <si>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</si>
  <si>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</si>
  <si>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</si>
  <si>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</si>
  <si>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</si>
  <si>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</si>
  <si>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</si>
  <si>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</si>
  <si>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</si>
  <si>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</si>
  <si>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</si>
  <si>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</si>
  <si>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</si>
  <si>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</si>
  <si>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</si>
  <si>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</si>
  <si>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</si>
  <si>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</si>
  <si>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</si>
  <si>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</si>
  <si>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</si>
  <si>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</si>
  <si>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</si>
  <si>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</si>
  <si>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</si>
  <si>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</si>
  <si>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</si>
  <si>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</si>
  <si>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</si>
  <si>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</si>
  <si>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</si>
  <si>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</si>
  <si>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</si>
  <si>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</si>
  <si>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</si>
  <si>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</si>
  <si>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</si>
  <si>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</si>
  <si>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</si>
  <si>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</si>
  <si>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</si>
  <si>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</si>
  <si>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</si>
  <si>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</si>
  <si>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</si>
  <si>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</si>
  <si>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</si>
  <si>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</si>
  <si>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</si>
  <si>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</si>
  <si>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</si>
  <si>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</si>
  <si>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</si>
  <si>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</si>
  <si>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</si>
  <si>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</si>
  <si>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</si>
  <si>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</si>
  <si>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</si>
  <si>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</si>
  <si>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</si>
  <si>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</si>
  <si>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</si>
  <si>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</si>
  <si>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</si>
  <si>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</si>
  <si>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</si>
  <si>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</si>
  <si>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</si>
  <si>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</si>
  <si>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</si>
  <si>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</si>
  <si>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</si>
  <si>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</si>
  <si>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</si>
  <si>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</si>
  <si>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</si>
  <si>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</si>
  <si>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</si>
  <si>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</si>
  <si>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</si>
  <si>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</si>
  <si>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</si>
  <si>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</si>
  <si>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</si>
  <si>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</si>
  <si>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</si>
  <si>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</si>
  <si>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</si>
  <si>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</si>
  <si>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</si>
  <si>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</si>
  <si>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</si>
  <si>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</si>
  <si>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</si>
  <si>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</si>
  <si>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</si>
  <si>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</si>
  <si>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</si>
  <si>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</si>
  <si>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</si>
  <si>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</si>
  <si>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</si>
  <si>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</si>
  <si>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</si>
  <si>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</si>
  <si>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</si>
  <si>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</si>
  <si>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</si>
  <si>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</si>
  <si>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</si>
  <si>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</si>
  <si>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</si>
  <si>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</si>
  <si>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</si>
  <si>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</si>
  <si>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</si>
  <si>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</si>
  <si>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</si>
  <si>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</si>
  <si>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</si>
  <si>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</si>
  <si>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</si>
  <si>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</si>
  <si>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</si>
  <si>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</si>
  <si>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</si>
  <si>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</si>
  <si>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</si>
  <si>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</si>
  <si>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</si>
  <si>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</si>
  <si>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</si>
  <si>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</si>
  <si>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</si>
  <si>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</si>
  <si>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</si>
  <si>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</si>
  <si>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</si>
  <si>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</si>
  <si>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</si>
  <si>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</si>
  <si>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</si>
  <si>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</si>
  <si>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</si>
  <si>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</si>
  <si>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</si>
  <si>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</si>
  <si>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</si>
  <si>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</si>
  <si>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</si>
  <si>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</si>
  <si>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</si>
  <si>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</si>
  <si>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</si>
  <si>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</si>
  <si>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</si>
  <si>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</si>
  <si>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</si>
  <si>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</si>
  <si>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</si>
  <si>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</si>
  <si>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</si>
  <si>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</si>
  <si>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</si>
  <si>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</si>
  <si>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</si>
  <si>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</si>
  <si>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</si>
  <si>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</si>
  <si>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</si>
  <si>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</si>
  <si>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</si>
  <si>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</si>
  <si>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</si>
  <si>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</si>
  <si>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</si>
  <si>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</si>
  <si>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</si>
  <si>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</si>
  <si>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</si>
  <si>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</si>
  <si>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</si>
  <si>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</si>
  <si>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</si>
  <si>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</si>
  <si>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</si>
  <si>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</si>
  <si>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</si>
  <si>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</si>
  <si>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</si>
  <si>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</si>
  <si>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</si>
  <si>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</si>
  <si>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</si>
  <si>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</si>
  <si>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</si>
  <si>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</si>
  <si>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</si>
  <si>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</si>
  <si>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</si>
  <si>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</si>
  <si>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</si>
  <si>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</si>
  <si>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</si>
  <si>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</si>
  <si>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</si>
  <si>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</si>
  <si>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</si>
  <si>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</si>
  <si>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</si>
  <si>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</si>
  <si>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</si>
  <si>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</si>
  <si>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</si>
  <si>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</si>
  <si>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</si>
  <si>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</si>
  <si>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</si>
  <si>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</si>
  <si>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</si>
  <si>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</si>
  <si>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</si>
  <si>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</si>
  <si>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</si>
  <si>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</si>
  <si>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</si>
  <si>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</si>
  <si>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</si>
  <si>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</si>
  <si>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</si>
  <si>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</si>
  <si>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</si>
  <si>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</si>
  <si>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</si>
  <si>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</si>
  <si>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</si>
  <si>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</si>
  <si>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</si>
  <si>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</si>
  <si>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</si>
  <si>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</si>
  <si>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</si>
  <si>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</si>
  <si>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</si>
  <si>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</si>
  <si>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</si>
  <si>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</si>
  <si>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</si>
  <si>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</si>
  <si>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</si>
  <si>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</si>
  <si>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</si>
  <si>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</si>
  <si>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</si>
  <si>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</si>
  <si>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</si>
  <si>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</si>
  <si>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</si>
  <si>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</si>
  <si>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</si>
  <si>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</si>
  <si>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</si>
  <si>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</si>
  <si>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</si>
  <si>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</si>
  <si>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</si>
  <si>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</si>
  <si>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</si>
  <si>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</si>
  <si>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</si>
  <si>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</si>
  <si>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</si>
  <si>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</si>
  <si>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</si>
  <si>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</si>
  <si>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</si>
  <si>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</si>
  <si>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</si>
  <si>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</si>
  <si>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</si>
  <si>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</si>
  <si>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</si>
  <si>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</si>
  <si>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</si>
  <si>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</si>
  <si>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</si>
  <si>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</si>
  <si>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</si>
  <si>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</si>
  <si>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</si>
  <si>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</si>
  <si>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</si>
  <si>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</si>
  <si>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</si>
  <si>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</si>
  <si>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</si>
  <si>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</si>
  <si>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</si>
  <si>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</si>
  <si>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</si>
  <si>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</si>
  <si>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</si>
  <si>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</si>
  <si>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</si>
  <si>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</si>
  <si>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</si>
  <si>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</si>
  <si>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</si>
  <si>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</si>
  <si>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</si>
  <si>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</si>
  <si>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</si>
  <si>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</si>
  <si>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</si>
  <si>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</si>
  <si>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</si>
  <si>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</si>
  <si>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</si>
  <si>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</si>
  <si>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</si>
  <si>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</si>
  <si>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</si>
  <si>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</si>
  <si>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</si>
  <si>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</si>
  <si>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</si>
  <si>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</si>
  <si>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</si>
  <si>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</si>
  <si>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</si>
  <si>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</si>
  <si>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</si>
  <si>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</si>
  <si>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</si>
  <si>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</si>
  <si>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</si>
  <si>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</si>
  <si>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</si>
  <si>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</si>
  <si>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</si>
  <si>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</si>
  <si>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</si>
  <si>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</si>
  <si>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</si>
  <si>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</si>
  <si>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</si>
  <si>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</si>
  <si>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</si>
  <si>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</si>
  <si>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</si>
  <si>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</si>
  <si>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</si>
  <si>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</si>
  <si>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</si>
  <si>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</si>
  <si>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</si>
  <si>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</si>
  <si>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</si>
  <si>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</si>
  <si>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</si>
  <si>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</si>
  <si>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</si>
  <si>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</si>
  <si>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</si>
  <si>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</si>
  <si>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</si>
  <si>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</si>
  <si>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</si>
  <si>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</si>
  <si>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</si>
  <si>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</si>
  <si>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</si>
  <si>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</si>
  <si>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</si>
  <si>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</si>
  <si>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</si>
  <si>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</si>
  <si>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</si>
  <si>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</si>
  <si>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</si>
  <si>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</si>
  <si>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</si>
  <si>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</si>
  <si>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</si>
  <si>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</si>
  <si>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</si>
  <si>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</si>
  <si>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</si>
  <si>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</si>
  <si>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</si>
  <si>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</si>
  <si>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</si>
  <si>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</si>
  <si>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</si>
  <si>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</si>
  <si>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</si>
  <si>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</si>
  <si>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</si>
  <si>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</si>
  <si>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</si>
  <si>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</si>
  <si>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</si>
  <si>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</si>
  <si>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</si>
  <si>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</si>
  <si>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</si>
  <si>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</si>
  <si>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</si>
  <si>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</si>
  <si>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</si>
  <si>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</si>
  <si>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</si>
  <si>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</si>
  <si>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</si>
  <si>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</si>
  <si>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</si>
  <si>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</si>
  <si>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</si>
  <si>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</si>
  <si>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</si>
  <si>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</si>
  <si>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</si>
  <si>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</si>
  <si>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</si>
  <si>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</si>
  <si>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</si>
  <si>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</si>
  <si>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</si>
  <si>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</si>
  <si>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</si>
  <si>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</si>
  <si>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</si>
  <si>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</si>
  <si>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</si>
  <si>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</si>
  <si>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</si>
  <si>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</si>
  <si>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</si>
  <si>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</si>
  <si>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</si>
  <si>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</si>
  <si>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</si>
  <si>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</si>
  <si>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</si>
  <si>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</si>
  <si>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</si>
  <si>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</si>
  <si>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</si>
  <si>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</si>
  <si>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</si>
  <si>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</si>
  <si>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</si>
  <si>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</si>
  <si>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</si>
  <si>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</si>
  <si>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</si>
  <si>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</si>
  <si>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</si>
  <si>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</si>
  <si>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</si>
  <si>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</si>
  <si>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</si>
  <si>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</si>
  <si>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</si>
  <si>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</si>
  <si>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</si>
  <si>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</si>
  <si>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</si>
  <si>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</si>
  <si>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</si>
  <si>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</si>
  <si>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</si>
  <si>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</si>
  <si>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</si>
  <si>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</si>
  <si>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</si>
  <si>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</si>
  <si>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</si>
  <si>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</si>
  <si>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</si>
  <si>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</si>
  <si>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</si>
  <si>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</si>
  <si>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</si>
  <si>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</si>
  <si>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</si>
  <si>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</si>
  <si>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</si>
  <si>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</si>
  <si>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</si>
  <si>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</si>
  <si>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</si>
  <si>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</si>
  <si>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</si>
  <si>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</si>
  <si>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B5109</t>
  </si>
  <si>
    <t>Veterinary Service</t>
  </si>
  <si>
    <t>JOUR and Creative Media Industries</t>
  </si>
  <si>
    <t>B6104</t>
  </si>
  <si>
    <t>Center for Communication Research</t>
  </si>
  <si>
    <t>FY18 Total</t>
  </si>
  <si>
    <t>FY19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</si>
  <si>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Institutional Advancement</t>
    </r>
  </si>
  <si>
    <t>A0300</t>
  </si>
  <si>
    <t>TTU Institutional Advancement</t>
  </si>
  <si>
    <t xml:space="preserve">A03 - Institutional Advancement 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</si>
  <si>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</si>
  <si>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</si>
  <si>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</si>
  <si>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</si>
  <si>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</si>
  <si>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</si>
  <si>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</si>
  <si>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</si>
  <si>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</si>
  <si>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</si>
  <si>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</si>
  <si>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</si>
  <si>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</si>
  <si>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</si>
  <si>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</si>
  <si>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</si>
  <si>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</si>
  <si>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</si>
  <si>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>E0406</t>
  </si>
  <si>
    <t>Ctr for Fnctnl Genomic Abiotic Str</t>
  </si>
  <si>
    <t>FY19 Total</t>
  </si>
  <si>
    <t>FY20</t>
  </si>
  <si>
    <t>Over FY19</t>
  </si>
  <si>
    <t xml:space="preserve">FY20 Total </t>
  </si>
  <si>
    <t>Univ Programs &amp; Student Success</t>
  </si>
  <si>
    <t>B6701</t>
  </si>
  <si>
    <t>Veterinary Medicine</t>
  </si>
  <si>
    <t xml:space="preserve">B67 - TTU School of Veterinary Medicine </t>
  </si>
  <si>
    <r>
      <t xml:space="preserve">Area  </t>
    </r>
    <r>
      <rPr>
        <b/>
        <u/>
        <sz val="10"/>
        <color rgb="FF0000FF"/>
        <rFont val="Arial"/>
        <family val="2"/>
      </rPr>
      <t>B67</t>
    </r>
    <r>
      <rPr>
        <b/>
        <sz val="10"/>
        <color theme="1"/>
        <rFont val="Arial"/>
        <family val="2"/>
      </rPr>
      <t xml:space="preserve"> - TTU School of Veterinary Medicine </t>
    </r>
  </si>
  <si>
    <t xml:space="preserve">   For Period Beginning September 1 and Ending November 30</t>
  </si>
  <si>
    <t>Communication Training Center</t>
  </si>
  <si>
    <t>C1710</t>
  </si>
  <si>
    <t>Golf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</si>
</sst>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31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608BB4"/>
      </bottom>
      <diagonal/>
    </border>
    <border>
      <left/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 applyFill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9" fontId="4" fillId="6" borderId="30" xfId="4" applyFont="1" applyFill="1" applyBorder="1" applyAlignment="1">
      <alignment horizontal="righ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4" fillId="0" borderId="27" xfId="1" applyFont="1" applyBorder="1" applyAlignment="1">
      <alignment horizontal="left" vertical="center"/>
    </xf>
    <xf numFmtId="0" fontId="4" fillId="0" borderId="27" xfId="1" applyFont="1" applyFill="1" applyBorder="1" applyAlignment="1">
      <alignment horizontal="left" vertical="center"/>
    </xf>
    <xf numFmtId="0" fontId="2" fillId="4" borderId="6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left"/>
    </xf>
    <xf numFmtId="0" fontId="4" fillId="0" borderId="28" xfId="1" applyFont="1" applyFill="1" applyBorder="1" applyAlignment="1">
      <alignment horizontal="left"/>
    </xf>
    <xf numFmtId="0" fontId="4" fillId="0" borderId="27" xfId="1" applyFont="1" applyFill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0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51" customWidth="1"/>
    <col min="3" max="3" width="12.140625" style="1" customWidth="1"/>
    <col min="4" max="4" width="15.42578125" style="1" customWidth="1"/>
    <col min="5" max="5" width="16" style="12" customWidth="1"/>
    <col min="6" max="6" width="15.85546875" style="12" customWidth="1"/>
    <col min="7" max="7" width="13.7109375" style="12" customWidth="1"/>
    <col min="8" max="8" width="15.85546875" style="12" customWidth="1"/>
    <col min="9" max="9" width="17.28515625" style="12" customWidth="1"/>
    <col min="10" max="13" width="14.85546875" style="12" customWidth="1"/>
    <col min="14" max="14" width="14.5703125" style="12" customWidth="1"/>
    <col min="15" max="15" width="14.28515625" style="1" customWidth="1"/>
    <col min="16" max="19" width="9.140625" style="1"/>
    <col min="20" max="20" width="11.5703125" style="12" bestFit="1" customWidth="1"/>
    <col min="21" max="16384" width="9.140625" style="1"/>
  </cols>
  <sheetData>
    <row r="1" spans="1:15" ht="1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"/>
    </row>
    <row r="2" spans="1:15" x14ac:dyDescent="0.25">
      <c r="A2" s="89" t="s">
        <v>421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6"/>
    </row>
    <row r="3" spans="1:15" x14ac:dyDescent="0.25">
      <c r="A3" s="90" t="s">
        <v>417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6"/>
    </row>
    <row r="4" spans="1:15" x14ac:dyDescent="0.25">
      <c r="A4" s="89" t="s">
        <v>538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6"/>
    </row>
    <row r="6" spans="1:15" ht="15.75" thickBot="1" x14ac:dyDescent="0.3">
      <c r="A6" s="98" t="s">
        <v>1</v>
      </c>
      <c r="B6" s="98"/>
      <c r="C6" s="98"/>
      <c r="D6" s="98"/>
      <c r="E6" s="11"/>
      <c r="F6" s="11"/>
      <c r="G6" s="11"/>
      <c r="H6" s="11"/>
      <c r="I6" s="18"/>
      <c r="J6" s="18"/>
      <c r="K6" s="11"/>
      <c r="L6" s="11"/>
      <c r="M6" s="11"/>
      <c r="N6" s="54"/>
      <c r="O6" s="6"/>
    </row>
    <row r="7" spans="1:15" x14ac:dyDescent="0.25">
      <c r="A7" s="37"/>
      <c r="B7" s="45" t="s">
        <v>58</v>
      </c>
      <c r="C7" s="32"/>
      <c r="D7" s="32"/>
      <c r="E7" s="13" t="s">
        <v>2</v>
      </c>
      <c r="F7" s="14" t="s">
        <v>3</v>
      </c>
      <c r="G7" s="15" t="s">
        <v>4</v>
      </c>
      <c r="H7" s="42" t="s">
        <v>418</v>
      </c>
      <c r="I7" s="53" t="s">
        <v>532</v>
      </c>
      <c r="J7" s="13" t="s">
        <v>529</v>
      </c>
      <c r="K7" s="60" t="s">
        <v>452</v>
      </c>
      <c r="L7" s="13" t="s">
        <v>529</v>
      </c>
      <c r="M7" s="13" t="s">
        <v>503</v>
      </c>
      <c r="N7" s="13" t="s">
        <v>468</v>
      </c>
      <c r="O7" s="13" t="s">
        <v>446</v>
      </c>
    </row>
    <row r="8" spans="1:15" ht="15.75" thickBot="1" x14ac:dyDescent="0.3">
      <c r="A8" s="38" t="s">
        <v>58</v>
      </c>
      <c r="B8" s="38" t="s">
        <v>59</v>
      </c>
      <c r="C8" s="33"/>
      <c r="D8" s="33"/>
      <c r="E8" s="16" t="s">
        <v>5</v>
      </c>
      <c r="F8" s="16" t="s">
        <v>5</v>
      </c>
      <c r="G8" s="16" t="s">
        <v>5</v>
      </c>
      <c r="H8" s="43" t="s">
        <v>419</v>
      </c>
      <c r="I8" s="16" t="s">
        <v>447</v>
      </c>
      <c r="J8" s="16" t="s">
        <v>447</v>
      </c>
      <c r="K8" s="61" t="s">
        <v>531</v>
      </c>
      <c r="L8" s="16" t="s">
        <v>448</v>
      </c>
      <c r="M8" s="16" t="s">
        <v>448</v>
      </c>
      <c r="N8" s="16" t="s">
        <v>448</v>
      </c>
      <c r="O8" s="16" t="s">
        <v>448</v>
      </c>
    </row>
    <row r="9" spans="1:15" ht="15.75" thickBot="1" x14ac:dyDescent="0.3">
      <c r="A9" s="34" t="s">
        <v>60</v>
      </c>
      <c r="B9" s="82" t="s">
        <v>61</v>
      </c>
      <c r="C9" s="83"/>
      <c r="D9" s="84"/>
      <c r="E9" s="3">
        <v>2219.3000000000002</v>
      </c>
      <c r="F9" s="5">
        <v>6301.78</v>
      </c>
      <c r="G9" s="41">
        <v>4071.77</v>
      </c>
      <c r="H9" s="41">
        <v>13297.07</v>
      </c>
      <c r="I9" s="3">
        <f>SUM(E9:H9)</f>
        <v>25889.919999999998</v>
      </c>
      <c r="J9" s="41">
        <v>23671.31</v>
      </c>
      <c r="K9" s="59">
        <f>SUM(I9/J9)-1</f>
        <v>9.3725695789544261E-2</v>
      </c>
      <c r="L9" s="41">
        <v>127757</v>
      </c>
      <c r="M9" s="41">
        <v>149627.76</v>
      </c>
      <c r="N9" s="41">
        <v>213466.67</v>
      </c>
      <c r="O9" s="41">
        <v>189817.72</v>
      </c>
    </row>
    <row r="10" spans="1:15" ht="15.75" thickBot="1" x14ac:dyDescent="0.3">
      <c r="A10" s="34" t="s">
        <v>323</v>
      </c>
      <c r="B10" s="34" t="s">
        <v>340</v>
      </c>
      <c r="C10" s="35"/>
      <c r="D10" s="35"/>
      <c r="E10" s="3">
        <v>3721.97</v>
      </c>
      <c r="F10" s="5">
        <v>5341.9</v>
      </c>
      <c r="G10" s="2"/>
      <c r="H10" s="2">
        <v>5002.29</v>
      </c>
      <c r="I10" s="3">
        <f t="shared" ref="I10:I11" si="0">SUM(E10:H10)</f>
        <v>14066.16</v>
      </c>
      <c r="J10" s="2">
        <v>4856.49</v>
      </c>
      <c r="K10" s="59">
        <f t="shared" ref="K10:K12" si="1">SUM(I10/J10)-1</f>
        <v>1.8963634229659694</v>
      </c>
      <c r="L10" s="2">
        <v>33446.230000000003</v>
      </c>
      <c r="M10" s="2">
        <v>10410.030000000001</v>
      </c>
      <c r="N10" s="2">
        <v>39284.019999999997</v>
      </c>
      <c r="O10" s="2">
        <v>32526.78</v>
      </c>
    </row>
    <row r="11" spans="1:15" ht="15.75" thickBot="1" x14ac:dyDescent="0.3">
      <c r="A11" s="34" t="s">
        <v>62</v>
      </c>
      <c r="B11" s="85" t="s">
        <v>63</v>
      </c>
      <c r="C11" s="86"/>
      <c r="D11" s="87"/>
      <c r="E11" s="3"/>
      <c r="F11" s="5"/>
      <c r="G11" s="2"/>
      <c r="H11" s="2"/>
      <c r="I11" s="3">
        <f t="shared" si="0"/>
        <v>0</v>
      </c>
      <c r="J11" s="2"/>
      <c r="K11" s="59"/>
      <c r="L11" s="2">
        <v>9198.64</v>
      </c>
      <c r="M11" s="2">
        <v>7155.22</v>
      </c>
      <c r="N11" s="2">
        <v>4445.12</v>
      </c>
      <c r="O11" s="2">
        <v>9009.7099999999991</v>
      </c>
    </row>
    <row r="12" spans="1:15" ht="15.75" thickBot="1" x14ac:dyDescent="0.3">
      <c r="A12" s="30" t="s">
        <v>6</v>
      </c>
      <c r="B12" s="46"/>
      <c r="C12" s="31"/>
      <c r="D12" s="31"/>
      <c r="E12" s="4">
        <f>SUM(E9:E11)</f>
        <v>5941.27</v>
      </c>
      <c r="F12" s="4">
        <f t="shared" ref="F12:I12" si="2">SUM(F9:F11)</f>
        <v>11643.68</v>
      </c>
      <c r="G12" s="4">
        <f t="shared" si="2"/>
        <v>4071.77</v>
      </c>
      <c r="H12" s="4">
        <f>SUM(H9:H11)</f>
        <v>18299.36</v>
      </c>
      <c r="I12" s="4">
        <f t="shared" si="2"/>
        <v>39956.080000000002</v>
      </c>
      <c r="J12" s="4">
        <f>SUM(J9:J11)</f>
        <v>28527.800000000003</v>
      </c>
      <c r="K12" s="66">
        <f t="shared" si="1"/>
        <v>0.40060151851877812</v>
      </c>
      <c r="L12" s="4">
        <f>SUM(L9:L11)</f>
        <v>170401.87</v>
      </c>
      <c r="M12" s="4">
        <f>SUM(M9:M11)</f>
        <v>167193.01</v>
      </c>
      <c r="N12" s="4">
        <f>SUM(N9:N11)</f>
        <v>257195.81</v>
      </c>
      <c r="O12" s="4">
        <f>SUM(O9:O11)</f>
        <v>231354.21</v>
      </c>
    </row>
    <row r="13" spans="1:15" ht="15.75" thickBot="1" x14ac:dyDescent="0.3">
      <c r="A13" s="36" t="s">
        <v>7</v>
      </c>
      <c r="B13" s="10"/>
      <c r="C13" s="28"/>
      <c r="D13" s="2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"/>
    </row>
    <row r="14" spans="1:15" x14ac:dyDescent="0.25">
      <c r="A14" s="37"/>
      <c r="B14" s="45" t="s">
        <v>58</v>
      </c>
      <c r="C14" s="32"/>
      <c r="D14" s="32"/>
      <c r="E14" s="13" t="s">
        <v>2</v>
      </c>
      <c r="F14" s="14" t="s">
        <v>3</v>
      </c>
      <c r="G14" s="15" t="s">
        <v>4</v>
      </c>
      <c r="H14" s="42" t="s">
        <v>418</v>
      </c>
      <c r="I14" s="53" t="s">
        <v>532</v>
      </c>
      <c r="J14" s="13" t="s">
        <v>529</v>
      </c>
      <c r="K14" s="60" t="s">
        <v>452</v>
      </c>
      <c r="L14" s="13" t="s">
        <v>529</v>
      </c>
      <c r="M14" s="13" t="s">
        <v>503</v>
      </c>
      <c r="N14" s="13" t="s">
        <v>468</v>
      </c>
      <c r="O14" s="13" t="s">
        <v>446</v>
      </c>
    </row>
    <row r="15" spans="1:15" ht="15.75" thickBot="1" x14ac:dyDescent="0.3">
      <c r="A15" s="38" t="s">
        <v>58</v>
      </c>
      <c r="B15" s="38" t="s">
        <v>59</v>
      </c>
      <c r="C15" s="33"/>
      <c r="D15" s="33"/>
      <c r="E15" s="16" t="s">
        <v>5</v>
      </c>
      <c r="F15" s="16" t="s">
        <v>5</v>
      </c>
      <c r="G15" s="16" t="s">
        <v>5</v>
      </c>
      <c r="H15" s="43" t="s">
        <v>419</v>
      </c>
      <c r="I15" s="16" t="s">
        <v>447</v>
      </c>
      <c r="J15" s="16" t="s">
        <v>447</v>
      </c>
      <c r="K15" s="61" t="s">
        <v>531</v>
      </c>
      <c r="L15" s="16" t="s">
        <v>448</v>
      </c>
      <c r="M15" s="16" t="s">
        <v>448</v>
      </c>
      <c r="N15" s="16" t="s">
        <v>448</v>
      </c>
      <c r="O15" s="16" t="s">
        <v>448</v>
      </c>
    </row>
    <row r="16" spans="1:15" ht="15.75" thickBot="1" x14ac:dyDescent="0.3">
      <c r="A16" s="9" t="s">
        <v>64</v>
      </c>
      <c r="B16" s="99" t="s">
        <v>65</v>
      </c>
      <c r="C16" s="99"/>
      <c r="D16" s="100"/>
      <c r="E16" s="52">
        <v>7757.85</v>
      </c>
      <c r="F16" s="40">
        <v>1269.5</v>
      </c>
      <c r="G16" s="24"/>
      <c r="H16" s="44">
        <v>1200</v>
      </c>
      <c r="I16" s="23">
        <f t="shared" ref="I16:I18" si="3">SUM(E16:H16)</f>
        <v>10227.35</v>
      </c>
      <c r="J16" s="44">
        <v>10608.76</v>
      </c>
      <c r="K16" s="59">
        <f t="shared" ref="K16:K20" si="4">SUM(I16/J16)-1</f>
        <v>-3.5952363895497719E-2</v>
      </c>
      <c r="L16" s="44">
        <v>31607.119999999999</v>
      </c>
      <c r="M16" s="44">
        <v>29844.67</v>
      </c>
      <c r="N16" s="44">
        <v>34259.800000000003</v>
      </c>
      <c r="O16" s="44">
        <v>34436.800000000003</v>
      </c>
    </row>
    <row r="17" spans="1:15" ht="15.75" thickBot="1" x14ac:dyDescent="0.3">
      <c r="A17" s="34" t="s">
        <v>66</v>
      </c>
      <c r="B17" s="85" t="s">
        <v>67</v>
      </c>
      <c r="C17" s="86"/>
      <c r="D17" s="87"/>
      <c r="E17" s="22">
        <v>63075.94</v>
      </c>
      <c r="F17" s="3">
        <v>44376.480000000003</v>
      </c>
      <c r="G17" s="23"/>
      <c r="H17" s="23">
        <v>17728.03</v>
      </c>
      <c r="I17" s="23">
        <f t="shared" si="3"/>
        <v>125180.45000000001</v>
      </c>
      <c r="J17" s="23">
        <v>123740.4</v>
      </c>
      <c r="K17" s="59">
        <f t="shared" si="4"/>
        <v>1.1637670477871565E-2</v>
      </c>
      <c r="L17" s="23">
        <v>380478.52</v>
      </c>
      <c r="M17" s="23">
        <v>284816.09000000003</v>
      </c>
      <c r="N17" s="23">
        <v>301254.96000000002</v>
      </c>
      <c r="O17" s="23">
        <v>321740.62</v>
      </c>
    </row>
    <row r="18" spans="1:15" ht="15.75" thickBot="1" x14ac:dyDescent="0.3">
      <c r="A18" s="34" t="s">
        <v>68</v>
      </c>
      <c r="B18" s="34" t="s">
        <v>69</v>
      </c>
      <c r="C18" s="35"/>
      <c r="D18" s="35"/>
      <c r="E18" s="3">
        <v>12225.55</v>
      </c>
      <c r="F18" s="3">
        <v>8901.61</v>
      </c>
      <c r="G18" s="23"/>
      <c r="H18" s="23">
        <v>5113.96</v>
      </c>
      <c r="I18" s="23">
        <f t="shared" si="3"/>
        <v>26241.119999999999</v>
      </c>
      <c r="J18" s="23">
        <v>23024.84</v>
      </c>
      <c r="K18" s="59">
        <f t="shared" si="4"/>
        <v>0.13968739847920753</v>
      </c>
      <c r="L18" s="23">
        <v>66118.38</v>
      </c>
      <c r="M18" s="23">
        <v>72757.81</v>
      </c>
      <c r="N18" s="23">
        <v>52075.55</v>
      </c>
      <c r="O18" s="23">
        <v>52258.2</v>
      </c>
    </row>
    <row r="19" spans="1:15" ht="15.75" thickBot="1" x14ac:dyDescent="0.3">
      <c r="A19" s="34" t="s">
        <v>324</v>
      </c>
      <c r="B19" s="85" t="s">
        <v>325</v>
      </c>
      <c r="C19" s="86"/>
      <c r="D19" s="87"/>
      <c r="E19" s="3">
        <v>3324.3</v>
      </c>
      <c r="F19" s="3">
        <v>6970.92</v>
      </c>
      <c r="G19" s="23"/>
      <c r="H19" s="23"/>
      <c r="I19" s="23">
        <f>SUM(E19:H19)</f>
        <v>10295.220000000001</v>
      </c>
      <c r="J19" s="23">
        <v>16392.43</v>
      </c>
      <c r="K19" s="59">
        <f t="shared" si="4"/>
        <v>-0.3719527855235617</v>
      </c>
      <c r="L19" s="23">
        <v>43150.78</v>
      </c>
      <c r="M19" s="23">
        <v>31143.73</v>
      </c>
      <c r="N19" s="23">
        <v>37240.15</v>
      </c>
      <c r="O19" s="23">
        <v>48248.12</v>
      </c>
    </row>
    <row r="20" spans="1:15" ht="15.75" thickBot="1" x14ac:dyDescent="0.3">
      <c r="A20" s="30" t="s">
        <v>8</v>
      </c>
      <c r="B20" s="46"/>
      <c r="C20" s="31"/>
      <c r="D20" s="31"/>
      <c r="E20" s="4">
        <f t="shared" ref="E20:I20" si="5">SUM(E16:E19)</f>
        <v>86383.640000000014</v>
      </c>
      <c r="F20" s="4">
        <f t="shared" si="5"/>
        <v>61518.51</v>
      </c>
      <c r="G20" s="4">
        <f t="shared" si="5"/>
        <v>0</v>
      </c>
      <c r="H20" s="4">
        <f t="shared" si="5"/>
        <v>24041.989999999998</v>
      </c>
      <c r="I20" s="4">
        <f t="shared" si="5"/>
        <v>171944.14</v>
      </c>
      <c r="J20" s="4">
        <f>SUM(J16:J19)</f>
        <v>173766.43</v>
      </c>
      <c r="K20" s="66">
        <f t="shared" si="4"/>
        <v>-1.0487008336420245E-2</v>
      </c>
      <c r="L20" s="4">
        <f t="shared" ref="L20:N20" si="6">SUM(L16:L19)</f>
        <v>521354.80000000005</v>
      </c>
      <c r="M20" s="4">
        <f t="shared" ref="M20" si="7">SUM(M16:M19)</f>
        <v>418562.3</v>
      </c>
      <c r="N20" s="4">
        <f t="shared" si="6"/>
        <v>424830.46</v>
      </c>
      <c r="O20" s="4">
        <f t="shared" ref="O20" si="8">SUM(O16:O19)</f>
        <v>456683.74</v>
      </c>
    </row>
    <row r="21" spans="1:15" ht="15.75" thickBot="1" x14ac:dyDescent="0.3">
      <c r="A21" s="36" t="s">
        <v>9</v>
      </c>
      <c r="B21" s="10"/>
      <c r="C21" s="28"/>
      <c r="D21" s="28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5" x14ac:dyDescent="0.25">
      <c r="A22" s="37"/>
      <c r="B22" s="45" t="s">
        <v>58</v>
      </c>
      <c r="C22" s="32"/>
      <c r="D22" s="32"/>
      <c r="E22" s="13" t="s">
        <v>2</v>
      </c>
      <c r="F22" s="14" t="s">
        <v>3</v>
      </c>
      <c r="G22" s="15" t="s">
        <v>4</v>
      </c>
      <c r="H22" s="42" t="s">
        <v>418</v>
      </c>
      <c r="I22" s="53" t="s">
        <v>532</v>
      </c>
      <c r="J22" s="13" t="s">
        <v>529</v>
      </c>
      <c r="K22" s="60" t="s">
        <v>452</v>
      </c>
      <c r="L22" s="13" t="s">
        <v>529</v>
      </c>
      <c r="M22" s="13" t="s">
        <v>503</v>
      </c>
      <c r="N22" s="13" t="s">
        <v>468</v>
      </c>
      <c r="O22" s="13" t="s">
        <v>446</v>
      </c>
    </row>
    <row r="23" spans="1:15" ht="15.75" thickBot="1" x14ac:dyDescent="0.3">
      <c r="A23" s="38" t="s">
        <v>58</v>
      </c>
      <c r="B23" s="38" t="s">
        <v>59</v>
      </c>
      <c r="C23" s="33"/>
      <c r="D23" s="33"/>
      <c r="E23" s="16" t="s">
        <v>5</v>
      </c>
      <c r="F23" s="16" t="s">
        <v>5</v>
      </c>
      <c r="G23" s="16" t="s">
        <v>5</v>
      </c>
      <c r="H23" s="43" t="s">
        <v>419</v>
      </c>
      <c r="I23" s="16" t="s">
        <v>447</v>
      </c>
      <c r="J23" s="16" t="s">
        <v>447</v>
      </c>
      <c r="K23" s="61" t="s">
        <v>531</v>
      </c>
      <c r="L23" s="16" t="s">
        <v>448</v>
      </c>
      <c r="M23" s="16" t="s">
        <v>448</v>
      </c>
      <c r="N23" s="16" t="s">
        <v>448</v>
      </c>
      <c r="O23" s="16" t="s">
        <v>448</v>
      </c>
    </row>
    <row r="24" spans="1:15" ht="15.75" thickBot="1" x14ac:dyDescent="0.3">
      <c r="A24" s="34" t="s">
        <v>280</v>
      </c>
      <c r="B24" s="82" t="s">
        <v>281</v>
      </c>
      <c r="C24" s="83"/>
      <c r="D24" s="84"/>
      <c r="E24" s="3">
        <v>5628.13</v>
      </c>
      <c r="F24" s="3">
        <v>2962.89</v>
      </c>
      <c r="G24" s="2"/>
      <c r="H24" s="2"/>
      <c r="I24" s="3">
        <f>SUM(E24:H24)</f>
        <v>8591.02</v>
      </c>
      <c r="J24" s="2">
        <v>2297.1999999999998</v>
      </c>
      <c r="K24" s="59">
        <f t="shared" ref="K24:K26" si="9">SUM(I24/J24)-1</f>
        <v>2.7397788612223581</v>
      </c>
      <c r="L24" s="2">
        <v>31982.35</v>
      </c>
      <c r="M24" s="2">
        <v>12029.17</v>
      </c>
      <c r="N24" s="2">
        <v>37766.78</v>
      </c>
      <c r="O24" s="2">
        <v>31268.11</v>
      </c>
    </row>
    <row r="25" spans="1:15" ht="15.75" thickBot="1" x14ac:dyDescent="0.3">
      <c r="A25" s="34" t="s">
        <v>70</v>
      </c>
      <c r="B25" s="85" t="s">
        <v>71</v>
      </c>
      <c r="C25" s="86"/>
      <c r="D25" s="87"/>
      <c r="E25" s="3">
        <v>380.97</v>
      </c>
      <c r="F25" s="3"/>
      <c r="G25" s="2"/>
      <c r="H25" s="2"/>
      <c r="I25" s="3">
        <f>SUM(E25:H25)</f>
        <v>380.97</v>
      </c>
      <c r="J25" s="2">
        <v>200.84</v>
      </c>
      <c r="K25" s="59">
        <f t="shared" si="9"/>
        <v>0.89688309101772568</v>
      </c>
      <c r="L25" s="2">
        <v>5394.81</v>
      </c>
      <c r="M25" s="2">
        <v>3584.16</v>
      </c>
      <c r="N25" s="2">
        <v>11431.26</v>
      </c>
      <c r="O25" s="2">
        <v>8736</v>
      </c>
    </row>
    <row r="26" spans="1:15" ht="15.75" thickBot="1" x14ac:dyDescent="0.3">
      <c r="A26" s="30" t="s">
        <v>10</v>
      </c>
      <c r="B26" s="46"/>
      <c r="C26" s="31"/>
      <c r="D26" s="31"/>
      <c r="E26" s="4">
        <f>SUM(E24:E25)</f>
        <v>6009.1</v>
      </c>
      <c r="F26" s="4">
        <f t="shared" ref="F26:I26" si="10">SUM(F24:F25)</f>
        <v>2962.89</v>
      </c>
      <c r="G26" s="4">
        <f t="shared" si="10"/>
        <v>0</v>
      </c>
      <c r="H26" s="4">
        <f>SUM(H24:H25)</f>
        <v>0</v>
      </c>
      <c r="I26" s="4">
        <f t="shared" si="10"/>
        <v>8971.99</v>
      </c>
      <c r="J26" s="4">
        <f>SUM(J24:J25)</f>
        <v>2498.04</v>
      </c>
      <c r="K26" s="66">
        <f t="shared" si="9"/>
        <v>2.5916118236697572</v>
      </c>
      <c r="L26" s="4">
        <f>SUM(L24:L25)</f>
        <v>37377.159999999996</v>
      </c>
      <c r="M26" s="4">
        <f>SUM(M24:M25)</f>
        <v>15613.33</v>
      </c>
      <c r="N26" s="4">
        <f>SUM(N24:N25)</f>
        <v>49198.04</v>
      </c>
      <c r="O26" s="4">
        <f>SUM(O24:O25)</f>
        <v>40004.11</v>
      </c>
    </row>
    <row r="27" spans="1:15" ht="15.75" thickBot="1" x14ac:dyDescent="0.3">
      <c r="A27" s="36" t="s">
        <v>505</v>
      </c>
      <c r="B27" s="10"/>
      <c r="C27" s="28"/>
      <c r="D27" s="28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5" x14ac:dyDescent="0.25">
      <c r="A28" s="37"/>
      <c r="B28" s="45" t="s">
        <v>58</v>
      </c>
      <c r="C28" s="32"/>
      <c r="D28" s="32"/>
      <c r="E28" s="13" t="s">
        <v>2</v>
      </c>
      <c r="F28" s="14" t="s">
        <v>3</v>
      </c>
      <c r="G28" s="15" t="s">
        <v>4</v>
      </c>
      <c r="H28" s="42" t="s">
        <v>418</v>
      </c>
      <c r="I28" s="53" t="s">
        <v>532</v>
      </c>
      <c r="J28" s="13" t="s">
        <v>529</v>
      </c>
      <c r="K28" s="60" t="s">
        <v>452</v>
      </c>
      <c r="L28" s="13" t="s">
        <v>529</v>
      </c>
      <c r="M28" s="13" t="s">
        <v>503</v>
      </c>
      <c r="N28" s="13" t="s">
        <v>468</v>
      </c>
      <c r="O28" s="13" t="s">
        <v>446</v>
      </c>
    </row>
    <row r="29" spans="1:15" ht="15.75" thickBot="1" x14ac:dyDescent="0.3">
      <c r="A29" s="38" t="s">
        <v>58</v>
      </c>
      <c r="B29" s="38" t="s">
        <v>59</v>
      </c>
      <c r="C29" s="33"/>
      <c r="D29" s="33"/>
      <c r="E29" s="16" t="s">
        <v>5</v>
      </c>
      <c r="F29" s="16" t="s">
        <v>5</v>
      </c>
      <c r="G29" s="16" t="s">
        <v>5</v>
      </c>
      <c r="H29" s="43" t="s">
        <v>419</v>
      </c>
      <c r="I29" s="16" t="s">
        <v>447</v>
      </c>
      <c r="J29" s="16" t="s">
        <v>447</v>
      </c>
      <c r="K29" s="61" t="s">
        <v>531</v>
      </c>
      <c r="L29" s="16" t="s">
        <v>448</v>
      </c>
      <c r="M29" s="16" t="s">
        <v>448</v>
      </c>
      <c r="N29" s="16" t="s">
        <v>448</v>
      </c>
      <c r="O29" s="16" t="s">
        <v>448</v>
      </c>
    </row>
    <row r="30" spans="1:15" ht="15.75" thickBot="1" x14ac:dyDescent="0.3">
      <c r="A30" s="34" t="s">
        <v>506</v>
      </c>
      <c r="B30" s="34" t="s">
        <v>507</v>
      </c>
      <c r="C30" s="35"/>
      <c r="D30" s="35"/>
      <c r="E30" s="3">
        <v>7568.96</v>
      </c>
      <c r="F30" s="3"/>
      <c r="G30" s="2"/>
      <c r="H30" s="2">
        <v>1404.94</v>
      </c>
      <c r="I30" s="3">
        <f>SUM(E30:H30)</f>
        <v>8973.9</v>
      </c>
      <c r="J30" s="2">
        <v>3435.99</v>
      </c>
      <c r="K30" s="59">
        <f t="shared" ref="K30:K31" si="11">SUM(I30/J30)-1</f>
        <v>1.6117363554608715</v>
      </c>
      <c r="L30" s="2">
        <v>73569.45</v>
      </c>
      <c r="M30" s="2"/>
      <c r="N30" s="2"/>
      <c r="O30" s="2"/>
    </row>
    <row r="31" spans="1:15" ht="15.75" thickBot="1" x14ac:dyDescent="0.3">
      <c r="A31" s="30" t="s">
        <v>508</v>
      </c>
      <c r="B31" s="46"/>
      <c r="C31" s="31"/>
      <c r="D31" s="31"/>
      <c r="E31" s="4">
        <f t="shared" ref="E31:J31" si="12">SUM(E30:E30)</f>
        <v>7568.96</v>
      </c>
      <c r="F31" s="4">
        <f t="shared" si="12"/>
        <v>0</v>
      </c>
      <c r="G31" s="4">
        <f t="shared" si="12"/>
        <v>0</v>
      </c>
      <c r="H31" s="4">
        <f t="shared" si="12"/>
        <v>1404.94</v>
      </c>
      <c r="I31" s="4">
        <f t="shared" si="12"/>
        <v>8973.9</v>
      </c>
      <c r="J31" s="4">
        <f t="shared" si="12"/>
        <v>3435.99</v>
      </c>
      <c r="K31" s="81">
        <f t="shared" si="11"/>
        <v>1.6117363554608715</v>
      </c>
      <c r="L31" s="4">
        <f>SUM(L30:L30)</f>
        <v>73569.45</v>
      </c>
      <c r="M31" s="4">
        <f>SUM(M30:M30)</f>
        <v>0</v>
      </c>
      <c r="N31" s="4">
        <f>SUM(N30:N30)</f>
        <v>0</v>
      </c>
      <c r="O31" s="4">
        <f>SUM(O30:O30)</f>
        <v>0</v>
      </c>
    </row>
    <row r="32" spans="1:15" x14ac:dyDescent="0.25">
      <c r="A32" s="37"/>
      <c r="B32" s="45" t="s">
        <v>58</v>
      </c>
      <c r="C32" s="32"/>
      <c r="D32" s="32"/>
      <c r="E32" s="13" t="s">
        <v>2</v>
      </c>
      <c r="F32" s="14" t="s">
        <v>3</v>
      </c>
      <c r="G32" s="15" t="s">
        <v>4</v>
      </c>
      <c r="H32" s="42" t="s">
        <v>418</v>
      </c>
      <c r="I32" s="53" t="s">
        <v>532</v>
      </c>
      <c r="J32" s="13" t="s">
        <v>529</v>
      </c>
      <c r="K32" s="60" t="s">
        <v>452</v>
      </c>
      <c r="L32" s="13" t="s">
        <v>529</v>
      </c>
      <c r="M32" s="13" t="s">
        <v>503</v>
      </c>
      <c r="N32" s="13" t="s">
        <v>468</v>
      </c>
      <c r="O32" s="13" t="s">
        <v>446</v>
      </c>
    </row>
    <row r="33" spans="1:15" ht="15.75" thickBot="1" x14ac:dyDescent="0.3">
      <c r="A33" s="38" t="s">
        <v>58</v>
      </c>
      <c r="B33" s="38" t="s">
        <v>59</v>
      </c>
      <c r="C33" s="33"/>
      <c r="D33" s="33"/>
      <c r="E33" s="16" t="s">
        <v>5</v>
      </c>
      <c r="F33" s="16" t="s">
        <v>5</v>
      </c>
      <c r="G33" s="16" t="s">
        <v>5</v>
      </c>
      <c r="H33" s="43" t="s">
        <v>419</v>
      </c>
      <c r="I33" s="16" t="s">
        <v>447</v>
      </c>
      <c r="J33" s="16" t="s">
        <v>447</v>
      </c>
      <c r="K33" s="61" t="s">
        <v>531</v>
      </c>
      <c r="L33" s="16" t="s">
        <v>448</v>
      </c>
      <c r="M33" s="16" t="s">
        <v>448</v>
      </c>
      <c r="N33" s="16" t="s">
        <v>448</v>
      </c>
      <c r="O33" s="16" t="s">
        <v>448</v>
      </c>
    </row>
    <row r="34" spans="1:15" ht="15.75" thickBot="1" x14ac:dyDescent="0.3">
      <c r="A34" s="34" t="s">
        <v>72</v>
      </c>
      <c r="B34" s="34" t="s">
        <v>73</v>
      </c>
      <c r="C34" s="35"/>
      <c r="D34" s="35"/>
      <c r="E34" s="5">
        <v>17651.02</v>
      </c>
      <c r="F34" s="5">
        <v>17833.55</v>
      </c>
      <c r="G34" s="2"/>
      <c r="H34" s="2">
        <v>10582.86</v>
      </c>
      <c r="I34" s="2">
        <f>SUM(E34:H34)</f>
        <v>46067.43</v>
      </c>
      <c r="J34" s="2">
        <v>72139.539999999994</v>
      </c>
      <c r="K34" s="59">
        <f t="shared" ref="K34:K39" si="13">SUM(I34/J34)-1</f>
        <v>-0.36141220196302881</v>
      </c>
      <c r="L34" s="2">
        <v>224457.2</v>
      </c>
      <c r="M34" s="2">
        <v>248440.47</v>
      </c>
      <c r="N34" s="2">
        <v>241403.78</v>
      </c>
      <c r="O34" s="2">
        <v>333787.61</v>
      </c>
    </row>
    <row r="35" spans="1:15" ht="15.75" thickBot="1" x14ac:dyDescent="0.3">
      <c r="A35" s="34" t="s">
        <v>74</v>
      </c>
      <c r="B35" s="85" t="s">
        <v>75</v>
      </c>
      <c r="C35" s="86"/>
      <c r="D35" s="87"/>
      <c r="E35" s="3">
        <v>6249.85</v>
      </c>
      <c r="F35" s="3">
        <v>12038.82</v>
      </c>
      <c r="G35" s="2">
        <v>4788.18</v>
      </c>
      <c r="H35" s="2">
        <v>3622.39</v>
      </c>
      <c r="I35" s="2">
        <f>SUM(E35:H35)</f>
        <v>26699.239999999998</v>
      </c>
      <c r="J35" s="2">
        <v>46877.73</v>
      </c>
      <c r="K35" s="59">
        <f t="shared" si="13"/>
        <v>-0.43044938396121146</v>
      </c>
      <c r="L35" s="2">
        <v>186487.32</v>
      </c>
      <c r="M35" s="2">
        <v>161284.14000000001</v>
      </c>
      <c r="N35" s="2">
        <v>181034.52</v>
      </c>
      <c r="O35" s="2">
        <v>222061.94</v>
      </c>
    </row>
    <row r="36" spans="1:15" ht="15.75" thickBot="1" x14ac:dyDescent="0.3">
      <c r="A36" s="34" t="s">
        <v>464</v>
      </c>
      <c r="B36" s="85" t="s">
        <v>429</v>
      </c>
      <c r="C36" s="86"/>
      <c r="D36" s="87"/>
      <c r="E36" s="3"/>
      <c r="F36" s="3"/>
      <c r="G36" s="2"/>
      <c r="H36" s="2"/>
      <c r="I36" s="2"/>
      <c r="J36" s="2"/>
      <c r="K36" s="59"/>
      <c r="L36" s="2"/>
      <c r="M36" s="2"/>
      <c r="N36" s="2">
        <v>95.23</v>
      </c>
      <c r="O36" s="2"/>
    </row>
    <row r="37" spans="1:15" ht="15.75" thickBot="1" x14ac:dyDescent="0.3">
      <c r="A37" s="34" t="s">
        <v>492</v>
      </c>
      <c r="B37" s="85" t="s">
        <v>493</v>
      </c>
      <c r="C37" s="86"/>
      <c r="D37" s="87"/>
      <c r="E37" s="3">
        <v>796.88</v>
      </c>
      <c r="F37" s="3"/>
      <c r="G37" s="2">
        <v>3625.53</v>
      </c>
      <c r="H37" s="2">
        <v>75</v>
      </c>
      <c r="I37" s="2">
        <f>SUM(E37:H37)</f>
        <v>4497.41</v>
      </c>
      <c r="J37" s="2"/>
      <c r="K37" s="59"/>
      <c r="L37" s="2">
        <v>10644.29</v>
      </c>
      <c r="M37" s="2">
        <v>9775.0499999999993</v>
      </c>
      <c r="N37" s="2"/>
      <c r="O37" s="2"/>
    </row>
    <row r="38" spans="1:15" ht="15.75" thickBot="1" x14ac:dyDescent="0.3">
      <c r="A38" s="34" t="s">
        <v>520</v>
      </c>
      <c r="B38" s="85" t="s">
        <v>521</v>
      </c>
      <c r="C38" s="86"/>
      <c r="D38" s="87"/>
      <c r="E38" s="3">
        <v>1195.92</v>
      </c>
      <c r="F38" s="3">
        <v>3667.27</v>
      </c>
      <c r="G38" s="2"/>
      <c r="H38" s="2">
        <v>840</v>
      </c>
      <c r="I38" s="2">
        <f>SUM(E38:H38)</f>
        <v>5703.1900000000005</v>
      </c>
      <c r="J38" s="2">
        <v>750</v>
      </c>
      <c r="K38" s="59">
        <f t="shared" si="13"/>
        <v>6.6042533333333342</v>
      </c>
      <c r="L38" s="2">
        <v>11862.29</v>
      </c>
      <c r="M38" s="2"/>
      <c r="N38" s="2"/>
      <c r="O38" s="2"/>
    </row>
    <row r="39" spans="1:15" ht="15.75" thickBot="1" x14ac:dyDescent="0.3">
      <c r="A39" s="30" t="s">
        <v>11</v>
      </c>
      <c r="B39" s="46"/>
      <c r="C39" s="31"/>
      <c r="D39" s="31"/>
      <c r="E39" s="4">
        <f t="shared" ref="E39:J39" si="14">SUM(E34:E38)</f>
        <v>25893.670000000006</v>
      </c>
      <c r="F39" s="4">
        <f t="shared" si="14"/>
        <v>33539.64</v>
      </c>
      <c r="G39" s="4">
        <f t="shared" si="14"/>
        <v>8413.7100000000009</v>
      </c>
      <c r="H39" s="4">
        <f t="shared" si="14"/>
        <v>15120.25</v>
      </c>
      <c r="I39" s="4">
        <f t="shared" si="14"/>
        <v>82967.27</v>
      </c>
      <c r="J39" s="4">
        <f t="shared" si="14"/>
        <v>119767.26999999999</v>
      </c>
      <c r="K39" s="66">
        <f t="shared" si="13"/>
        <v>-0.3072625768292121</v>
      </c>
      <c r="L39" s="4">
        <f t="shared" ref="L39:N39" si="15">SUM(L34:L38)</f>
        <v>433451.1</v>
      </c>
      <c r="M39" s="4">
        <f t="shared" ref="M39" si="16">SUM(M34:M38)</f>
        <v>419499.66</v>
      </c>
      <c r="N39" s="4">
        <f t="shared" si="15"/>
        <v>422533.52999999997</v>
      </c>
      <c r="O39" s="4">
        <f t="shared" ref="O39" si="17">SUM(O34:O38)</f>
        <v>555849.55000000005</v>
      </c>
    </row>
    <row r="40" spans="1:15" ht="15.75" thickBot="1" x14ac:dyDescent="0.3">
      <c r="A40" s="92" t="s">
        <v>341</v>
      </c>
      <c r="B40" s="92"/>
      <c r="C40" s="92"/>
      <c r="D40" s="92"/>
      <c r="E40" s="18"/>
      <c r="F40" s="18"/>
      <c r="G40" s="19"/>
      <c r="H40" s="19"/>
      <c r="I40" s="18"/>
      <c r="J40" s="18"/>
      <c r="K40" s="18"/>
      <c r="L40" s="19"/>
      <c r="M40" s="19"/>
      <c r="N40" s="19"/>
    </row>
    <row r="41" spans="1:15" x14ac:dyDescent="0.25">
      <c r="A41" s="37"/>
      <c r="B41" s="45" t="s">
        <v>58</v>
      </c>
      <c r="C41" s="32"/>
      <c r="D41" s="32"/>
      <c r="E41" s="13" t="s">
        <v>2</v>
      </c>
      <c r="F41" s="14" t="s">
        <v>3</v>
      </c>
      <c r="G41" s="15" t="s">
        <v>4</v>
      </c>
      <c r="H41" s="42" t="s">
        <v>418</v>
      </c>
      <c r="I41" s="53" t="s">
        <v>532</v>
      </c>
      <c r="J41" s="13" t="s">
        <v>529</v>
      </c>
      <c r="K41" s="60" t="s">
        <v>452</v>
      </c>
      <c r="L41" s="13" t="s">
        <v>529</v>
      </c>
      <c r="M41" s="13" t="s">
        <v>503</v>
      </c>
      <c r="N41" s="13" t="s">
        <v>468</v>
      </c>
      <c r="O41" s="13" t="s">
        <v>446</v>
      </c>
    </row>
    <row r="42" spans="1:15" ht="15.75" thickBot="1" x14ac:dyDescent="0.3">
      <c r="A42" s="38" t="s">
        <v>58</v>
      </c>
      <c r="B42" s="38" t="s">
        <v>59</v>
      </c>
      <c r="C42" s="33"/>
      <c r="D42" s="33"/>
      <c r="E42" s="16" t="s">
        <v>5</v>
      </c>
      <c r="F42" s="16" t="s">
        <v>5</v>
      </c>
      <c r="G42" s="16" t="s">
        <v>5</v>
      </c>
      <c r="H42" s="43" t="s">
        <v>419</v>
      </c>
      <c r="I42" s="16" t="s">
        <v>447</v>
      </c>
      <c r="J42" s="16" t="s">
        <v>447</v>
      </c>
      <c r="K42" s="61" t="s">
        <v>531</v>
      </c>
      <c r="L42" s="16" t="s">
        <v>448</v>
      </c>
      <c r="M42" s="16" t="s">
        <v>448</v>
      </c>
      <c r="N42" s="16" t="s">
        <v>448</v>
      </c>
      <c r="O42" s="16" t="s">
        <v>448</v>
      </c>
    </row>
    <row r="43" spans="1:15" ht="15.75" thickBot="1" x14ac:dyDescent="0.3">
      <c r="A43" s="34" t="s">
        <v>364</v>
      </c>
      <c r="B43" s="82" t="s">
        <v>365</v>
      </c>
      <c r="C43" s="83"/>
      <c r="D43" s="84"/>
      <c r="E43" s="3"/>
      <c r="F43" s="57"/>
      <c r="G43" s="2"/>
      <c r="H43" s="41"/>
      <c r="I43" s="2">
        <f>SUM(E43:H43)</f>
        <v>0</v>
      </c>
      <c r="J43" s="2"/>
      <c r="K43" s="59"/>
      <c r="L43" s="2"/>
      <c r="M43" s="2">
        <v>93.24</v>
      </c>
      <c r="N43" s="2">
        <v>11239.71</v>
      </c>
      <c r="O43" s="2">
        <v>15290.62</v>
      </c>
    </row>
    <row r="44" spans="1:15" ht="15.75" thickBot="1" x14ac:dyDescent="0.3">
      <c r="A44" s="34" t="s">
        <v>483</v>
      </c>
      <c r="B44" s="85" t="s">
        <v>484</v>
      </c>
      <c r="C44" s="86"/>
      <c r="D44" s="87"/>
      <c r="E44" s="3"/>
      <c r="F44" s="57"/>
      <c r="G44" s="2"/>
      <c r="H44" s="41"/>
      <c r="I44" s="2">
        <f>SUM(E44:H44)</f>
        <v>0</v>
      </c>
      <c r="J44" s="2"/>
      <c r="K44" s="59"/>
      <c r="L44" s="2"/>
      <c r="M44" s="2">
        <v>5565.48</v>
      </c>
      <c r="N44" s="2"/>
      <c r="O44" s="2"/>
    </row>
    <row r="45" spans="1:15" ht="15.75" thickBot="1" x14ac:dyDescent="0.3">
      <c r="A45" s="34" t="s">
        <v>77</v>
      </c>
      <c r="B45" s="78" t="s">
        <v>342</v>
      </c>
      <c r="C45" s="79"/>
      <c r="D45" s="80"/>
      <c r="E45" s="3">
        <v>548.76</v>
      </c>
      <c r="F45" s="5">
        <v>6725.26</v>
      </c>
      <c r="G45" s="2"/>
      <c r="H45" s="2">
        <v>37464.949999999997</v>
      </c>
      <c r="I45" s="2">
        <f>SUM(E45:H45)</f>
        <v>44738.97</v>
      </c>
      <c r="J45" s="2">
        <v>29218.13</v>
      </c>
      <c r="K45" s="59">
        <f t="shared" ref="K45:K48" si="18">SUM(I45/J45)-1</f>
        <v>0.53120579585346483</v>
      </c>
      <c r="L45" s="2">
        <v>97892.43</v>
      </c>
      <c r="M45" s="2">
        <v>140550.03</v>
      </c>
      <c r="N45" s="2">
        <v>187386.14</v>
      </c>
      <c r="O45" s="2">
        <v>165696.98000000001</v>
      </c>
    </row>
    <row r="46" spans="1:15" ht="15.75" thickBot="1" x14ac:dyDescent="0.3">
      <c r="A46" s="34" t="s">
        <v>453</v>
      </c>
      <c r="B46" s="85" t="s">
        <v>454</v>
      </c>
      <c r="C46" s="86"/>
      <c r="D46" s="87"/>
      <c r="E46" s="3"/>
      <c r="F46" s="3"/>
      <c r="G46" s="2"/>
      <c r="H46" s="2"/>
      <c r="I46" s="2">
        <f>SUM(E46:H46)</f>
        <v>0</v>
      </c>
      <c r="J46" s="2"/>
      <c r="K46" s="59"/>
      <c r="L46" s="2"/>
      <c r="M46" s="2">
        <v>7460.17</v>
      </c>
      <c r="N46" s="2">
        <v>6668.28</v>
      </c>
      <c r="O46" s="2">
        <v>0</v>
      </c>
    </row>
    <row r="47" spans="1:15" ht="15.75" thickBot="1" x14ac:dyDescent="0.3">
      <c r="A47" s="34" t="s">
        <v>465</v>
      </c>
      <c r="B47" s="85" t="s">
        <v>533</v>
      </c>
      <c r="C47" s="86"/>
      <c r="D47" s="87"/>
      <c r="E47" s="3">
        <v>5062.6099999999997</v>
      </c>
      <c r="F47" s="3">
        <v>22214.84</v>
      </c>
      <c r="G47" s="2"/>
      <c r="H47" s="2">
        <v>8152.83</v>
      </c>
      <c r="I47" s="2">
        <f>SUM(E47:H47)</f>
        <v>35430.28</v>
      </c>
      <c r="J47" s="2">
        <v>34980.06</v>
      </c>
      <c r="K47" s="59">
        <f t="shared" si="18"/>
        <v>1.2870761227968153E-2</v>
      </c>
      <c r="L47" s="2">
        <v>116580.29</v>
      </c>
      <c r="M47" s="2">
        <v>61495.64</v>
      </c>
      <c r="N47" s="2">
        <v>2489.34</v>
      </c>
      <c r="O47" s="2">
        <v>0</v>
      </c>
    </row>
    <row r="48" spans="1:15" ht="15.75" thickBot="1" x14ac:dyDescent="0.3">
      <c r="A48" s="25" t="s">
        <v>343</v>
      </c>
      <c r="B48" s="48"/>
      <c r="C48" s="26"/>
      <c r="D48" s="26"/>
      <c r="E48" s="27">
        <f>SUM(E43:E47)</f>
        <v>5611.37</v>
      </c>
      <c r="F48" s="27">
        <f t="shared" ref="F48:I48" si="19">SUM(F43:F47)</f>
        <v>28940.1</v>
      </c>
      <c r="G48" s="27">
        <f t="shared" si="19"/>
        <v>0</v>
      </c>
      <c r="H48" s="27">
        <f>SUM(H43:H47)</f>
        <v>45617.78</v>
      </c>
      <c r="I48" s="27">
        <f t="shared" si="19"/>
        <v>80169.25</v>
      </c>
      <c r="J48" s="27">
        <f>SUM(J43:J47)</f>
        <v>64198.19</v>
      </c>
      <c r="K48" s="66">
        <f t="shared" si="18"/>
        <v>0.24877741880261728</v>
      </c>
      <c r="L48" s="27">
        <f>SUM(L43:L47)</f>
        <v>214472.71999999997</v>
      </c>
      <c r="M48" s="27">
        <f>SUM(M43:M47)</f>
        <v>215164.56</v>
      </c>
      <c r="N48" s="27">
        <f>SUM(N43:N47)</f>
        <v>207783.47</v>
      </c>
      <c r="O48" s="27">
        <f>SUM(O43:O47)</f>
        <v>180987.6</v>
      </c>
    </row>
    <row r="49" spans="1:15" ht="15.75" thickBot="1" x14ac:dyDescent="0.3">
      <c r="A49" s="36" t="s">
        <v>12</v>
      </c>
      <c r="B49" s="10"/>
      <c r="C49" s="28"/>
      <c r="D49" s="28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5" x14ac:dyDescent="0.25">
      <c r="A50" s="37"/>
      <c r="B50" s="45" t="s">
        <v>58</v>
      </c>
      <c r="C50" s="32"/>
      <c r="D50" s="32"/>
      <c r="E50" s="13" t="s">
        <v>2</v>
      </c>
      <c r="F50" s="14" t="s">
        <v>3</v>
      </c>
      <c r="G50" s="15" t="s">
        <v>4</v>
      </c>
      <c r="H50" s="42" t="s">
        <v>418</v>
      </c>
      <c r="I50" s="53" t="s">
        <v>532</v>
      </c>
      <c r="J50" s="13" t="s">
        <v>529</v>
      </c>
      <c r="K50" s="60" t="s">
        <v>452</v>
      </c>
      <c r="L50" s="13" t="s">
        <v>529</v>
      </c>
      <c r="M50" s="13" t="s">
        <v>503</v>
      </c>
      <c r="N50" s="13" t="s">
        <v>468</v>
      </c>
      <c r="O50" s="13" t="s">
        <v>446</v>
      </c>
    </row>
    <row r="51" spans="1:15" ht="15.75" thickBot="1" x14ac:dyDescent="0.3">
      <c r="A51" s="38" t="s">
        <v>58</v>
      </c>
      <c r="B51" s="38" t="s">
        <v>59</v>
      </c>
      <c r="C51" s="33"/>
      <c r="D51" s="33"/>
      <c r="E51" s="16" t="s">
        <v>5</v>
      </c>
      <c r="F51" s="16" t="s">
        <v>5</v>
      </c>
      <c r="G51" s="16" t="s">
        <v>5</v>
      </c>
      <c r="H51" s="43" t="s">
        <v>419</v>
      </c>
      <c r="I51" s="16" t="s">
        <v>447</v>
      </c>
      <c r="J51" s="16" t="s">
        <v>447</v>
      </c>
      <c r="K51" s="61" t="s">
        <v>531</v>
      </c>
      <c r="L51" s="16" t="s">
        <v>448</v>
      </c>
      <c r="M51" s="16" t="s">
        <v>448</v>
      </c>
      <c r="N51" s="16" t="s">
        <v>448</v>
      </c>
      <c r="O51" s="16" t="s">
        <v>448</v>
      </c>
    </row>
    <row r="52" spans="1:15" ht="15.75" thickBot="1" x14ac:dyDescent="0.3">
      <c r="A52" s="34" t="s">
        <v>78</v>
      </c>
      <c r="B52" s="82" t="s">
        <v>79</v>
      </c>
      <c r="C52" s="83"/>
      <c r="D52" s="84"/>
      <c r="E52" s="3">
        <v>12999.02</v>
      </c>
      <c r="F52" s="3">
        <v>10876.71</v>
      </c>
      <c r="G52" s="2">
        <v>29226.27</v>
      </c>
      <c r="H52" s="2">
        <v>53032.89</v>
      </c>
      <c r="I52" s="2">
        <f>SUM(E52:H52)</f>
        <v>106134.89</v>
      </c>
      <c r="J52" s="2">
        <v>191053.58</v>
      </c>
      <c r="K52" s="59">
        <f t="shared" ref="K52:K55" si="20">SUM(I52/J52)-1</f>
        <v>-0.4444757852744764</v>
      </c>
      <c r="L52" s="2">
        <v>2453759.56</v>
      </c>
      <c r="M52" s="2">
        <v>2626616.11</v>
      </c>
      <c r="N52" s="2">
        <v>2569816.2599999998</v>
      </c>
      <c r="O52" s="2">
        <v>2450979.12</v>
      </c>
    </row>
    <row r="53" spans="1:15" ht="15.75" thickBot="1" x14ac:dyDescent="0.3">
      <c r="A53" s="34" t="s">
        <v>370</v>
      </c>
      <c r="B53" s="85" t="s">
        <v>371</v>
      </c>
      <c r="C53" s="86"/>
      <c r="D53" s="87"/>
      <c r="E53" s="3">
        <v>160.15</v>
      </c>
      <c r="F53" s="3"/>
      <c r="G53" s="2">
        <v>6082.64</v>
      </c>
      <c r="H53" s="2"/>
      <c r="I53" s="2">
        <f t="shared" ref="I53:I54" si="21">SUM(E53:H53)</f>
        <v>6242.79</v>
      </c>
      <c r="J53" s="2">
        <v>3155.37</v>
      </c>
      <c r="K53" s="59">
        <f t="shared" si="20"/>
        <v>0.97846528299375346</v>
      </c>
      <c r="L53" s="2">
        <v>27170.42</v>
      </c>
      <c r="M53" s="2">
        <v>9919.99</v>
      </c>
      <c r="N53" s="2">
        <v>5064</v>
      </c>
      <c r="O53" s="2">
        <v>10117.77</v>
      </c>
    </row>
    <row r="54" spans="1:15" ht="15.75" thickBot="1" x14ac:dyDescent="0.3">
      <c r="A54" s="34" t="s">
        <v>80</v>
      </c>
      <c r="B54" s="85" t="s">
        <v>81</v>
      </c>
      <c r="C54" s="86"/>
      <c r="D54" s="87"/>
      <c r="E54" s="3"/>
      <c r="F54" s="3"/>
      <c r="G54" s="2"/>
      <c r="H54" s="2"/>
      <c r="I54" s="2">
        <f t="shared" si="21"/>
        <v>0</v>
      </c>
      <c r="J54" s="2"/>
      <c r="K54" s="59"/>
      <c r="L54" s="2"/>
      <c r="M54" s="2"/>
      <c r="N54" s="2">
        <v>9603.44</v>
      </c>
      <c r="O54" s="2">
        <v>44810.28</v>
      </c>
    </row>
    <row r="55" spans="1:15" ht="15.75" thickBot="1" x14ac:dyDescent="0.3">
      <c r="A55" s="30" t="s">
        <v>13</v>
      </c>
      <c r="B55" s="46"/>
      <c r="C55" s="31"/>
      <c r="D55" s="31"/>
      <c r="E55" s="4">
        <f>SUM(E52:E54)</f>
        <v>13159.17</v>
      </c>
      <c r="F55" s="4">
        <f t="shared" ref="F55:I55" si="22">SUM(F52:F54)</f>
        <v>10876.71</v>
      </c>
      <c r="G55" s="4">
        <f t="shared" si="22"/>
        <v>35308.910000000003</v>
      </c>
      <c r="H55" s="4">
        <f>SUM(H52:H54)</f>
        <v>53032.89</v>
      </c>
      <c r="I55" s="4">
        <f t="shared" si="22"/>
        <v>112377.68</v>
      </c>
      <c r="J55" s="4">
        <f>SUM(J52:J54)</f>
        <v>194208.94999999998</v>
      </c>
      <c r="K55" s="66">
        <f t="shared" si="20"/>
        <v>-0.42135684272017326</v>
      </c>
      <c r="L55" s="4">
        <f>SUM(L52:L54)</f>
        <v>2480929.98</v>
      </c>
      <c r="M55" s="4">
        <f>SUM(M52:M54)</f>
        <v>2636536.1</v>
      </c>
      <c r="N55" s="4">
        <f>SUM(N52:N54)</f>
        <v>2584483.6999999997</v>
      </c>
      <c r="O55" s="4">
        <f>SUM(O52:O54)</f>
        <v>2505907.17</v>
      </c>
    </row>
    <row r="56" spans="1:15" ht="15.75" thickBot="1" x14ac:dyDescent="0.3">
      <c r="A56" s="39" t="s">
        <v>14</v>
      </c>
      <c r="B56" s="47"/>
      <c r="C56" s="29"/>
      <c r="D56" s="29"/>
      <c r="E56" s="18"/>
      <c r="F56" s="18"/>
      <c r="G56" s="19"/>
      <c r="H56" s="19"/>
      <c r="I56" s="18"/>
      <c r="J56" s="18"/>
      <c r="K56" s="18"/>
      <c r="L56" s="19"/>
      <c r="M56" s="19"/>
      <c r="N56" s="19"/>
    </row>
    <row r="57" spans="1:15" x14ac:dyDescent="0.25">
      <c r="A57" s="37"/>
      <c r="B57" s="45" t="s">
        <v>58</v>
      </c>
      <c r="C57" s="32"/>
      <c r="D57" s="32"/>
      <c r="E57" s="13" t="s">
        <v>2</v>
      </c>
      <c r="F57" s="14" t="s">
        <v>3</v>
      </c>
      <c r="G57" s="15" t="s">
        <v>4</v>
      </c>
      <c r="H57" s="42" t="s">
        <v>418</v>
      </c>
      <c r="I57" s="53" t="s">
        <v>532</v>
      </c>
      <c r="J57" s="13" t="s">
        <v>529</v>
      </c>
      <c r="K57" s="60" t="s">
        <v>452</v>
      </c>
      <c r="L57" s="13" t="s">
        <v>529</v>
      </c>
      <c r="M57" s="13" t="s">
        <v>503</v>
      </c>
      <c r="N57" s="13" t="s">
        <v>468</v>
      </c>
      <c r="O57" s="13" t="s">
        <v>446</v>
      </c>
    </row>
    <row r="58" spans="1:15" ht="15.75" thickBot="1" x14ac:dyDescent="0.3">
      <c r="A58" s="38" t="s">
        <v>58</v>
      </c>
      <c r="B58" s="38" t="s">
        <v>59</v>
      </c>
      <c r="C58" s="33"/>
      <c r="D58" s="33"/>
      <c r="E58" s="16" t="s">
        <v>5</v>
      </c>
      <c r="F58" s="16" t="s">
        <v>5</v>
      </c>
      <c r="G58" s="16" t="s">
        <v>5</v>
      </c>
      <c r="H58" s="43" t="s">
        <v>419</v>
      </c>
      <c r="I58" s="16" t="s">
        <v>447</v>
      </c>
      <c r="J58" s="16" t="s">
        <v>447</v>
      </c>
      <c r="K58" s="61" t="s">
        <v>531</v>
      </c>
      <c r="L58" s="16" t="s">
        <v>448</v>
      </c>
      <c r="M58" s="16" t="s">
        <v>448</v>
      </c>
      <c r="N58" s="16" t="s">
        <v>448</v>
      </c>
      <c r="O58" s="16" t="s">
        <v>448</v>
      </c>
    </row>
    <row r="59" spans="1:15" ht="15.75" thickBot="1" x14ac:dyDescent="0.3">
      <c r="A59" s="34" t="s">
        <v>82</v>
      </c>
      <c r="B59" s="82" t="s">
        <v>83</v>
      </c>
      <c r="C59" s="83"/>
      <c r="D59" s="84"/>
      <c r="E59" s="3">
        <v>1994.91</v>
      </c>
      <c r="F59" s="3">
        <v>9314.36</v>
      </c>
      <c r="G59" s="2"/>
      <c r="H59" s="2">
        <v>6129.29</v>
      </c>
      <c r="I59" s="2">
        <f>SUM(E59:H59)</f>
        <v>17438.560000000001</v>
      </c>
      <c r="J59" s="2">
        <v>9251.1</v>
      </c>
      <c r="K59" s="59">
        <f t="shared" ref="K59:K66" si="23">SUM(I59/J59)-1</f>
        <v>0.88502556452746162</v>
      </c>
      <c r="L59" s="2">
        <v>61009.56</v>
      </c>
      <c r="M59" s="2">
        <v>53149.97</v>
      </c>
      <c r="N59" s="2">
        <v>60945.99</v>
      </c>
      <c r="O59" s="2">
        <v>53061.760000000002</v>
      </c>
    </row>
    <row r="60" spans="1:15" ht="15.75" thickBot="1" x14ac:dyDescent="0.3">
      <c r="A60" s="34" t="s">
        <v>282</v>
      </c>
      <c r="B60" s="85" t="s">
        <v>283</v>
      </c>
      <c r="C60" s="86"/>
      <c r="D60" s="87"/>
      <c r="E60" s="3">
        <v>3612.35</v>
      </c>
      <c r="F60" s="57">
        <v>1746.48</v>
      </c>
      <c r="G60" s="2"/>
      <c r="H60" s="2">
        <v>2809</v>
      </c>
      <c r="I60" s="2">
        <f t="shared" ref="I60:I64" si="24">SUM(E60:H60)</f>
        <v>8167.83</v>
      </c>
      <c r="J60" s="2">
        <v>10634.48</v>
      </c>
      <c r="K60" s="59">
        <f t="shared" si="23"/>
        <v>-0.23194834162084088</v>
      </c>
      <c r="L60" s="2">
        <v>25069.54</v>
      </c>
      <c r="M60" s="2">
        <v>57967.37</v>
      </c>
      <c r="N60" s="2">
        <v>51843.69</v>
      </c>
      <c r="O60" s="2">
        <v>54643.87</v>
      </c>
    </row>
    <row r="61" spans="1:15" ht="15.75" thickBot="1" x14ac:dyDescent="0.3">
      <c r="A61" s="34" t="s">
        <v>372</v>
      </c>
      <c r="B61" s="85" t="s">
        <v>373</v>
      </c>
      <c r="C61" s="86"/>
      <c r="D61" s="87"/>
      <c r="E61" s="3">
        <v>882.91</v>
      </c>
      <c r="F61" s="3">
        <v>5087.97</v>
      </c>
      <c r="G61" s="2"/>
      <c r="H61" s="2">
        <v>3367</v>
      </c>
      <c r="I61" s="2">
        <f t="shared" si="24"/>
        <v>9337.880000000001</v>
      </c>
      <c r="J61" s="2">
        <v>10428.31</v>
      </c>
      <c r="K61" s="59">
        <f t="shared" si="23"/>
        <v>-0.10456440209391538</v>
      </c>
      <c r="L61" s="2">
        <v>21502.27</v>
      </c>
      <c r="M61" s="2">
        <v>25321.200000000001</v>
      </c>
      <c r="N61" s="2">
        <v>25908.73</v>
      </c>
      <c r="O61" s="2">
        <v>30855.82</v>
      </c>
    </row>
    <row r="62" spans="1:15" ht="15.75" thickBot="1" x14ac:dyDescent="0.3">
      <c r="A62" s="34" t="s">
        <v>84</v>
      </c>
      <c r="B62" s="85" t="s">
        <v>85</v>
      </c>
      <c r="C62" s="86"/>
      <c r="D62" s="87"/>
      <c r="E62" s="3">
        <v>776.47</v>
      </c>
      <c r="F62" s="3">
        <v>1894.51</v>
      </c>
      <c r="G62" s="2"/>
      <c r="H62" s="2">
        <v>2789</v>
      </c>
      <c r="I62" s="2">
        <f t="shared" si="24"/>
        <v>5459.98</v>
      </c>
      <c r="J62" s="2">
        <v>8969.59</v>
      </c>
      <c r="K62" s="59">
        <f t="shared" si="23"/>
        <v>-0.39127875410135804</v>
      </c>
      <c r="L62" s="2">
        <v>36176.449999999997</v>
      </c>
      <c r="M62" s="2">
        <v>33450.379999999997</v>
      </c>
      <c r="N62" s="2">
        <v>40669.65</v>
      </c>
      <c r="O62" s="2">
        <v>40861.519999999997</v>
      </c>
    </row>
    <row r="63" spans="1:15" ht="15.75" thickBot="1" x14ac:dyDescent="0.3">
      <c r="A63" s="34" t="s">
        <v>86</v>
      </c>
      <c r="B63" s="85" t="s">
        <v>87</v>
      </c>
      <c r="C63" s="86"/>
      <c r="D63" s="87"/>
      <c r="E63" s="3"/>
      <c r="F63" s="3">
        <v>290.95999999999998</v>
      </c>
      <c r="G63" s="2"/>
      <c r="H63" s="2"/>
      <c r="I63" s="2">
        <f t="shared" si="24"/>
        <v>290.95999999999998</v>
      </c>
      <c r="J63" s="2">
        <v>15372.49</v>
      </c>
      <c r="K63" s="59">
        <f t="shared" si="23"/>
        <v>-0.98107268243466084</v>
      </c>
      <c r="L63" s="2">
        <v>30523.81</v>
      </c>
      <c r="M63" s="2">
        <v>35651.870000000003</v>
      </c>
      <c r="N63" s="2">
        <v>32084.17</v>
      </c>
      <c r="O63" s="2">
        <v>29907.97</v>
      </c>
    </row>
    <row r="64" spans="1:15" ht="15.75" thickBot="1" x14ac:dyDescent="0.3">
      <c r="A64" s="34" t="s">
        <v>88</v>
      </c>
      <c r="B64" s="85" t="s">
        <v>89</v>
      </c>
      <c r="C64" s="86"/>
      <c r="D64" s="87"/>
      <c r="E64" s="3">
        <v>912.04</v>
      </c>
      <c r="F64" s="3">
        <v>2483.4299999999998</v>
      </c>
      <c r="G64" s="2"/>
      <c r="H64" s="2">
        <v>1895</v>
      </c>
      <c r="I64" s="2">
        <f t="shared" si="24"/>
        <v>5290.4699999999993</v>
      </c>
      <c r="J64" s="2">
        <v>1430.84</v>
      </c>
      <c r="K64" s="59">
        <f t="shared" si="23"/>
        <v>2.6974574375891081</v>
      </c>
      <c r="L64" s="2">
        <v>10781.24</v>
      </c>
      <c r="M64" s="2">
        <v>14824.32</v>
      </c>
      <c r="N64" s="2">
        <v>15518.41</v>
      </c>
      <c r="O64" s="2">
        <v>16945.900000000001</v>
      </c>
    </row>
    <row r="65" spans="1:15" ht="15.75" thickBot="1" x14ac:dyDescent="0.3">
      <c r="A65" s="34" t="s">
        <v>389</v>
      </c>
      <c r="B65" s="34" t="s">
        <v>390</v>
      </c>
      <c r="C65" s="35"/>
      <c r="D65" s="35"/>
      <c r="E65" s="3"/>
      <c r="F65" s="3"/>
      <c r="G65" s="2"/>
      <c r="H65" s="2"/>
      <c r="I65" s="2"/>
      <c r="J65" s="2"/>
      <c r="K65" s="59"/>
      <c r="L65" s="2"/>
      <c r="M65" s="2"/>
      <c r="N65" s="2">
        <v>886.75</v>
      </c>
      <c r="O65" s="2">
        <v>4847.6000000000004</v>
      </c>
    </row>
    <row r="66" spans="1:15" ht="15.75" thickBot="1" x14ac:dyDescent="0.3">
      <c r="A66" s="25" t="s">
        <v>15</v>
      </c>
      <c r="B66" s="48"/>
      <c r="C66" s="26"/>
      <c r="D66" s="26"/>
      <c r="E66" s="27">
        <f>SUM(E59:E65)</f>
        <v>8178.68</v>
      </c>
      <c r="F66" s="27">
        <f t="shared" ref="F66:I66" si="25">SUM(F59:F65)</f>
        <v>20817.71</v>
      </c>
      <c r="G66" s="27">
        <f t="shared" si="25"/>
        <v>0</v>
      </c>
      <c r="H66" s="27">
        <f>SUM(H59:H65)</f>
        <v>16989.29</v>
      </c>
      <c r="I66" s="27">
        <f t="shared" si="25"/>
        <v>45985.68</v>
      </c>
      <c r="J66" s="27">
        <f>SUM(J59:J65)</f>
        <v>56086.80999999999</v>
      </c>
      <c r="K66" s="66">
        <f t="shared" si="23"/>
        <v>-0.18009813715559853</v>
      </c>
      <c r="L66" s="27">
        <f>SUM(L59:L65)</f>
        <v>185062.87</v>
      </c>
      <c r="M66" s="27">
        <f>SUM(M59:M65)</f>
        <v>220365.11000000002</v>
      </c>
      <c r="N66" s="27">
        <f>SUM(N59:N65)</f>
        <v>227857.38999999998</v>
      </c>
      <c r="O66" s="27">
        <f>SUM(O59:O65)</f>
        <v>231124.44</v>
      </c>
    </row>
    <row r="67" spans="1:15" ht="15.75" thickBot="1" x14ac:dyDescent="0.3">
      <c r="A67" s="39" t="s">
        <v>267</v>
      </c>
      <c r="B67" s="47"/>
      <c r="C67" s="29"/>
      <c r="D67" s="29"/>
      <c r="E67" s="18"/>
      <c r="F67" s="18"/>
      <c r="G67" s="19"/>
      <c r="H67" s="19"/>
      <c r="I67" s="18"/>
      <c r="J67" s="18"/>
      <c r="K67" s="18"/>
      <c r="L67" s="19"/>
      <c r="M67" s="19"/>
      <c r="N67" s="19"/>
    </row>
    <row r="68" spans="1:15" x14ac:dyDescent="0.25">
      <c r="A68" s="37"/>
      <c r="B68" s="45" t="s">
        <v>58</v>
      </c>
      <c r="C68" s="32"/>
      <c r="D68" s="32"/>
      <c r="E68" s="13" t="s">
        <v>2</v>
      </c>
      <c r="F68" s="14" t="s">
        <v>3</v>
      </c>
      <c r="G68" s="15" t="s">
        <v>4</v>
      </c>
      <c r="H68" s="42" t="s">
        <v>418</v>
      </c>
      <c r="I68" s="53" t="s">
        <v>532</v>
      </c>
      <c r="J68" s="13" t="s">
        <v>529</v>
      </c>
      <c r="K68" s="60" t="s">
        <v>452</v>
      </c>
      <c r="L68" s="13" t="s">
        <v>529</v>
      </c>
      <c r="M68" s="13" t="s">
        <v>503</v>
      </c>
      <c r="N68" s="13" t="s">
        <v>468</v>
      </c>
      <c r="O68" s="13" t="s">
        <v>446</v>
      </c>
    </row>
    <row r="69" spans="1:15" ht="15.75" thickBot="1" x14ac:dyDescent="0.3">
      <c r="A69" s="38" t="s">
        <v>58</v>
      </c>
      <c r="B69" s="38" t="s">
        <v>59</v>
      </c>
      <c r="C69" s="33"/>
      <c r="D69" s="33"/>
      <c r="E69" s="16" t="s">
        <v>5</v>
      </c>
      <c r="F69" s="16" t="s">
        <v>5</v>
      </c>
      <c r="G69" s="16" t="s">
        <v>5</v>
      </c>
      <c r="H69" s="43" t="s">
        <v>419</v>
      </c>
      <c r="I69" s="16" t="s">
        <v>447</v>
      </c>
      <c r="J69" s="16" t="s">
        <v>447</v>
      </c>
      <c r="K69" s="61" t="s">
        <v>531</v>
      </c>
      <c r="L69" s="16" t="s">
        <v>448</v>
      </c>
      <c r="M69" s="16" t="s">
        <v>448</v>
      </c>
      <c r="N69" s="16" t="s">
        <v>448</v>
      </c>
      <c r="O69" s="16" t="s">
        <v>448</v>
      </c>
    </row>
    <row r="70" spans="1:15" ht="15.75" thickBot="1" x14ac:dyDescent="0.3">
      <c r="A70" s="34" t="s">
        <v>90</v>
      </c>
      <c r="B70" s="82" t="s">
        <v>91</v>
      </c>
      <c r="C70" s="83"/>
      <c r="D70" s="84"/>
      <c r="E70" s="5">
        <v>362.88</v>
      </c>
      <c r="F70" s="3">
        <v>7614.38</v>
      </c>
      <c r="G70" s="2"/>
      <c r="H70" s="2">
        <v>2687.1</v>
      </c>
      <c r="I70" s="2">
        <f>SUM(E70:H70)</f>
        <v>10664.36</v>
      </c>
      <c r="J70" s="2">
        <v>17092.79</v>
      </c>
      <c r="K70" s="59">
        <f>SUM(I70/J70)-1</f>
        <v>-0.37609015263160661</v>
      </c>
      <c r="L70" s="2">
        <v>47622.73</v>
      </c>
      <c r="M70" s="2">
        <v>47208.27</v>
      </c>
      <c r="N70" s="2">
        <v>52425.36</v>
      </c>
      <c r="O70" s="2">
        <v>65676.929999999993</v>
      </c>
    </row>
    <row r="71" spans="1:15" ht="15.75" thickBot="1" x14ac:dyDescent="0.3">
      <c r="A71" s="34" t="s">
        <v>461</v>
      </c>
      <c r="B71" s="34" t="s">
        <v>462</v>
      </c>
      <c r="C71" s="35"/>
      <c r="D71" s="35"/>
      <c r="E71" s="3"/>
      <c r="F71" s="3"/>
      <c r="G71" s="2"/>
      <c r="H71" s="2"/>
      <c r="I71" s="2">
        <f>SUM(E71:H71)</f>
        <v>0</v>
      </c>
      <c r="J71" s="2"/>
      <c r="K71" s="59"/>
      <c r="L71" s="2">
        <v>854.3</v>
      </c>
      <c r="M71" s="2">
        <v>3947.54</v>
      </c>
      <c r="N71" s="2">
        <v>2845.01</v>
      </c>
      <c r="O71" s="2">
        <v>0</v>
      </c>
    </row>
    <row r="72" spans="1:15" ht="15.75" thickBot="1" x14ac:dyDescent="0.3">
      <c r="A72" s="25" t="s">
        <v>268</v>
      </c>
      <c r="B72" s="48"/>
      <c r="C72" s="26"/>
      <c r="D72" s="26"/>
      <c r="E72" s="27">
        <f>SUM(E70:E71)</f>
        <v>362.88</v>
      </c>
      <c r="F72" s="27">
        <f t="shared" ref="F72:H72" si="26">SUM(F70:F71)</f>
        <v>7614.38</v>
      </c>
      <c r="G72" s="27">
        <f t="shared" si="26"/>
        <v>0</v>
      </c>
      <c r="H72" s="27">
        <f t="shared" si="26"/>
        <v>2687.1</v>
      </c>
      <c r="I72" s="27">
        <f>SUM(I70:I71)</f>
        <v>10664.36</v>
      </c>
      <c r="J72" s="27">
        <f>SUM(J70:J71)</f>
        <v>17092.79</v>
      </c>
      <c r="K72" s="66">
        <f t="shared" ref="K72" si="27">SUM(I72/J72)-1</f>
        <v>-0.37609015263160661</v>
      </c>
      <c r="L72" s="27">
        <f>SUM(L70:L71)</f>
        <v>48477.030000000006</v>
      </c>
      <c r="M72" s="27">
        <f>SUM(M70:M71)</f>
        <v>51155.81</v>
      </c>
      <c r="N72" s="27">
        <f>SUM(N70:N71)</f>
        <v>55270.37</v>
      </c>
      <c r="O72" s="27">
        <f>SUM(O70:O71)</f>
        <v>65676.929999999993</v>
      </c>
    </row>
    <row r="73" spans="1:15" ht="15.75" thickBot="1" x14ac:dyDescent="0.3">
      <c r="A73" s="36" t="s">
        <v>269</v>
      </c>
      <c r="B73" s="10"/>
      <c r="C73" s="28"/>
      <c r="D73" s="28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5" x14ac:dyDescent="0.25">
      <c r="A74" s="37"/>
      <c r="B74" s="45" t="s">
        <v>58</v>
      </c>
      <c r="C74" s="32"/>
      <c r="D74" s="32"/>
      <c r="E74" s="13" t="s">
        <v>2</v>
      </c>
      <c r="F74" s="14" t="s">
        <v>3</v>
      </c>
      <c r="G74" s="15" t="s">
        <v>4</v>
      </c>
      <c r="H74" s="42" t="s">
        <v>418</v>
      </c>
      <c r="I74" s="53" t="s">
        <v>532</v>
      </c>
      <c r="J74" s="13" t="s">
        <v>529</v>
      </c>
      <c r="K74" s="60" t="s">
        <v>452</v>
      </c>
      <c r="L74" s="13" t="s">
        <v>529</v>
      </c>
      <c r="M74" s="13" t="s">
        <v>503</v>
      </c>
      <c r="N74" s="13" t="s">
        <v>468</v>
      </c>
      <c r="O74" s="13" t="s">
        <v>446</v>
      </c>
    </row>
    <row r="75" spans="1:15" ht="15.75" thickBot="1" x14ac:dyDescent="0.3">
      <c r="A75" s="38" t="s">
        <v>58</v>
      </c>
      <c r="B75" s="38" t="s">
        <v>59</v>
      </c>
      <c r="C75" s="33"/>
      <c r="D75" s="33"/>
      <c r="E75" s="16" t="s">
        <v>5</v>
      </c>
      <c r="F75" s="16" t="s">
        <v>5</v>
      </c>
      <c r="G75" s="16" t="s">
        <v>5</v>
      </c>
      <c r="H75" s="43" t="s">
        <v>419</v>
      </c>
      <c r="I75" s="16" t="s">
        <v>447</v>
      </c>
      <c r="J75" s="16" t="s">
        <v>447</v>
      </c>
      <c r="K75" s="61" t="s">
        <v>531</v>
      </c>
      <c r="L75" s="16" t="s">
        <v>448</v>
      </c>
      <c r="M75" s="16" t="s">
        <v>448</v>
      </c>
      <c r="N75" s="16" t="s">
        <v>448</v>
      </c>
      <c r="O75" s="16" t="s">
        <v>448</v>
      </c>
    </row>
    <row r="76" spans="1:15" ht="15.75" thickBot="1" x14ac:dyDescent="0.3">
      <c r="A76" s="34" t="s">
        <v>92</v>
      </c>
      <c r="B76" s="34" t="s">
        <v>93</v>
      </c>
      <c r="C76" s="35"/>
      <c r="D76" s="35"/>
      <c r="E76" s="3">
        <v>8676.0300000000007</v>
      </c>
      <c r="F76" s="3">
        <v>10728.76</v>
      </c>
      <c r="G76" s="2"/>
      <c r="H76" s="2">
        <v>6741.68</v>
      </c>
      <c r="I76" s="2">
        <f>SUM(E76:H76)</f>
        <v>26146.47</v>
      </c>
      <c r="J76" s="2">
        <v>42026.14</v>
      </c>
      <c r="K76" s="59">
        <f t="shared" ref="K76:K86" si="28">SUM(I76/J76)-1</f>
        <v>-0.37785221293223692</v>
      </c>
      <c r="L76" s="2">
        <v>158440.95000000001</v>
      </c>
      <c r="M76" s="2">
        <v>150611.19</v>
      </c>
      <c r="N76" s="2">
        <v>147025.35999999999</v>
      </c>
      <c r="O76" s="2">
        <v>153532.76</v>
      </c>
    </row>
    <row r="77" spans="1:15" ht="15.75" thickBot="1" x14ac:dyDescent="0.3">
      <c r="A77" s="34" t="s">
        <v>94</v>
      </c>
      <c r="B77" s="34" t="s">
        <v>95</v>
      </c>
      <c r="C77" s="35"/>
      <c r="D77" s="35"/>
      <c r="E77" s="3">
        <v>67.28</v>
      </c>
      <c r="F77" s="3">
        <v>6615.09</v>
      </c>
      <c r="G77" s="2"/>
      <c r="H77" s="2">
        <v>2370.5100000000002</v>
      </c>
      <c r="I77" s="2">
        <f t="shared" ref="I77:I85" si="29">SUM(E77:H77)</f>
        <v>9052.880000000001</v>
      </c>
      <c r="J77" s="2">
        <v>26319.51</v>
      </c>
      <c r="K77" s="59">
        <f t="shared" si="28"/>
        <v>-0.65603918917943371</v>
      </c>
      <c r="L77" s="2">
        <v>109065.09</v>
      </c>
      <c r="M77" s="2">
        <v>148833.35999999999</v>
      </c>
      <c r="N77" s="2">
        <v>111270.97</v>
      </c>
      <c r="O77" s="2">
        <v>125621.57</v>
      </c>
    </row>
    <row r="78" spans="1:15" ht="15.75" thickBot="1" x14ac:dyDescent="0.3">
      <c r="A78" s="34" t="s">
        <v>96</v>
      </c>
      <c r="B78" s="34" t="s">
        <v>97</v>
      </c>
      <c r="C78" s="35"/>
      <c r="D78" s="35"/>
      <c r="E78" s="3">
        <v>1693.68</v>
      </c>
      <c r="F78" s="3">
        <v>23935.51</v>
      </c>
      <c r="G78" s="2">
        <v>158</v>
      </c>
      <c r="H78" s="2">
        <v>2976.88</v>
      </c>
      <c r="I78" s="2">
        <f t="shared" si="29"/>
        <v>28764.07</v>
      </c>
      <c r="J78" s="2">
        <v>35173.040000000001</v>
      </c>
      <c r="K78" s="59">
        <f t="shared" si="28"/>
        <v>-0.18221256962719179</v>
      </c>
      <c r="L78" s="2">
        <v>154106.70000000001</v>
      </c>
      <c r="M78" s="2">
        <v>106173.94</v>
      </c>
      <c r="N78" s="2">
        <v>142566.45000000001</v>
      </c>
      <c r="O78" s="2">
        <v>86507.02</v>
      </c>
    </row>
    <row r="79" spans="1:15" ht="15.75" thickBot="1" x14ac:dyDescent="0.3">
      <c r="A79" s="34" t="s">
        <v>98</v>
      </c>
      <c r="B79" s="85" t="s">
        <v>99</v>
      </c>
      <c r="C79" s="86"/>
      <c r="D79" s="87"/>
      <c r="E79" s="3">
        <v>3472.24</v>
      </c>
      <c r="F79" s="3">
        <v>21478.07</v>
      </c>
      <c r="G79" s="2">
        <v>2886.24</v>
      </c>
      <c r="H79" s="2">
        <v>23999.32</v>
      </c>
      <c r="I79" s="2">
        <f t="shared" si="29"/>
        <v>51835.869999999995</v>
      </c>
      <c r="J79" s="2">
        <v>189841.41</v>
      </c>
      <c r="K79" s="59">
        <f t="shared" si="28"/>
        <v>-0.72695172249300088</v>
      </c>
      <c r="L79" s="2">
        <v>541609.93999999994</v>
      </c>
      <c r="M79" s="2">
        <v>665098.77</v>
      </c>
      <c r="N79" s="2">
        <v>499707.29</v>
      </c>
      <c r="O79" s="2">
        <v>420224.4</v>
      </c>
    </row>
    <row r="80" spans="1:15" ht="15.75" thickBot="1" x14ac:dyDescent="0.3">
      <c r="A80" s="34" t="s">
        <v>100</v>
      </c>
      <c r="B80" s="85" t="s">
        <v>101</v>
      </c>
      <c r="C80" s="86"/>
      <c r="D80" s="87"/>
      <c r="E80" s="3">
        <v>1512.47</v>
      </c>
      <c r="F80" s="3"/>
      <c r="G80" s="2"/>
      <c r="H80" s="2">
        <v>1887.25</v>
      </c>
      <c r="I80" s="2">
        <f t="shared" si="29"/>
        <v>3399.7200000000003</v>
      </c>
      <c r="J80" s="2">
        <v>12252.45</v>
      </c>
      <c r="K80" s="59">
        <f t="shared" si="28"/>
        <v>-0.72252733126844015</v>
      </c>
      <c r="L80" s="2">
        <v>61034.25</v>
      </c>
      <c r="M80" s="2">
        <v>46894.25</v>
      </c>
      <c r="N80" s="2">
        <v>34744.74</v>
      </c>
      <c r="O80" s="2">
        <v>41678.31</v>
      </c>
    </row>
    <row r="81" spans="1:15" ht="15.75" thickBot="1" x14ac:dyDescent="0.3">
      <c r="A81" s="34" t="s">
        <v>102</v>
      </c>
      <c r="B81" s="34" t="s">
        <v>266</v>
      </c>
      <c r="C81" s="35"/>
      <c r="D81" s="35"/>
      <c r="E81" s="3">
        <v>14356.53</v>
      </c>
      <c r="F81" s="3">
        <v>11441.35</v>
      </c>
      <c r="G81" s="2">
        <v>5726.51</v>
      </c>
      <c r="H81" s="2">
        <v>21428.06</v>
      </c>
      <c r="I81" s="2">
        <f t="shared" si="29"/>
        <v>52952.45</v>
      </c>
      <c r="J81" s="2">
        <v>34677.33</v>
      </c>
      <c r="K81" s="59">
        <f t="shared" si="28"/>
        <v>0.52700481842171798</v>
      </c>
      <c r="L81" s="2">
        <v>174560.26</v>
      </c>
      <c r="M81" s="2">
        <v>195939.36</v>
      </c>
      <c r="N81" s="2">
        <v>202680.03</v>
      </c>
      <c r="O81" s="2">
        <v>188184.89</v>
      </c>
    </row>
    <row r="82" spans="1:15" ht="15.75" thickBot="1" x14ac:dyDescent="0.3">
      <c r="A82" s="34" t="s">
        <v>103</v>
      </c>
      <c r="B82" s="85" t="s">
        <v>104</v>
      </c>
      <c r="C82" s="86"/>
      <c r="D82" s="87"/>
      <c r="E82" s="3">
        <v>11347.77</v>
      </c>
      <c r="F82" s="3">
        <v>13439.43</v>
      </c>
      <c r="G82" s="2">
        <v>3346.53</v>
      </c>
      <c r="H82" s="2">
        <v>23365.19</v>
      </c>
      <c r="I82" s="2">
        <f t="shared" si="29"/>
        <v>51498.92</v>
      </c>
      <c r="J82" s="2">
        <v>70522.83</v>
      </c>
      <c r="K82" s="59">
        <f t="shared" si="28"/>
        <v>-0.26975534022103198</v>
      </c>
      <c r="L82" s="2">
        <v>328377.78000000003</v>
      </c>
      <c r="M82" s="2">
        <v>312369.21999999997</v>
      </c>
      <c r="N82" s="2">
        <v>287436.56</v>
      </c>
      <c r="O82" s="2">
        <v>272122.38</v>
      </c>
    </row>
    <row r="83" spans="1:15" ht="15.75" thickBot="1" x14ac:dyDescent="0.3">
      <c r="A83" s="34" t="s">
        <v>105</v>
      </c>
      <c r="B83" s="34" t="s">
        <v>270</v>
      </c>
      <c r="C83" s="35"/>
      <c r="D83" s="35"/>
      <c r="E83" s="3"/>
      <c r="F83" s="3">
        <v>4313.5600000000004</v>
      </c>
      <c r="G83" s="2"/>
      <c r="H83" s="2">
        <v>1672.52</v>
      </c>
      <c r="I83" s="2">
        <f t="shared" ref="I83:I84" si="30">SUM(E83:H83)</f>
        <v>5986.08</v>
      </c>
      <c r="J83" s="2">
        <v>1592.32</v>
      </c>
      <c r="K83" s="59">
        <f t="shared" si="28"/>
        <v>2.7593448553054665</v>
      </c>
      <c r="L83" s="2">
        <v>29055.27</v>
      </c>
      <c r="M83" s="2">
        <v>34497.339999999997</v>
      </c>
      <c r="N83" s="2">
        <v>45637.07</v>
      </c>
      <c r="O83" s="2">
        <v>63285.9</v>
      </c>
    </row>
    <row r="84" spans="1:15" ht="15.75" thickBot="1" x14ac:dyDescent="0.3">
      <c r="A84" s="34" t="s">
        <v>106</v>
      </c>
      <c r="B84" s="85" t="s">
        <v>107</v>
      </c>
      <c r="C84" s="86"/>
      <c r="D84" s="87"/>
      <c r="E84" s="3">
        <v>2064.2399999999998</v>
      </c>
      <c r="F84" s="3">
        <v>10733.85</v>
      </c>
      <c r="G84" s="2">
        <v>13067.44</v>
      </c>
      <c r="H84" s="2">
        <v>21974.05</v>
      </c>
      <c r="I84" s="2">
        <f t="shared" si="30"/>
        <v>47839.58</v>
      </c>
      <c r="J84" s="2">
        <v>63013.15</v>
      </c>
      <c r="K84" s="59">
        <f t="shared" ref="K84:K85" si="31">SUM(I84/J84)-1</f>
        <v>-0.24080005522656778</v>
      </c>
      <c r="L84" s="2">
        <v>143877.6</v>
      </c>
      <c r="M84" s="2">
        <v>201052.27</v>
      </c>
      <c r="N84" s="2">
        <v>319499.59999999998</v>
      </c>
      <c r="O84" s="2">
        <v>178438.36</v>
      </c>
    </row>
    <row r="85" spans="1:15" ht="15.75" thickBot="1" x14ac:dyDescent="0.3">
      <c r="A85" s="34" t="s">
        <v>498</v>
      </c>
      <c r="B85" s="85" t="s">
        <v>499</v>
      </c>
      <c r="C85" s="86"/>
      <c r="D85" s="87"/>
      <c r="E85" s="3">
        <v>198.36</v>
      </c>
      <c r="F85" s="3">
        <v>2366.77</v>
      </c>
      <c r="G85" s="2"/>
      <c r="H85" s="2"/>
      <c r="I85" s="2">
        <f t="shared" si="29"/>
        <v>2565.13</v>
      </c>
      <c r="J85" s="2"/>
      <c r="K85" s="59"/>
      <c r="L85" s="2">
        <v>1555.48</v>
      </c>
      <c r="M85" s="2">
        <v>1850.24</v>
      </c>
      <c r="N85" s="2">
        <v>0</v>
      </c>
      <c r="O85" s="2">
        <v>0</v>
      </c>
    </row>
    <row r="86" spans="1:15" ht="15.75" thickBot="1" x14ac:dyDescent="0.3">
      <c r="A86" s="30" t="s">
        <v>16</v>
      </c>
      <c r="B86" s="46"/>
      <c r="C86" s="31"/>
      <c r="D86" s="31"/>
      <c r="E86" s="4">
        <f t="shared" ref="E86:J86" si="32">SUM(E76:E85)</f>
        <v>43388.6</v>
      </c>
      <c r="F86" s="4">
        <f t="shared" si="32"/>
        <v>105052.39</v>
      </c>
      <c r="G86" s="4">
        <f t="shared" si="32"/>
        <v>25184.720000000001</v>
      </c>
      <c r="H86" s="4">
        <f t="shared" si="32"/>
        <v>106415.46</v>
      </c>
      <c r="I86" s="4">
        <f t="shared" si="32"/>
        <v>280041.17</v>
      </c>
      <c r="J86" s="4">
        <f t="shared" si="32"/>
        <v>475418.18000000005</v>
      </c>
      <c r="K86" s="66">
        <f t="shared" si="28"/>
        <v>-0.41095822208565946</v>
      </c>
      <c r="L86" s="4">
        <f t="shared" ref="L86:N86" si="33">SUM(L76:L85)</f>
        <v>1701683.32</v>
      </c>
      <c r="M86" s="4">
        <f t="shared" ref="M86" si="34">SUM(M76:M85)</f>
        <v>1863319.9400000002</v>
      </c>
      <c r="N86" s="4">
        <f t="shared" si="33"/>
        <v>1790568.0700000003</v>
      </c>
      <c r="O86" s="4">
        <f t="shared" ref="O86" si="35">SUM(O76:O85)</f>
        <v>1529595.5899999999</v>
      </c>
    </row>
    <row r="87" spans="1:15" ht="15.75" thickBot="1" x14ac:dyDescent="0.3">
      <c r="A87" s="36" t="s">
        <v>17</v>
      </c>
      <c r="B87" s="10"/>
      <c r="C87" s="28"/>
      <c r="D87" s="28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5" x14ac:dyDescent="0.25">
      <c r="A88" s="37"/>
      <c r="B88" s="45" t="s">
        <v>58</v>
      </c>
      <c r="C88" s="32"/>
      <c r="D88" s="32"/>
      <c r="E88" s="13" t="s">
        <v>2</v>
      </c>
      <c r="F88" s="14" t="s">
        <v>3</v>
      </c>
      <c r="G88" s="15" t="s">
        <v>4</v>
      </c>
      <c r="H88" s="42" t="s">
        <v>418</v>
      </c>
      <c r="I88" s="53" t="s">
        <v>532</v>
      </c>
      <c r="J88" s="13" t="s">
        <v>529</v>
      </c>
      <c r="K88" s="60" t="s">
        <v>452</v>
      </c>
      <c r="L88" s="13" t="s">
        <v>529</v>
      </c>
      <c r="M88" s="13" t="s">
        <v>503</v>
      </c>
      <c r="N88" s="13" t="s">
        <v>468</v>
      </c>
      <c r="O88" s="13" t="s">
        <v>446</v>
      </c>
    </row>
    <row r="89" spans="1:15" ht="15.75" thickBot="1" x14ac:dyDescent="0.3">
      <c r="A89" s="38" t="s">
        <v>58</v>
      </c>
      <c r="B89" s="38" t="s">
        <v>59</v>
      </c>
      <c r="C89" s="33"/>
      <c r="D89" s="33"/>
      <c r="E89" s="16" t="s">
        <v>5</v>
      </c>
      <c r="F89" s="16" t="s">
        <v>5</v>
      </c>
      <c r="G89" s="16" t="s">
        <v>5</v>
      </c>
      <c r="H89" s="43" t="s">
        <v>419</v>
      </c>
      <c r="I89" s="16" t="s">
        <v>447</v>
      </c>
      <c r="J89" s="16" t="s">
        <v>447</v>
      </c>
      <c r="K89" s="61" t="s">
        <v>531</v>
      </c>
      <c r="L89" s="16" t="s">
        <v>448</v>
      </c>
      <c r="M89" s="16" t="s">
        <v>448</v>
      </c>
      <c r="N89" s="16" t="s">
        <v>448</v>
      </c>
      <c r="O89" s="16" t="s">
        <v>448</v>
      </c>
    </row>
    <row r="90" spans="1:15" ht="15.75" thickBot="1" x14ac:dyDescent="0.3">
      <c r="A90" s="34" t="s">
        <v>108</v>
      </c>
      <c r="B90" s="82" t="s">
        <v>109</v>
      </c>
      <c r="C90" s="83"/>
      <c r="D90" s="84"/>
      <c r="E90" s="5">
        <v>25846.15</v>
      </c>
      <c r="F90" s="3">
        <v>27723.89</v>
      </c>
      <c r="G90" s="2">
        <v>7600.28</v>
      </c>
      <c r="H90" s="2">
        <v>99002.61</v>
      </c>
      <c r="I90" s="2">
        <f>SUM(E90:H90)</f>
        <v>160172.93</v>
      </c>
      <c r="J90" s="2">
        <v>118931.75</v>
      </c>
      <c r="K90" s="59">
        <f t="shared" ref="K90:K91" si="36">SUM(I90/J90)-1</f>
        <v>0.34676341683360401</v>
      </c>
      <c r="L90" s="2">
        <v>472498.77</v>
      </c>
      <c r="M90" s="2">
        <v>349625.61</v>
      </c>
      <c r="N90" s="2">
        <v>317787.88</v>
      </c>
      <c r="O90" s="2">
        <v>320218.65999999997</v>
      </c>
    </row>
    <row r="91" spans="1:15" ht="15.75" thickBot="1" x14ac:dyDescent="0.3">
      <c r="A91" s="30" t="s">
        <v>18</v>
      </c>
      <c r="B91" s="46"/>
      <c r="C91" s="31"/>
      <c r="D91" s="31"/>
      <c r="E91" s="4">
        <f>SUM(E90)</f>
        <v>25846.15</v>
      </c>
      <c r="F91" s="4">
        <f t="shared" ref="F91:I91" si="37">SUM(F90)</f>
        <v>27723.89</v>
      </c>
      <c r="G91" s="4">
        <f t="shared" si="37"/>
        <v>7600.28</v>
      </c>
      <c r="H91" s="4">
        <f>SUM(H90)</f>
        <v>99002.61</v>
      </c>
      <c r="I91" s="4">
        <f t="shared" si="37"/>
        <v>160172.93</v>
      </c>
      <c r="J91" s="4">
        <f>SUM(J90)</f>
        <v>118931.75</v>
      </c>
      <c r="K91" s="66">
        <f t="shared" si="36"/>
        <v>0.34676341683360401</v>
      </c>
      <c r="L91" s="4">
        <f>SUM(L90)</f>
        <v>472498.77</v>
      </c>
      <c r="M91" s="4">
        <f>SUM(M90)</f>
        <v>349625.61</v>
      </c>
      <c r="N91" s="4">
        <f>SUM(N90)</f>
        <v>317787.88</v>
      </c>
      <c r="O91" s="4">
        <f>SUM(O90)</f>
        <v>320218.65999999997</v>
      </c>
    </row>
    <row r="92" spans="1:15" ht="15.75" thickBot="1" x14ac:dyDescent="0.3">
      <c r="A92" s="36" t="s">
        <v>19</v>
      </c>
      <c r="B92" s="10"/>
      <c r="C92" s="28"/>
      <c r="D92" s="28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5" x14ac:dyDescent="0.25">
      <c r="A93" s="37"/>
      <c r="B93" s="45" t="s">
        <v>58</v>
      </c>
      <c r="C93" s="32"/>
      <c r="D93" s="32"/>
      <c r="E93" s="13" t="s">
        <v>2</v>
      </c>
      <c r="F93" s="14" t="s">
        <v>3</v>
      </c>
      <c r="G93" s="15" t="s">
        <v>4</v>
      </c>
      <c r="H93" s="42" t="s">
        <v>418</v>
      </c>
      <c r="I93" s="53" t="s">
        <v>532</v>
      </c>
      <c r="J93" s="13" t="s">
        <v>529</v>
      </c>
      <c r="K93" s="60" t="s">
        <v>452</v>
      </c>
      <c r="L93" s="13" t="s">
        <v>529</v>
      </c>
      <c r="M93" s="13" t="s">
        <v>503</v>
      </c>
      <c r="N93" s="13" t="s">
        <v>468</v>
      </c>
      <c r="O93" s="13" t="s">
        <v>446</v>
      </c>
    </row>
    <row r="94" spans="1:15" ht="15.75" thickBot="1" x14ac:dyDescent="0.3">
      <c r="A94" s="38" t="s">
        <v>58</v>
      </c>
      <c r="B94" s="38" t="s">
        <v>59</v>
      </c>
      <c r="C94" s="33"/>
      <c r="D94" s="33"/>
      <c r="E94" s="16" t="s">
        <v>5</v>
      </c>
      <c r="F94" s="16" t="s">
        <v>5</v>
      </c>
      <c r="G94" s="16" t="s">
        <v>5</v>
      </c>
      <c r="H94" s="43" t="s">
        <v>419</v>
      </c>
      <c r="I94" s="16" t="s">
        <v>447</v>
      </c>
      <c r="J94" s="16" t="s">
        <v>447</v>
      </c>
      <c r="K94" s="61" t="s">
        <v>531</v>
      </c>
      <c r="L94" s="16" t="s">
        <v>448</v>
      </c>
      <c r="M94" s="16" t="s">
        <v>448</v>
      </c>
      <c r="N94" s="16" t="s">
        <v>448</v>
      </c>
      <c r="O94" s="16" t="s">
        <v>448</v>
      </c>
    </row>
    <row r="95" spans="1:15" ht="15.75" thickBot="1" x14ac:dyDescent="0.3">
      <c r="A95" s="34" t="s">
        <v>110</v>
      </c>
      <c r="B95" s="82" t="s">
        <v>111</v>
      </c>
      <c r="C95" s="83"/>
      <c r="D95" s="84"/>
      <c r="E95" s="3">
        <v>7733.23</v>
      </c>
      <c r="F95" s="3">
        <v>2003.44</v>
      </c>
      <c r="G95" s="2"/>
      <c r="H95" s="2">
        <v>3253.72</v>
      </c>
      <c r="I95" s="2">
        <f>SUM(E95:H95)</f>
        <v>12990.39</v>
      </c>
      <c r="J95" s="41">
        <v>30084.77</v>
      </c>
      <c r="K95" s="59">
        <f t="shared" ref="K95:K116" si="38">SUM(I95/J95)-1</f>
        <v>-0.5682071027965313</v>
      </c>
      <c r="L95" s="41">
        <v>130439.87</v>
      </c>
      <c r="M95" s="41">
        <v>135989.17000000001</v>
      </c>
      <c r="N95" s="41">
        <v>96663.11</v>
      </c>
      <c r="O95" s="41">
        <v>118112.68</v>
      </c>
    </row>
    <row r="96" spans="1:15" ht="15.75" thickBot="1" x14ac:dyDescent="0.3">
      <c r="A96" s="34" t="s">
        <v>426</v>
      </c>
      <c r="B96" s="85" t="s">
        <v>427</v>
      </c>
      <c r="C96" s="86"/>
      <c r="D96" s="87"/>
      <c r="E96" s="3"/>
      <c r="F96" s="3"/>
      <c r="G96" s="2"/>
      <c r="H96" s="2"/>
      <c r="I96" s="2"/>
      <c r="J96" s="2"/>
      <c r="K96" s="59"/>
      <c r="L96" s="2"/>
      <c r="M96" s="2"/>
      <c r="N96" s="2"/>
      <c r="O96" s="2">
        <v>912.8</v>
      </c>
    </row>
    <row r="97" spans="1:15" ht="15.75" thickBot="1" x14ac:dyDescent="0.3">
      <c r="A97" s="34" t="s">
        <v>112</v>
      </c>
      <c r="B97" s="85" t="s">
        <v>113</v>
      </c>
      <c r="C97" s="86"/>
      <c r="D97" s="87"/>
      <c r="E97" s="5">
        <v>2645.54</v>
      </c>
      <c r="F97" s="3">
        <v>22216.68</v>
      </c>
      <c r="G97" s="2">
        <v>23044.7</v>
      </c>
      <c r="H97" s="2">
        <v>9408.02</v>
      </c>
      <c r="I97" s="2">
        <f t="shared" ref="I97:I115" si="39">SUM(E97:H97)</f>
        <v>57314.94</v>
      </c>
      <c r="J97" s="2">
        <v>57737.5</v>
      </c>
      <c r="K97" s="59">
        <f t="shared" si="38"/>
        <v>-7.3186403983546144E-3</v>
      </c>
      <c r="L97" s="2">
        <v>246844.83</v>
      </c>
      <c r="M97" s="2">
        <v>222905.49</v>
      </c>
      <c r="N97" s="2">
        <v>270691.37</v>
      </c>
      <c r="O97" s="2">
        <v>169559.87</v>
      </c>
    </row>
    <row r="98" spans="1:15" ht="15.75" thickBot="1" x14ac:dyDescent="0.3">
      <c r="A98" s="34" t="s">
        <v>114</v>
      </c>
      <c r="B98" s="85" t="s">
        <v>115</v>
      </c>
      <c r="C98" s="86"/>
      <c r="D98" s="87"/>
      <c r="E98" s="3">
        <v>3453.06</v>
      </c>
      <c r="F98" s="3">
        <v>9870.2000000000007</v>
      </c>
      <c r="G98" s="2">
        <v>10042.74</v>
      </c>
      <c r="H98" s="2">
        <v>8326.06</v>
      </c>
      <c r="I98" s="2">
        <f t="shared" si="39"/>
        <v>31692.059999999998</v>
      </c>
      <c r="J98" s="2">
        <v>25312.36</v>
      </c>
      <c r="K98" s="59">
        <f t="shared" si="38"/>
        <v>0.2520389248572632</v>
      </c>
      <c r="L98" s="2">
        <v>203749.51</v>
      </c>
      <c r="M98" s="2">
        <v>148170.92000000001</v>
      </c>
      <c r="N98" s="2">
        <v>148792.99</v>
      </c>
      <c r="O98" s="2">
        <v>155411.10999999999</v>
      </c>
    </row>
    <row r="99" spans="1:15" ht="15.75" thickBot="1" x14ac:dyDescent="0.3">
      <c r="A99" s="34" t="s">
        <v>116</v>
      </c>
      <c r="B99" s="34" t="s">
        <v>117</v>
      </c>
      <c r="C99" s="35"/>
      <c r="D99" s="35"/>
      <c r="E99" s="3">
        <v>3400.67</v>
      </c>
      <c r="F99" s="3">
        <v>5028.12</v>
      </c>
      <c r="G99" s="2">
        <v>14999.4</v>
      </c>
      <c r="H99" s="2">
        <v>12361.36</v>
      </c>
      <c r="I99" s="2">
        <f t="shared" si="39"/>
        <v>35789.550000000003</v>
      </c>
      <c r="J99" s="2">
        <v>34451.42</v>
      </c>
      <c r="K99" s="59">
        <f t="shared" si="38"/>
        <v>3.8841069540820117E-2</v>
      </c>
      <c r="L99" s="2">
        <v>206946.82</v>
      </c>
      <c r="M99" s="2">
        <v>143721.04</v>
      </c>
      <c r="N99" s="2">
        <v>151983.09</v>
      </c>
      <c r="O99" s="2">
        <v>139228.35999999999</v>
      </c>
    </row>
    <row r="100" spans="1:15" ht="15.75" thickBot="1" x14ac:dyDescent="0.3">
      <c r="A100" s="34" t="s">
        <v>374</v>
      </c>
      <c r="B100" s="85" t="s">
        <v>375</v>
      </c>
      <c r="C100" s="86"/>
      <c r="D100" s="87"/>
      <c r="E100" s="3"/>
      <c r="F100" s="3">
        <v>2172.3000000000002</v>
      </c>
      <c r="G100" s="2"/>
      <c r="H100" s="2">
        <v>2297.2800000000002</v>
      </c>
      <c r="I100" s="2">
        <f t="shared" si="39"/>
        <v>4469.58</v>
      </c>
      <c r="J100" s="2">
        <v>12463.99</v>
      </c>
      <c r="K100" s="59">
        <f t="shared" si="38"/>
        <v>-0.64140054669491864</v>
      </c>
      <c r="L100" s="2">
        <v>53793.16</v>
      </c>
      <c r="M100" s="2">
        <v>31171.74</v>
      </c>
      <c r="N100" s="2">
        <v>39439.360000000001</v>
      </c>
      <c r="O100" s="2">
        <v>36847.449999999997</v>
      </c>
    </row>
    <row r="101" spans="1:15" ht="15.75" thickBot="1" x14ac:dyDescent="0.3">
      <c r="A101" s="34" t="s">
        <v>118</v>
      </c>
      <c r="B101" s="85" t="s">
        <v>119</v>
      </c>
      <c r="C101" s="86"/>
      <c r="D101" s="87"/>
      <c r="E101" s="3">
        <v>3668.56</v>
      </c>
      <c r="F101" s="3">
        <v>13157.12</v>
      </c>
      <c r="G101" s="2">
        <v>3093.3</v>
      </c>
      <c r="H101" s="2">
        <v>5452.44</v>
      </c>
      <c r="I101" s="2">
        <f t="shared" si="39"/>
        <v>25371.42</v>
      </c>
      <c r="J101" s="2">
        <v>46383.38</v>
      </c>
      <c r="K101" s="59">
        <f t="shared" si="38"/>
        <v>-0.4530062276617185</v>
      </c>
      <c r="L101" s="2">
        <v>194640.33</v>
      </c>
      <c r="M101" s="2">
        <v>175376.64000000001</v>
      </c>
      <c r="N101" s="2">
        <v>121587.67</v>
      </c>
      <c r="O101" s="2">
        <v>120483.08</v>
      </c>
    </row>
    <row r="102" spans="1:15" ht="15.75" thickBot="1" x14ac:dyDescent="0.3">
      <c r="A102" s="34" t="s">
        <v>120</v>
      </c>
      <c r="B102" s="85" t="s">
        <v>121</v>
      </c>
      <c r="C102" s="86"/>
      <c r="D102" s="87"/>
      <c r="E102" s="3">
        <v>2328.2199999999998</v>
      </c>
      <c r="F102" s="3">
        <v>36372.9</v>
      </c>
      <c r="G102" s="2">
        <v>12167.26</v>
      </c>
      <c r="H102" s="2">
        <v>24240.09</v>
      </c>
      <c r="I102" s="2">
        <f t="shared" si="39"/>
        <v>75108.47</v>
      </c>
      <c r="J102" s="2">
        <v>112530.24000000001</v>
      </c>
      <c r="K102" s="59">
        <f t="shared" si="38"/>
        <v>-0.33254856650088016</v>
      </c>
      <c r="L102" s="2">
        <v>403189.98</v>
      </c>
      <c r="M102" s="2">
        <v>302763.40000000002</v>
      </c>
      <c r="N102" s="2">
        <v>351408.06</v>
      </c>
      <c r="O102" s="2">
        <v>237951.94</v>
      </c>
    </row>
    <row r="103" spans="1:15" ht="15.75" thickBot="1" x14ac:dyDescent="0.3">
      <c r="A103" s="34" t="s">
        <v>122</v>
      </c>
      <c r="B103" s="85" t="s">
        <v>123</v>
      </c>
      <c r="C103" s="86"/>
      <c r="D103" s="87"/>
      <c r="E103" s="3">
        <v>1489.29</v>
      </c>
      <c r="F103" s="3">
        <v>3462</v>
      </c>
      <c r="G103" s="2">
        <v>6048.62</v>
      </c>
      <c r="H103" s="2">
        <v>1583.6</v>
      </c>
      <c r="I103" s="2">
        <f t="shared" si="39"/>
        <v>12583.51</v>
      </c>
      <c r="J103" s="2">
        <v>21862.74</v>
      </c>
      <c r="K103" s="59">
        <f t="shared" si="38"/>
        <v>-0.42443124695257783</v>
      </c>
      <c r="L103" s="2">
        <v>126187.15</v>
      </c>
      <c r="M103" s="2">
        <v>121857.97</v>
      </c>
      <c r="N103" s="2">
        <v>93811.839999999997</v>
      </c>
      <c r="O103" s="2">
        <v>115158.6</v>
      </c>
    </row>
    <row r="104" spans="1:15" ht="15.75" thickBot="1" x14ac:dyDescent="0.3">
      <c r="A104" s="34" t="s">
        <v>124</v>
      </c>
      <c r="B104" s="34" t="s">
        <v>395</v>
      </c>
      <c r="C104" s="35"/>
      <c r="D104" s="35"/>
      <c r="E104" s="3">
        <v>3727.15</v>
      </c>
      <c r="F104" s="3">
        <v>7317.52</v>
      </c>
      <c r="G104" s="2">
        <v>9215.85</v>
      </c>
      <c r="H104" s="2">
        <v>2001.59</v>
      </c>
      <c r="I104" s="2">
        <f t="shared" si="39"/>
        <v>22262.11</v>
      </c>
      <c r="J104" s="2">
        <v>13553.19</v>
      </c>
      <c r="K104" s="59">
        <f t="shared" si="38"/>
        <v>0.64257344580869891</v>
      </c>
      <c r="L104" s="2">
        <v>65623</v>
      </c>
      <c r="M104" s="2">
        <v>82889.37</v>
      </c>
      <c r="N104" s="2">
        <v>71559.37</v>
      </c>
      <c r="O104" s="2">
        <v>57198.79</v>
      </c>
    </row>
    <row r="105" spans="1:15" ht="15.75" thickBot="1" x14ac:dyDescent="0.3">
      <c r="A105" s="34" t="s">
        <v>125</v>
      </c>
      <c r="B105" s="85" t="s">
        <v>126</v>
      </c>
      <c r="C105" s="86"/>
      <c r="D105" s="87"/>
      <c r="E105" s="3">
        <v>854.51</v>
      </c>
      <c r="F105" s="3">
        <v>20622.84</v>
      </c>
      <c r="G105" s="2">
        <v>6366.68</v>
      </c>
      <c r="H105" s="2">
        <v>22178.94</v>
      </c>
      <c r="I105" s="2">
        <f t="shared" si="39"/>
        <v>50022.97</v>
      </c>
      <c r="J105" s="2">
        <v>21217.919999999998</v>
      </c>
      <c r="K105" s="59">
        <f t="shared" si="38"/>
        <v>1.3575812332217296</v>
      </c>
      <c r="L105" s="2">
        <v>130432.13</v>
      </c>
      <c r="M105" s="2">
        <v>161807.42000000001</v>
      </c>
      <c r="N105" s="2">
        <v>108678.67</v>
      </c>
      <c r="O105" s="2">
        <v>131471.9</v>
      </c>
    </row>
    <row r="106" spans="1:15" ht="15.75" thickBot="1" x14ac:dyDescent="0.3">
      <c r="A106" s="34" t="s">
        <v>428</v>
      </c>
      <c r="B106" s="85" t="s">
        <v>429</v>
      </c>
      <c r="C106" s="86"/>
      <c r="D106" s="87"/>
      <c r="E106" s="3"/>
      <c r="F106" s="3"/>
      <c r="G106" s="2"/>
      <c r="H106" s="2"/>
      <c r="I106" s="2"/>
      <c r="J106" s="2"/>
      <c r="K106" s="59"/>
      <c r="L106" s="2"/>
      <c r="M106" s="2"/>
      <c r="N106" s="2"/>
      <c r="O106" s="2">
        <v>4084.48</v>
      </c>
    </row>
    <row r="107" spans="1:15" ht="15.75" thickBot="1" x14ac:dyDescent="0.3">
      <c r="A107" s="34" t="s">
        <v>316</v>
      </c>
      <c r="B107" s="85" t="s">
        <v>317</v>
      </c>
      <c r="C107" s="86"/>
      <c r="D107" s="87"/>
      <c r="E107" s="3"/>
      <c r="F107" s="3">
        <v>3720.95</v>
      </c>
      <c r="G107" s="2">
        <v>3948.73</v>
      </c>
      <c r="H107" s="68">
        <v>1110</v>
      </c>
      <c r="I107" s="2">
        <f t="shared" si="39"/>
        <v>8779.68</v>
      </c>
      <c r="J107" s="2">
        <v>4712.84</v>
      </c>
      <c r="K107" s="59">
        <f t="shared" si="38"/>
        <v>0.86292766145254252</v>
      </c>
      <c r="L107" s="2">
        <v>22611.93</v>
      </c>
      <c r="M107" s="2">
        <v>24681.73</v>
      </c>
      <c r="N107" s="2">
        <v>27385.4</v>
      </c>
      <c r="O107" s="2">
        <v>28562.45</v>
      </c>
    </row>
    <row r="108" spans="1:15" ht="15.75" thickBot="1" x14ac:dyDescent="0.3">
      <c r="A108" s="34" t="s">
        <v>127</v>
      </c>
      <c r="B108" s="85" t="s">
        <v>128</v>
      </c>
      <c r="C108" s="86"/>
      <c r="D108" s="87"/>
      <c r="E108" s="3">
        <v>1982.93</v>
      </c>
      <c r="F108" s="3">
        <v>3263.98</v>
      </c>
      <c r="G108" s="2">
        <v>29983.8</v>
      </c>
      <c r="H108" s="2">
        <v>10780.51</v>
      </c>
      <c r="I108" s="2">
        <f t="shared" si="39"/>
        <v>46011.22</v>
      </c>
      <c r="J108" s="2">
        <v>38257.800000000003</v>
      </c>
      <c r="K108" s="59">
        <f t="shared" si="38"/>
        <v>0.20266246360219342</v>
      </c>
      <c r="L108" s="2">
        <v>220107.6</v>
      </c>
      <c r="M108" s="2">
        <v>241311.35999999999</v>
      </c>
      <c r="N108" s="2">
        <v>246519.84</v>
      </c>
      <c r="O108" s="2">
        <v>304028.24</v>
      </c>
    </row>
    <row r="109" spans="1:15" ht="15.75" thickBot="1" x14ac:dyDescent="0.3">
      <c r="A109" s="34" t="s">
        <v>129</v>
      </c>
      <c r="B109" s="85" t="s">
        <v>130</v>
      </c>
      <c r="C109" s="86"/>
      <c r="D109" s="87"/>
      <c r="E109" s="3">
        <v>2079.8200000000002</v>
      </c>
      <c r="F109" s="3">
        <v>17377.439999999999</v>
      </c>
      <c r="G109" s="2">
        <v>682.65</v>
      </c>
      <c r="H109" s="2">
        <v>3672.8</v>
      </c>
      <c r="I109" s="2">
        <f t="shared" si="39"/>
        <v>23812.71</v>
      </c>
      <c r="J109" s="2">
        <v>51540.160000000003</v>
      </c>
      <c r="K109" s="59">
        <f t="shared" si="38"/>
        <v>-0.53797756933622254</v>
      </c>
      <c r="L109" s="2">
        <v>190888.45</v>
      </c>
      <c r="M109" s="2">
        <v>163371.38</v>
      </c>
      <c r="N109" s="2">
        <v>185446.65</v>
      </c>
      <c r="O109" s="2">
        <v>190008.55</v>
      </c>
    </row>
    <row r="110" spans="1:15" ht="15.75" thickBot="1" x14ac:dyDescent="0.3">
      <c r="A110" s="34" t="s">
        <v>131</v>
      </c>
      <c r="B110" s="85" t="s">
        <v>271</v>
      </c>
      <c r="C110" s="86"/>
      <c r="D110" s="87"/>
      <c r="E110" s="3">
        <v>1400.47</v>
      </c>
      <c r="F110" s="3">
        <v>11512.26</v>
      </c>
      <c r="G110" s="2"/>
      <c r="H110" s="2">
        <v>8339.61</v>
      </c>
      <c r="I110" s="2">
        <f t="shared" si="39"/>
        <v>21252.34</v>
      </c>
      <c r="J110" s="2">
        <v>27759.49</v>
      </c>
      <c r="K110" s="59">
        <f t="shared" si="38"/>
        <v>-0.23441172730478843</v>
      </c>
      <c r="L110" s="2">
        <v>162133.70000000001</v>
      </c>
      <c r="M110" s="2">
        <v>153547.96</v>
      </c>
      <c r="N110" s="2">
        <v>114327.69</v>
      </c>
      <c r="O110" s="2">
        <v>143482.95000000001</v>
      </c>
    </row>
    <row r="111" spans="1:15" ht="15.75" thickBot="1" x14ac:dyDescent="0.3">
      <c r="A111" s="34" t="s">
        <v>132</v>
      </c>
      <c r="B111" s="34" t="s">
        <v>133</v>
      </c>
      <c r="C111" s="35"/>
      <c r="D111" s="35"/>
      <c r="E111" s="3">
        <v>2229.59</v>
      </c>
      <c r="F111" s="3">
        <v>13092.09</v>
      </c>
      <c r="G111" s="2"/>
      <c r="H111" s="2">
        <v>6309.56</v>
      </c>
      <c r="I111" s="2">
        <f t="shared" si="39"/>
        <v>21631.24</v>
      </c>
      <c r="J111" s="2">
        <v>21024.03</v>
      </c>
      <c r="K111" s="59">
        <f t="shared" si="38"/>
        <v>2.8881712973202633E-2</v>
      </c>
      <c r="L111" s="2">
        <v>166891.84</v>
      </c>
      <c r="M111" s="2">
        <v>138614.74</v>
      </c>
      <c r="N111" s="2">
        <v>133496.99</v>
      </c>
      <c r="O111" s="2">
        <v>102611.78</v>
      </c>
    </row>
    <row r="112" spans="1:15" ht="15.75" thickBot="1" x14ac:dyDescent="0.3">
      <c r="A112" s="34" t="s">
        <v>392</v>
      </c>
      <c r="B112" s="34" t="s">
        <v>391</v>
      </c>
      <c r="C112" s="35"/>
      <c r="D112" s="35"/>
      <c r="E112" s="3"/>
      <c r="F112" s="3"/>
      <c r="G112" s="2"/>
      <c r="H112" s="2"/>
      <c r="I112" s="2"/>
      <c r="J112" s="2"/>
      <c r="K112" s="59"/>
      <c r="L112" s="2"/>
      <c r="M112" s="2"/>
      <c r="N112" s="2">
        <v>2589.54</v>
      </c>
      <c r="O112" s="2">
        <v>2790.53</v>
      </c>
    </row>
    <row r="113" spans="1:15" ht="15.75" thickBot="1" x14ac:dyDescent="0.3">
      <c r="A113" s="34" t="s">
        <v>284</v>
      </c>
      <c r="B113" s="34" t="s">
        <v>285</v>
      </c>
      <c r="C113" s="35"/>
      <c r="D113" s="35"/>
      <c r="E113" s="3"/>
      <c r="F113" s="3"/>
      <c r="G113" s="2"/>
      <c r="H113" s="2"/>
      <c r="I113" s="2">
        <f t="shared" si="39"/>
        <v>0</v>
      </c>
      <c r="J113" s="2"/>
      <c r="K113" s="59"/>
      <c r="L113" s="2">
        <v>2877.33</v>
      </c>
      <c r="M113" s="2">
        <v>2257.21</v>
      </c>
      <c r="N113" s="2"/>
      <c r="O113" s="2">
        <v>23.5</v>
      </c>
    </row>
    <row r="114" spans="1:15" ht="15.75" thickBot="1" x14ac:dyDescent="0.3">
      <c r="A114" s="34" t="s">
        <v>134</v>
      </c>
      <c r="B114" s="34" t="s">
        <v>76</v>
      </c>
      <c r="C114" s="35"/>
      <c r="D114" s="35"/>
      <c r="E114" s="3">
        <v>803.27</v>
      </c>
      <c r="F114" s="3">
        <v>11036.21</v>
      </c>
      <c r="G114" s="2">
        <v>620.78</v>
      </c>
      <c r="H114" s="2">
        <v>1131.19</v>
      </c>
      <c r="I114" s="2">
        <f t="shared" ref="I114" si="40">SUM(E114:H114)</f>
        <v>13591.45</v>
      </c>
      <c r="J114" s="2">
        <v>24991.61</v>
      </c>
      <c r="K114" s="59">
        <f t="shared" ref="K114:K115" si="41">SUM(I114/J114)-1</f>
        <v>-0.45615948712387877</v>
      </c>
      <c r="L114" s="2">
        <v>77582.67</v>
      </c>
      <c r="M114" s="2">
        <v>155359.96</v>
      </c>
      <c r="N114" s="2">
        <v>94378.17</v>
      </c>
      <c r="O114" s="2">
        <v>105654.59</v>
      </c>
    </row>
    <row r="115" spans="1:15" ht="15.75" thickBot="1" x14ac:dyDescent="0.3">
      <c r="A115" s="34" t="s">
        <v>463</v>
      </c>
      <c r="B115" s="85" t="s">
        <v>81</v>
      </c>
      <c r="C115" s="86"/>
      <c r="D115" s="87"/>
      <c r="E115" s="3"/>
      <c r="F115" s="3">
        <v>1868.56</v>
      </c>
      <c r="G115" s="2"/>
      <c r="H115" s="2"/>
      <c r="I115" s="2">
        <f t="shared" si="39"/>
        <v>1868.56</v>
      </c>
      <c r="J115" s="2">
        <v>10132.620000000001</v>
      </c>
      <c r="K115" s="59">
        <f t="shared" si="41"/>
        <v>-0.81558965006089246</v>
      </c>
      <c r="L115" s="2">
        <v>25335.89</v>
      </c>
      <c r="M115" s="2">
        <v>18432.740000000002</v>
      </c>
      <c r="N115" s="2">
        <v>22054.06</v>
      </c>
      <c r="O115" s="2">
        <v>0</v>
      </c>
    </row>
    <row r="116" spans="1:15" ht="15.75" thickBot="1" x14ac:dyDescent="0.3">
      <c r="A116" s="30" t="s">
        <v>20</v>
      </c>
      <c r="B116" s="46"/>
      <c r="C116" s="31"/>
      <c r="D116" s="31"/>
      <c r="E116" s="4">
        <f t="shared" ref="E116:J116" si="42">SUM(E95:E115)</f>
        <v>37796.310000000005</v>
      </c>
      <c r="F116" s="4">
        <f t="shared" si="42"/>
        <v>184094.61</v>
      </c>
      <c r="G116" s="4">
        <f t="shared" si="42"/>
        <v>120214.51000000001</v>
      </c>
      <c r="H116" s="4">
        <f t="shared" si="42"/>
        <v>122446.77</v>
      </c>
      <c r="I116" s="4">
        <f t="shared" si="42"/>
        <v>464552.20000000007</v>
      </c>
      <c r="J116" s="4">
        <f t="shared" si="42"/>
        <v>554016.05999999994</v>
      </c>
      <c r="K116" s="66">
        <f t="shared" si="38"/>
        <v>-0.16148243067177492</v>
      </c>
      <c r="L116" s="4">
        <f t="shared" ref="L116:N116" si="43">SUM(L95:L115)</f>
        <v>2630276.19</v>
      </c>
      <c r="M116" s="4">
        <f t="shared" ref="M116" si="44">SUM(M95:M115)</f>
        <v>2424230.2400000002</v>
      </c>
      <c r="N116" s="4">
        <f t="shared" si="43"/>
        <v>2280813.8699999996</v>
      </c>
      <c r="O116" s="4">
        <f t="shared" ref="O116" si="45">SUM(O95:O115)</f>
        <v>2163583.65</v>
      </c>
    </row>
    <row r="117" spans="1:15" ht="15.75" thickBot="1" x14ac:dyDescent="0.3">
      <c r="A117" s="36" t="s">
        <v>21</v>
      </c>
      <c r="B117" s="10"/>
      <c r="C117" s="28"/>
      <c r="D117" s="28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5" x14ac:dyDescent="0.25">
      <c r="A118" s="37"/>
      <c r="B118" s="45" t="s">
        <v>58</v>
      </c>
      <c r="C118" s="32"/>
      <c r="D118" s="32"/>
      <c r="E118" s="13" t="s">
        <v>2</v>
      </c>
      <c r="F118" s="14" t="s">
        <v>3</v>
      </c>
      <c r="G118" s="15" t="s">
        <v>4</v>
      </c>
      <c r="H118" s="42" t="s">
        <v>418</v>
      </c>
      <c r="I118" s="53" t="s">
        <v>532</v>
      </c>
      <c r="J118" s="13" t="s">
        <v>529</v>
      </c>
      <c r="K118" s="60" t="s">
        <v>452</v>
      </c>
      <c r="L118" s="13" t="s">
        <v>529</v>
      </c>
      <c r="M118" s="13" t="s">
        <v>503</v>
      </c>
      <c r="N118" s="13" t="s">
        <v>468</v>
      </c>
      <c r="O118" s="13" t="s">
        <v>446</v>
      </c>
    </row>
    <row r="119" spans="1:15" ht="15.75" thickBot="1" x14ac:dyDescent="0.3">
      <c r="A119" s="38" t="s">
        <v>58</v>
      </c>
      <c r="B119" s="38" t="s">
        <v>59</v>
      </c>
      <c r="C119" s="33"/>
      <c r="D119" s="33"/>
      <c r="E119" s="16" t="s">
        <v>5</v>
      </c>
      <c r="F119" s="16" t="s">
        <v>5</v>
      </c>
      <c r="G119" s="16" t="s">
        <v>5</v>
      </c>
      <c r="H119" s="43" t="s">
        <v>419</v>
      </c>
      <c r="I119" s="16" t="s">
        <v>447</v>
      </c>
      <c r="J119" s="16" t="s">
        <v>447</v>
      </c>
      <c r="K119" s="61" t="s">
        <v>531</v>
      </c>
      <c r="L119" s="16" t="s">
        <v>448</v>
      </c>
      <c r="M119" s="16" t="s">
        <v>448</v>
      </c>
      <c r="N119" s="16" t="s">
        <v>448</v>
      </c>
      <c r="O119" s="16" t="s">
        <v>448</v>
      </c>
    </row>
    <row r="120" spans="1:15" ht="15.75" thickBot="1" x14ac:dyDescent="0.3">
      <c r="A120" s="34" t="s">
        <v>135</v>
      </c>
      <c r="B120" s="82" t="s">
        <v>136</v>
      </c>
      <c r="C120" s="83"/>
      <c r="D120" s="84"/>
      <c r="E120" s="3">
        <v>31513.33</v>
      </c>
      <c r="F120" s="3">
        <v>24570.13</v>
      </c>
      <c r="G120" s="2">
        <v>4059.63</v>
      </c>
      <c r="H120" s="2">
        <v>75461.22</v>
      </c>
      <c r="I120" s="2">
        <f>SUM(E120:H120)</f>
        <v>135604.31</v>
      </c>
      <c r="J120" s="2">
        <v>119539.27</v>
      </c>
      <c r="K120" s="59">
        <f t="shared" ref="K120:K129" si="46">SUM(I120/J120)-1</f>
        <v>0.13439131759797429</v>
      </c>
      <c r="L120" s="2">
        <v>688889.06</v>
      </c>
      <c r="M120" s="2">
        <v>745894.24</v>
      </c>
      <c r="N120" s="2">
        <v>784524.1</v>
      </c>
      <c r="O120" s="2">
        <v>1056051.32</v>
      </c>
    </row>
    <row r="121" spans="1:15" ht="15.75" thickBot="1" x14ac:dyDescent="0.3">
      <c r="A121" s="34" t="s">
        <v>137</v>
      </c>
      <c r="B121" s="85" t="s">
        <v>138</v>
      </c>
      <c r="C121" s="86"/>
      <c r="D121" s="87"/>
      <c r="E121" s="3">
        <v>1415.84</v>
      </c>
      <c r="F121" s="3">
        <v>2233.46</v>
      </c>
      <c r="G121" s="2">
        <v>3472.99</v>
      </c>
      <c r="H121" s="2">
        <v>4683.25</v>
      </c>
      <c r="I121" s="2">
        <f t="shared" ref="I121:I128" si="47">SUM(E121:H121)</f>
        <v>11805.54</v>
      </c>
      <c r="J121" s="2">
        <v>18383.8</v>
      </c>
      <c r="K121" s="59">
        <f t="shared" si="46"/>
        <v>-0.35782917568728978</v>
      </c>
      <c r="L121" s="2">
        <v>118535.61</v>
      </c>
      <c r="M121" s="2">
        <v>115299.93</v>
      </c>
      <c r="N121" s="2">
        <v>138931.49</v>
      </c>
      <c r="O121" s="2">
        <v>98751.86</v>
      </c>
    </row>
    <row r="122" spans="1:15" ht="15.75" thickBot="1" x14ac:dyDescent="0.3">
      <c r="A122" s="34" t="s">
        <v>383</v>
      </c>
      <c r="B122" s="34" t="s">
        <v>384</v>
      </c>
      <c r="C122" s="35"/>
      <c r="D122" s="35"/>
      <c r="E122" s="3"/>
      <c r="F122" s="3"/>
      <c r="G122" s="2"/>
      <c r="H122" s="2"/>
      <c r="I122" s="2">
        <f t="shared" si="47"/>
        <v>0</v>
      </c>
      <c r="J122" s="2"/>
      <c r="K122" s="59"/>
      <c r="L122" s="2"/>
      <c r="M122" s="2">
        <v>26248.44</v>
      </c>
      <c r="N122" s="2">
        <v>22821.66</v>
      </c>
      <c r="O122" s="2">
        <v>8770.6299999999992</v>
      </c>
    </row>
    <row r="123" spans="1:15" ht="15.75" thickBot="1" x14ac:dyDescent="0.3">
      <c r="A123" s="34" t="s">
        <v>139</v>
      </c>
      <c r="B123" s="85" t="s">
        <v>140</v>
      </c>
      <c r="C123" s="86"/>
      <c r="D123" s="87"/>
      <c r="E123" s="3">
        <v>465.6</v>
      </c>
      <c r="F123" s="3">
        <v>1513.33</v>
      </c>
      <c r="G123" s="2"/>
      <c r="H123" s="2">
        <v>595</v>
      </c>
      <c r="I123" s="2">
        <f t="shared" si="47"/>
        <v>2573.9299999999998</v>
      </c>
      <c r="J123" s="2">
        <v>33.99</v>
      </c>
      <c r="K123" s="59">
        <f t="shared" si="46"/>
        <v>74.726095910561924</v>
      </c>
      <c r="L123" s="2">
        <v>58675.53</v>
      </c>
      <c r="M123" s="2">
        <v>79031.149999999994</v>
      </c>
      <c r="N123" s="2">
        <v>123215.78</v>
      </c>
      <c r="O123" s="2">
        <v>71185.600000000006</v>
      </c>
    </row>
    <row r="124" spans="1:15" ht="15.75" thickBot="1" x14ac:dyDescent="0.3">
      <c r="A124" s="34" t="s">
        <v>141</v>
      </c>
      <c r="B124" s="85" t="s">
        <v>142</v>
      </c>
      <c r="C124" s="86"/>
      <c r="D124" s="87"/>
      <c r="E124" s="3">
        <v>4878.28</v>
      </c>
      <c r="F124" s="3">
        <v>16606.57</v>
      </c>
      <c r="G124" s="2"/>
      <c r="H124" s="2">
        <v>11027.3</v>
      </c>
      <c r="I124" s="2">
        <f t="shared" si="47"/>
        <v>32512.149999999998</v>
      </c>
      <c r="J124" s="2">
        <v>30853.38</v>
      </c>
      <c r="K124" s="59">
        <f t="shared" si="46"/>
        <v>5.3762991283288875E-2</v>
      </c>
      <c r="L124" s="2">
        <v>76809.78</v>
      </c>
      <c r="M124" s="2">
        <v>71416.56</v>
      </c>
      <c r="N124" s="2">
        <v>62039.06</v>
      </c>
      <c r="O124" s="2">
        <v>42996.44</v>
      </c>
    </row>
    <row r="125" spans="1:15" ht="15.75" thickBot="1" x14ac:dyDescent="0.3">
      <c r="A125" s="34" t="s">
        <v>326</v>
      </c>
      <c r="B125" s="85" t="s">
        <v>327</v>
      </c>
      <c r="C125" s="86"/>
      <c r="D125" s="87"/>
      <c r="E125" s="3">
        <v>1178.45</v>
      </c>
      <c r="F125" s="3">
        <v>17859.64</v>
      </c>
      <c r="G125" s="2"/>
      <c r="H125" s="2">
        <v>4242.75</v>
      </c>
      <c r="I125" s="2">
        <f t="shared" si="47"/>
        <v>23280.84</v>
      </c>
      <c r="J125" s="2">
        <v>11038.73</v>
      </c>
      <c r="K125" s="59">
        <f t="shared" si="46"/>
        <v>1.1090143521945008</v>
      </c>
      <c r="L125" s="2">
        <v>95893.56</v>
      </c>
      <c r="M125" s="2">
        <v>77255.16</v>
      </c>
      <c r="N125" s="2">
        <v>54211.85</v>
      </c>
      <c r="O125" s="2">
        <v>42567.22</v>
      </c>
    </row>
    <row r="126" spans="1:15" ht="15.75" thickBot="1" x14ac:dyDescent="0.3">
      <c r="A126" s="34" t="s">
        <v>366</v>
      </c>
      <c r="B126" s="85" t="s">
        <v>367</v>
      </c>
      <c r="C126" s="86"/>
      <c r="D126" s="87"/>
      <c r="E126" s="3"/>
      <c r="F126" s="3">
        <v>9120.9599999999991</v>
      </c>
      <c r="G126" s="2"/>
      <c r="H126" s="2">
        <v>515</v>
      </c>
      <c r="I126" s="2">
        <f t="shared" si="47"/>
        <v>9635.9599999999991</v>
      </c>
      <c r="J126" s="2">
        <v>20031.7</v>
      </c>
      <c r="K126" s="59">
        <f t="shared" si="46"/>
        <v>-0.51896444136044373</v>
      </c>
      <c r="L126" s="2">
        <v>87152.82</v>
      </c>
      <c r="M126" s="2">
        <v>100881.67</v>
      </c>
      <c r="N126" s="2">
        <v>116315.7</v>
      </c>
      <c r="O126" s="2">
        <v>81361.570000000007</v>
      </c>
    </row>
    <row r="127" spans="1:15" ht="15.75" thickBot="1" x14ac:dyDescent="0.3">
      <c r="A127" s="34" t="s">
        <v>286</v>
      </c>
      <c r="B127" s="85" t="s">
        <v>287</v>
      </c>
      <c r="C127" s="86"/>
      <c r="D127" s="87"/>
      <c r="E127" s="3"/>
      <c r="F127" s="3">
        <v>6939.49</v>
      </c>
      <c r="G127" s="2">
        <v>2330.0700000000002</v>
      </c>
      <c r="H127" s="2">
        <v>10953.98</v>
      </c>
      <c r="I127" s="2">
        <f t="shared" si="47"/>
        <v>20223.54</v>
      </c>
      <c r="J127" s="2">
        <v>19054.599999999999</v>
      </c>
      <c r="K127" s="59">
        <f t="shared" si="46"/>
        <v>6.1346866373474196E-2</v>
      </c>
      <c r="L127" s="2">
        <v>78177.429999999993</v>
      </c>
      <c r="M127" s="2">
        <v>69702.679999999993</v>
      </c>
      <c r="N127" s="2">
        <v>80479.679999999993</v>
      </c>
      <c r="O127" s="2">
        <v>38460.300000000003</v>
      </c>
    </row>
    <row r="128" spans="1:15" ht="15.75" thickBot="1" x14ac:dyDescent="0.3">
      <c r="A128" s="34" t="s">
        <v>328</v>
      </c>
      <c r="B128" s="85" t="s">
        <v>329</v>
      </c>
      <c r="C128" s="86"/>
      <c r="D128" s="87"/>
      <c r="E128" s="3"/>
      <c r="F128" s="3">
        <v>1986.82</v>
      </c>
      <c r="G128" s="2"/>
      <c r="H128" s="2"/>
      <c r="I128" s="2">
        <f t="shared" si="47"/>
        <v>1986.82</v>
      </c>
      <c r="J128" s="2">
        <v>5961.13</v>
      </c>
      <c r="K128" s="59">
        <f t="shared" si="46"/>
        <v>-0.66670413159921016</v>
      </c>
      <c r="L128" s="2">
        <v>89115.41</v>
      </c>
      <c r="M128" s="2">
        <v>100639.69</v>
      </c>
      <c r="N128" s="2">
        <v>56933.99</v>
      </c>
      <c r="O128" s="2">
        <v>44783.02</v>
      </c>
    </row>
    <row r="129" spans="1:15" ht="15.75" thickBot="1" x14ac:dyDescent="0.3">
      <c r="A129" s="30" t="s">
        <v>22</v>
      </c>
      <c r="B129" s="46"/>
      <c r="C129" s="31"/>
      <c r="D129" s="31"/>
      <c r="E129" s="4">
        <f t="shared" ref="E129:J129" si="48">SUM(E120:E128)</f>
        <v>39451.499999999993</v>
      </c>
      <c r="F129" s="4">
        <f t="shared" si="48"/>
        <v>80830.400000000009</v>
      </c>
      <c r="G129" s="4">
        <f t="shared" si="48"/>
        <v>9862.69</v>
      </c>
      <c r="H129" s="4">
        <f t="shared" si="48"/>
        <v>107478.5</v>
      </c>
      <c r="I129" s="4">
        <f t="shared" si="48"/>
        <v>237623.09</v>
      </c>
      <c r="J129" s="4">
        <f t="shared" si="48"/>
        <v>224896.60000000003</v>
      </c>
      <c r="K129" s="66">
        <f t="shared" si="46"/>
        <v>5.6588183191742081E-2</v>
      </c>
      <c r="L129" s="4">
        <f t="shared" ref="L129:N129" si="49">SUM(L120:L128)</f>
        <v>1293249.2</v>
      </c>
      <c r="M129" s="4">
        <f t="shared" ref="M129" si="50">SUM(M120:M128)</f>
        <v>1386369.5199999996</v>
      </c>
      <c r="N129" s="4">
        <f t="shared" si="49"/>
        <v>1439473.31</v>
      </c>
      <c r="O129" s="4">
        <f t="shared" ref="O129" si="51">SUM(O120:O128)</f>
        <v>1484927.9600000002</v>
      </c>
    </row>
    <row r="130" spans="1:15" ht="15.75" thickBot="1" x14ac:dyDescent="0.3">
      <c r="A130" s="91" t="s">
        <v>23</v>
      </c>
      <c r="B130" s="91"/>
      <c r="C130" s="91"/>
      <c r="D130" s="9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5" x14ac:dyDescent="0.25">
      <c r="A131" s="37"/>
      <c r="B131" s="45" t="s">
        <v>58</v>
      </c>
      <c r="C131" s="32"/>
      <c r="D131" s="32"/>
      <c r="E131" s="13" t="s">
        <v>2</v>
      </c>
      <c r="F131" s="14" t="s">
        <v>3</v>
      </c>
      <c r="G131" s="15" t="s">
        <v>4</v>
      </c>
      <c r="H131" s="42" t="s">
        <v>418</v>
      </c>
      <c r="I131" s="53" t="s">
        <v>532</v>
      </c>
      <c r="J131" s="13" t="s">
        <v>529</v>
      </c>
      <c r="K131" s="60" t="s">
        <v>452</v>
      </c>
      <c r="L131" s="13" t="s">
        <v>529</v>
      </c>
      <c r="M131" s="13" t="s">
        <v>503</v>
      </c>
      <c r="N131" s="13" t="s">
        <v>468</v>
      </c>
      <c r="O131" s="13" t="s">
        <v>446</v>
      </c>
    </row>
    <row r="132" spans="1:15" ht="15.75" thickBot="1" x14ac:dyDescent="0.3">
      <c r="A132" s="38" t="s">
        <v>58</v>
      </c>
      <c r="B132" s="38" t="s">
        <v>59</v>
      </c>
      <c r="C132" s="33"/>
      <c r="D132" s="33"/>
      <c r="E132" s="16" t="s">
        <v>5</v>
      </c>
      <c r="F132" s="16" t="s">
        <v>5</v>
      </c>
      <c r="G132" s="16" t="s">
        <v>5</v>
      </c>
      <c r="H132" s="43" t="s">
        <v>419</v>
      </c>
      <c r="I132" s="16" t="s">
        <v>447</v>
      </c>
      <c r="J132" s="16" t="s">
        <v>447</v>
      </c>
      <c r="K132" s="61" t="s">
        <v>531</v>
      </c>
      <c r="L132" s="16" t="s">
        <v>448</v>
      </c>
      <c r="M132" s="16" t="s">
        <v>448</v>
      </c>
      <c r="N132" s="16" t="s">
        <v>448</v>
      </c>
      <c r="O132" s="16" t="s">
        <v>448</v>
      </c>
    </row>
    <row r="133" spans="1:15" ht="15.75" thickBot="1" x14ac:dyDescent="0.3">
      <c r="A133" s="34" t="s">
        <v>143</v>
      </c>
      <c r="B133" s="82" t="s">
        <v>144</v>
      </c>
      <c r="C133" s="83"/>
      <c r="D133" s="84"/>
      <c r="E133" s="5">
        <v>37396.68</v>
      </c>
      <c r="F133" s="3">
        <v>61835.68</v>
      </c>
      <c r="G133" s="2">
        <v>500</v>
      </c>
      <c r="H133" s="2">
        <v>41632.78</v>
      </c>
      <c r="I133" s="2">
        <f t="shared" ref="I133:I136" si="52">SUM(E133:H133)</f>
        <v>141365.14000000001</v>
      </c>
      <c r="J133" s="41">
        <v>134922.9</v>
      </c>
      <c r="K133" s="59">
        <f t="shared" ref="K133:K137" si="53">SUM(I133/J133)-1</f>
        <v>4.7747565461460084E-2</v>
      </c>
      <c r="L133" s="41">
        <v>675317.34</v>
      </c>
      <c r="M133" s="41">
        <v>665567.48</v>
      </c>
      <c r="N133" s="41">
        <v>642101.30000000005</v>
      </c>
      <c r="O133" s="2">
        <v>457950.12</v>
      </c>
    </row>
    <row r="134" spans="1:15" ht="15.75" thickBot="1" x14ac:dyDescent="0.3">
      <c r="A134" s="34" t="s">
        <v>145</v>
      </c>
      <c r="B134" s="85" t="s">
        <v>146</v>
      </c>
      <c r="C134" s="86"/>
      <c r="D134" s="87"/>
      <c r="E134" s="3">
        <v>32268.29</v>
      </c>
      <c r="F134" s="3">
        <v>26617.38</v>
      </c>
      <c r="G134" s="2">
        <v>16515.689999999999</v>
      </c>
      <c r="H134" s="2">
        <v>22370.29</v>
      </c>
      <c r="I134" s="2">
        <f t="shared" si="52"/>
        <v>97771.65</v>
      </c>
      <c r="J134" s="2">
        <v>54773.61</v>
      </c>
      <c r="K134" s="59">
        <f t="shared" si="53"/>
        <v>0.78501380500573159</v>
      </c>
      <c r="L134" s="2">
        <v>465238.7</v>
      </c>
      <c r="M134" s="2">
        <v>356506.05</v>
      </c>
      <c r="N134" s="2">
        <v>310630.92</v>
      </c>
      <c r="O134" s="2">
        <v>303445.84999999998</v>
      </c>
    </row>
    <row r="135" spans="1:15" ht="15.75" thickBot="1" x14ac:dyDescent="0.3">
      <c r="A135" s="34" t="s">
        <v>147</v>
      </c>
      <c r="B135" s="85" t="s">
        <v>148</v>
      </c>
      <c r="C135" s="86"/>
      <c r="D135" s="87"/>
      <c r="E135" s="3">
        <v>25474.87</v>
      </c>
      <c r="F135" s="3">
        <v>11442.29</v>
      </c>
      <c r="G135" s="2"/>
      <c r="H135" s="2">
        <v>6607.03</v>
      </c>
      <c r="I135" s="2">
        <f t="shared" si="52"/>
        <v>43524.19</v>
      </c>
      <c r="J135" s="2">
        <v>51179.59</v>
      </c>
      <c r="K135" s="59">
        <f t="shared" si="53"/>
        <v>-0.14957915841060854</v>
      </c>
      <c r="L135" s="2">
        <v>229685.19</v>
      </c>
      <c r="M135" s="2">
        <v>153437.13</v>
      </c>
      <c r="N135" s="2">
        <v>117689.71</v>
      </c>
      <c r="O135" s="2">
        <v>68174.149999999994</v>
      </c>
    </row>
    <row r="136" spans="1:15" ht="15.75" thickBot="1" x14ac:dyDescent="0.3">
      <c r="A136" s="34" t="s">
        <v>149</v>
      </c>
      <c r="B136" s="34" t="s">
        <v>150</v>
      </c>
      <c r="C136" s="35"/>
      <c r="D136" s="35"/>
      <c r="E136" s="3">
        <v>3345.89</v>
      </c>
      <c r="F136" s="3">
        <v>27717.67</v>
      </c>
      <c r="G136" s="2"/>
      <c r="H136" s="2">
        <v>9078.68</v>
      </c>
      <c r="I136" s="2">
        <f t="shared" si="52"/>
        <v>40142.239999999998</v>
      </c>
      <c r="J136" s="2">
        <v>9145.01</v>
      </c>
      <c r="K136" s="59">
        <f t="shared" si="53"/>
        <v>3.3895239042931609</v>
      </c>
      <c r="L136" s="2">
        <v>79571.38</v>
      </c>
      <c r="M136" s="2">
        <v>77161.05</v>
      </c>
      <c r="N136" s="2">
        <v>71905.919999999998</v>
      </c>
      <c r="O136" s="2">
        <v>72301.62</v>
      </c>
    </row>
    <row r="137" spans="1:15" ht="15.75" thickBot="1" x14ac:dyDescent="0.3">
      <c r="A137" s="30" t="s">
        <v>24</v>
      </c>
      <c r="B137" s="46"/>
      <c r="C137" s="31"/>
      <c r="D137" s="31"/>
      <c r="E137" s="4">
        <f>SUM(E133:E136)</f>
        <v>98485.73</v>
      </c>
      <c r="F137" s="4">
        <f t="shared" ref="F137:I137" si="54">SUM(F133:F136)</f>
        <v>127613.02</v>
      </c>
      <c r="G137" s="4">
        <f t="shared" si="54"/>
        <v>17015.689999999999</v>
      </c>
      <c r="H137" s="4">
        <f>SUM(H133:H136)</f>
        <v>79688.78</v>
      </c>
      <c r="I137" s="4">
        <f t="shared" si="54"/>
        <v>322803.21999999997</v>
      </c>
      <c r="J137" s="4">
        <f>SUM(J133:J136)</f>
        <v>250021.11000000002</v>
      </c>
      <c r="K137" s="66">
        <f t="shared" si="53"/>
        <v>0.29110385919012982</v>
      </c>
      <c r="L137" s="4">
        <f>SUM(L133:L136)</f>
        <v>1449812.6099999999</v>
      </c>
      <c r="M137" s="4">
        <f>SUM(M133:M136)</f>
        <v>1252671.7100000002</v>
      </c>
      <c r="N137" s="4">
        <f>SUM(N133:N136)</f>
        <v>1142327.8499999999</v>
      </c>
      <c r="O137" s="4">
        <f>SUM(O133:O136)</f>
        <v>901871.74</v>
      </c>
    </row>
    <row r="138" spans="1:15" ht="15.75" thickBot="1" x14ac:dyDescent="0.3">
      <c r="A138" s="91" t="s">
        <v>25</v>
      </c>
      <c r="B138" s="91"/>
      <c r="C138" s="91"/>
      <c r="D138" s="9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5" x14ac:dyDescent="0.25">
      <c r="A139" s="37"/>
      <c r="B139" s="45" t="s">
        <v>58</v>
      </c>
      <c r="C139" s="32"/>
      <c r="D139" s="32"/>
      <c r="E139" s="13" t="s">
        <v>2</v>
      </c>
      <c r="F139" s="14" t="s">
        <v>3</v>
      </c>
      <c r="G139" s="15" t="s">
        <v>4</v>
      </c>
      <c r="H139" s="42" t="s">
        <v>418</v>
      </c>
      <c r="I139" s="53" t="s">
        <v>532</v>
      </c>
      <c r="J139" s="13" t="s">
        <v>529</v>
      </c>
      <c r="K139" s="60" t="s">
        <v>452</v>
      </c>
      <c r="L139" s="13" t="s">
        <v>529</v>
      </c>
      <c r="M139" s="13" t="s">
        <v>503</v>
      </c>
      <c r="N139" s="13" t="s">
        <v>468</v>
      </c>
      <c r="O139" s="13" t="s">
        <v>446</v>
      </c>
    </row>
    <row r="140" spans="1:15" ht="15.75" thickBot="1" x14ac:dyDescent="0.3">
      <c r="A140" s="38" t="s">
        <v>58</v>
      </c>
      <c r="B140" s="38" t="s">
        <v>59</v>
      </c>
      <c r="C140" s="33"/>
      <c r="D140" s="33"/>
      <c r="E140" s="16" t="s">
        <v>5</v>
      </c>
      <c r="F140" s="16" t="s">
        <v>5</v>
      </c>
      <c r="G140" s="16" t="s">
        <v>5</v>
      </c>
      <c r="H140" s="43" t="s">
        <v>419</v>
      </c>
      <c r="I140" s="16" t="s">
        <v>447</v>
      </c>
      <c r="J140" s="16" t="s">
        <v>447</v>
      </c>
      <c r="K140" s="61" t="s">
        <v>531</v>
      </c>
      <c r="L140" s="16" t="s">
        <v>448</v>
      </c>
      <c r="M140" s="16" t="s">
        <v>448</v>
      </c>
      <c r="N140" s="16" t="s">
        <v>448</v>
      </c>
      <c r="O140" s="16" t="s">
        <v>448</v>
      </c>
    </row>
    <row r="141" spans="1:15" ht="15.75" thickBot="1" x14ac:dyDescent="0.3">
      <c r="A141" s="34" t="s">
        <v>151</v>
      </c>
      <c r="B141" s="82" t="s">
        <v>152</v>
      </c>
      <c r="C141" s="83"/>
      <c r="D141" s="84"/>
      <c r="E141" s="3">
        <v>26778.75</v>
      </c>
      <c r="F141" s="3">
        <v>42429.25</v>
      </c>
      <c r="G141" s="2">
        <v>1493.37</v>
      </c>
      <c r="H141" s="2">
        <v>46354</v>
      </c>
      <c r="I141" s="2">
        <f>SUM(E141:H141)</f>
        <v>117055.37</v>
      </c>
      <c r="J141" s="2">
        <v>137404.62</v>
      </c>
      <c r="K141" s="59">
        <f t="shared" ref="K141:K151" si="55">SUM(I141/J141)-1</f>
        <v>-0.14809727649623428</v>
      </c>
      <c r="L141" s="2">
        <v>639827.48</v>
      </c>
      <c r="M141" s="2">
        <v>551689.23</v>
      </c>
      <c r="N141" s="2">
        <v>620301.1</v>
      </c>
      <c r="O141" s="2">
        <v>724089.31</v>
      </c>
    </row>
    <row r="142" spans="1:15" ht="15.75" thickBot="1" x14ac:dyDescent="0.3">
      <c r="A142" s="34" t="s">
        <v>153</v>
      </c>
      <c r="B142" s="85" t="s">
        <v>154</v>
      </c>
      <c r="C142" s="86"/>
      <c r="D142" s="87"/>
      <c r="E142" s="3">
        <v>1533.1</v>
      </c>
      <c r="F142" s="3">
        <v>15476.44</v>
      </c>
      <c r="G142" s="2"/>
      <c r="H142" s="2">
        <v>16369.27</v>
      </c>
      <c r="I142" s="2">
        <f t="shared" ref="I142:I150" si="56">SUM(E142:H142)</f>
        <v>33378.81</v>
      </c>
      <c r="J142" s="2">
        <v>55266.02</v>
      </c>
      <c r="K142" s="59">
        <f t="shared" si="55"/>
        <v>-0.39603376541317792</v>
      </c>
      <c r="L142" s="2">
        <v>213949.91</v>
      </c>
      <c r="M142" s="2">
        <v>182399.89</v>
      </c>
      <c r="N142" s="2">
        <v>204320.81</v>
      </c>
      <c r="O142" s="2">
        <v>249889.54</v>
      </c>
    </row>
    <row r="143" spans="1:15" ht="15.75" thickBot="1" x14ac:dyDescent="0.3">
      <c r="A143" s="34" t="s">
        <v>155</v>
      </c>
      <c r="B143" s="85" t="s">
        <v>156</v>
      </c>
      <c r="C143" s="86"/>
      <c r="D143" s="87"/>
      <c r="E143" s="3">
        <v>1652.48</v>
      </c>
      <c r="F143" s="3">
        <v>6372.1</v>
      </c>
      <c r="G143" s="2">
        <v>13528.84</v>
      </c>
      <c r="H143" s="2">
        <v>8489.75</v>
      </c>
      <c r="I143" s="2">
        <f t="shared" si="56"/>
        <v>30043.17</v>
      </c>
      <c r="J143" s="2">
        <v>23112.74</v>
      </c>
      <c r="K143" s="59">
        <f t="shared" si="55"/>
        <v>0.29985324111290979</v>
      </c>
      <c r="L143" s="2">
        <v>73127.11</v>
      </c>
      <c r="M143" s="2">
        <v>91362.96</v>
      </c>
      <c r="N143" s="2">
        <v>95092.65</v>
      </c>
      <c r="O143" s="2">
        <v>96526.99</v>
      </c>
    </row>
    <row r="144" spans="1:15" ht="15.75" thickBot="1" x14ac:dyDescent="0.3">
      <c r="A144" s="34" t="s">
        <v>157</v>
      </c>
      <c r="B144" s="85" t="s">
        <v>158</v>
      </c>
      <c r="C144" s="86"/>
      <c r="D144" s="87"/>
      <c r="E144" s="3">
        <v>3449.09</v>
      </c>
      <c r="F144" s="3">
        <v>11687.01</v>
      </c>
      <c r="G144" s="2">
        <v>9056.16</v>
      </c>
      <c r="H144" s="2">
        <v>10397.98</v>
      </c>
      <c r="I144" s="2">
        <f t="shared" si="56"/>
        <v>34590.240000000005</v>
      </c>
      <c r="J144" s="2">
        <v>22866.23</v>
      </c>
      <c r="K144" s="59">
        <f t="shared" si="55"/>
        <v>0.5127215986194491</v>
      </c>
      <c r="L144" s="2">
        <v>116843.59</v>
      </c>
      <c r="M144" s="2">
        <v>98793.87</v>
      </c>
      <c r="N144" s="2">
        <v>92357.86</v>
      </c>
      <c r="O144" s="2">
        <v>69479.98</v>
      </c>
    </row>
    <row r="145" spans="1:15" ht="15.75" thickBot="1" x14ac:dyDescent="0.3">
      <c r="A145" s="34" t="s">
        <v>159</v>
      </c>
      <c r="B145" s="34" t="s">
        <v>160</v>
      </c>
      <c r="C145" s="35"/>
      <c r="D145" s="35"/>
      <c r="E145" s="3">
        <v>3071.78</v>
      </c>
      <c r="F145" s="3">
        <v>11648.33</v>
      </c>
      <c r="G145" s="2">
        <v>35129.43</v>
      </c>
      <c r="H145" s="2">
        <v>22672.25</v>
      </c>
      <c r="I145" s="2">
        <f t="shared" si="56"/>
        <v>72521.790000000008</v>
      </c>
      <c r="J145" s="2">
        <v>67273.429999999993</v>
      </c>
      <c r="K145" s="59">
        <f t="shared" si="55"/>
        <v>7.801534721806247E-2</v>
      </c>
      <c r="L145" s="2">
        <v>239279.05</v>
      </c>
      <c r="M145" s="2">
        <v>253455.71</v>
      </c>
      <c r="N145" s="2">
        <v>266705.76</v>
      </c>
      <c r="O145" s="2">
        <v>210535.89</v>
      </c>
    </row>
    <row r="146" spans="1:15" ht="15.75" thickBot="1" x14ac:dyDescent="0.3">
      <c r="A146" s="34" t="s">
        <v>161</v>
      </c>
      <c r="B146" s="85" t="s">
        <v>162</v>
      </c>
      <c r="C146" s="86"/>
      <c r="D146" s="87"/>
      <c r="E146" s="3"/>
      <c r="F146" s="3">
        <v>14707.72</v>
      </c>
      <c r="G146" s="2"/>
      <c r="H146" s="2">
        <v>4747.5</v>
      </c>
      <c r="I146" s="2">
        <f t="shared" si="56"/>
        <v>19455.22</v>
      </c>
      <c r="J146" s="2">
        <v>18985.89</v>
      </c>
      <c r="K146" s="59">
        <f t="shared" si="55"/>
        <v>2.4719936753030858E-2</v>
      </c>
      <c r="L146" s="2">
        <v>74424.899999999994</v>
      </c>
      <c r="M146" s="2">
        <v>72001.009999999995</v>
      </c>
      <c r="N146" s="2">
        <v>68996.710000000006</v>
      </c>
      <c r="O146" s="2">
        <v>53334.32</v>
      </c>
    </row>
    <row r="147" spans="1:15" ht="15.75" thickBot="1" x14ac:dyDescent="0.3">
      <c r="A147" s="34" t="s">
        <v>163</v>
      </c>
      <c r="B147" s="85" t="s">
        <v>164</v>
      </c>
      <c r="C147" s="86"/>
      <c r="D147" s="87"/>
      <c r="E147" s="3">
        <v>892.48</v>
      </c>
      <c r="F147" s="3">
        <v>18141.939999999999</v>
      </c>
      <c r="G147" s="2">
        <v>18757.73</v>
      </c>
      <c r="H147" s="2">
        <v>11019.49</v>
      </c>
      <c r="I147" s="2">
        <f t="shared" si="56"/>
        <v>48811.639999999992</v>
      </c>
      <c r="J147" s="2">
        <v>63834.95</v>
      </c>
      <c r="K147" s="59">
        <f t="shared" si="55"/>
        <v>-0.23534615441854356</v>
      </c>
      <c r="L147" s="2">
        <v>308812.57</v>
      </c>
      <c r="M147" s="2">
        <v>386624.44</v>
      </c>
      <c r="N147" s="2">
        <v>356912.05</v>
      </c>
      <c r="O147" s="2">
        <v>270408.01</v>
      </c>
    </row>
    <row r="148" spans="1:15" ht="15.75" thickBot="1" x14ac:dyDescent="0.3">
      <c r="A148" s="34" t="s">
        <v>165</v>
      </c>
      <c r="B148" s="85" t="s">
        <v>166</v>
      </c>
      <c r="C148" s="86"/>
      <c r="D148" s="87"/>
      <c r="E148" s="3">
        <v>9575.82</v>
      </c>
      <c r="F148" s="3">
        <v>23804.47</v>
      </c>
      <c r="G148" s="2"/>
      <c r="H148" s="2">
        <v>6016.64</v>
      </c>
      <c r="I148" s="2">
        <f t="shared" si="56"/>
        <v>39396.93</v>
      </c>
      <c r="J148" s="2">
        <v>39431.47</v>
      </c>
      <c r="K148" s="59">
        <f t="shared" si="55"/>
        <v>-8.7595009772656329E-4</v>
      </c>
      <c r="L148" s="2">
        <v>105101.2</v>
      </c>
      <c r="M148" s="2">
        <v>86998.81</v>
      </c>
      <c r="N148" s="2">
        <v>62468.02</v>
      </c>
      <c r="O148" s="2">
        <v>113332.02</v>
      </c>
    </row>
    <row r="149" spans="1:15" ht="15.75" thickBot="1" x14ac:dyDescent="0.3">
      <c r="A149" s="34" t="s">
        <v>167</v>
      </c>
      <c r="B149" s="34" t="s">
        <v>168</v>
      </c>
      <c r="C149" s="35"/>
      <c r="D149" s="35"/>
      <c r="E149" s="3">
        <v>485.68</v>
      </c>
      <c r="F149" s="3">
        <v>5625.82</v>
      </c>
      <c r="G149" s="2"/>
      <c r="H149" s="2">
        <v>1692.78</v>
      </c>
      <c r="I149" s="2">
        <f t="shared" si="56"/>
        <v>7804.28</v>
      </c>
      <c r="J149" s="2">
        <v>3616.32</v>
      </c>
      <c r="K149" s="59">
        <f t="shared" si="55"/>
        <v>1.1580722944872135</v>
      </c>
      <c r="L149" s="2">
        <v>38077.949999999997</v>
      </c>
      <c r="M149" s="2">
        <v>37649.839999999997</v>
      </c>
      <c r="N149" s="2">
        <v>8375.41</v>
      </c>
      <c r="O149" s="2">
        <v>20847</v>
      </c>
    </row>
    <row r="150" spans="1:15" ht="15.75" thickBot="1" x14ac:dyDescent="0.3">
      <c r="A150" s="34" t="s">
        <v>344</v>
      </c>
      <c r="B150" s="34" t="s">
        <v>345</v>
      </c>
      <c r="C150" s="35"/>
      <c r="D150" s="35"/>
      <c r="E150" s="5">
        <v>1646.68</v>
      </c>
      <c r="F150" s="3">
        <v>1545.17</v>
      </c>
      <c r="G150" s="2"/>
      <c r="H150" s="2">
        <v>370</v>
      </c>
      <c r="I150" s="2">
        <f t="shared" si="56"/>
        <v>3561.8500000000004</v>
      </c>
      <c r="J150" s="2">
        <v>2181.5</v>
      </c>
      <c r="K150" s="59">
        <f t="shared" si="55"/>
        <v>0.6327526931010774</v>
      </c>
      <c r="L150" s="2">
        <v>63040.42</v>
      </c>
      <c r="M150" s="2">
        <v>19934.509999999998</v>
      </c>
      <c r="N150" s="2">
        <v>18867.25</v>
      </c>
      <c r="O150" s="2">
        <v>21566.89</v>
      </c>
    </row>
    <row r="151" spans="1:15" ht="15.75" thickBot="1" x14ac:dyDescent="0.3">
      <c r="A151" s="30" t="s">
        <v>26</v>
      </c>
      <c r="B151" s="46"/>
      <c r="C151" s="31"/>
      <c r="D151" s="31"/>
      <c r="E151" s="4">
        <f t="shared" ref="E151:J151" si="57">SUM(E141:E150)</f>
        <v>49085.86</v>
      </c>
      <c r="F151" s="4">
        <f t="shared" si="57"/>
        <v>151438.25000000003</v>
      </c>
      <c r="G151" s="4">
        <f t="shared" si="57"/>
        <v>77965.53</v>
      </c>
      <c r="H151" s="4">
        <f t="shared" si="57"/>
        <v>128129.66</v>
      </c>
      <c r="I151" s="4">
        <f t="shared" si="57"/>
        <v>406619.3</v>
      </c>
      <c r="J151" s="4">
        <f t="shared" si="57"/>
        <v>433973.17</v>
      </c>
      <c r="K151" s="66">
        <f t="shared" si="55"/>
        <v>-6.3031246839522326E-2</v>
      </c>
      <c r="L151" s="4">
        <f t="shared" ref="L151:N151" si="58">SUM(L141:L150)</f>
        <v>1872484.1799999997</v>
      </c>
      <c r="M151" s="4">
        <f t="shared" ref="M151" si="59">SUM(M141:M150)</f>
        <v>1780910.27</v>
      </c>
      <c r="N151" s="4">
        <f t="shared" si="58"/>
        <v>1794397.6199999999</v>
      </c>
      <c r="O151" s="4">
        <f t="shared" ref="O151" si="60">SUM(O141:O150)</f>
        <v>1830009.95</v>
      </c>
    </row>
    <row r="152" spans="1:15" ht="15.75" thickBot="1" x14ac:dyDescent="0.3">
      <c r="A152" s="91" t="s">
        <v>27</v>
      </c>
      <c r="B152" s="91"/>
      <c r="C152" s="91"/>
      <c r="D152" s="91"/>
      <c r="E152" s="11"/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5" x14ac:dyDescent="0.25">
      <c r="A153" s="37"/>
      <c r="B153" s="45" t="s">
        <v>58</v>
      </c>
      <c r="C153" s="32"/>
      <c r="D153" s="32"/>
      <c r="E153" s="13" t="s">
        <v>2</v>
      </c>
      <c r="F153" s="14" t="s">
        <v>3</v>
      </c>
      <c r="G153" s="15" t="s">
        <v>4</v>
      </c>
      <c r="H153" s="42" t="s">
        <v>418</v>
      </c>
      <c r="I153" s="53" t="s">
        <v>532</v>
      </c>
      <c r="J153" s="13" t="s">
        <v>529</v>
      </c>
      <c r="K153" s="60" t="s">
        <v>452</v>
      </c>
      <c r="L153" s="13" t="s">
        <v>529</v>
      </c>
      <c r="M153" s="13" t="s">
        <v>503</v>
      </c>
      <c r="N153" s="13" t="s">
        <v>468</v>
      </c>
      <c r="O153" s="13" t="s">
        <v>446</v>
      </c>
    </row>
    <row r="154" spans="1:15" ht="15.75" thickBot="1" x14ac:dyDescent="0.3">
      <c r="A154" s="38" t="s">
        <v>58</v>
      </c>
      <c r="B154" s="38" t="s">
        <v>59</v>
      </c>
      <c r="C154" s="33"/>
      <c r="D154" s="33"/>
      <c r="E154" s="16" t="s">
        <v>5</v>
      </c>
      <c r="F154" s="16" t="s">
        <v>5</v>
      </c>
      <c r="G154" s="16" t="s">
        <v>5</v>
      </c>
      <c r="H154" s="43" t="s">
        <v>419</v>
      </c>
      <c r="I154" s="16" t="s">
        <v>447</v>
      </c>
      <c r="J154" s="16" t="s">
        <v>447</v>
      </c>
      <c r="K154" s="61" t="s">
        <v>531</v>
      </c>
      <c r="L154" s="16" t="s">
        <v>448</v>
      </c>
      <c r="M154" s="16" t="s">
        <v>448</v>
      </c>
      <c r="N154" s="16" t="s">
        <v>448</v>
      </c>
      <c r="O154" s="16" t="s">
        <v>448</v>
      </c>
    </row>
    <row r="155" spans="1:15" ht="15.75" thickBot="1" x14ac:dyDescent="0.3">
      <c r="A155" s="34" t="s">
        <v>169</v>
      </c>
      <c r="B155" s="82" t="s">
        <v>170</v>
      </c>
      <c r="C155" s="83"/>
      <c r="D155" s="84"/>
      <c r="E155" s="5">
        <v>12559.71</v>
      </c>
      <c r="F155" s="5">
        <v>18627.560000000001</v>
      </c>
      <c r="G155" s="2">
        <v>3589.41</v>
      </c>
      <c r="H155" s="2">
        <v>6808.33</v>
      </c>
      <c r="I155" s="2">
        <f>SUM(E155:H155)</f>
        <v>41585.01</v>
      </c>
      <c r="J155" s="2">
        <v>83125.679999999993</v>
      </c>
      <c r="K155" s="59">
        <f>SUM(I155/J155)-1</f>
        <v>-0.49973329541484646</v>
      </c>
      <c r="L155" s="2">
        <v>278464.59999999998</v>
      </c>
      <c r="M155" s="2">
        <v>308519.24</v>
      </c>
      <c r="N155" s="2">
        <v>227222.66</v>
      </c>
      <c r="O155" s="2">
        <v>326533.92</v>
      </c>
    </row>
    <row r="156" spans="1:15" ht="15.75" thickBot="1" x14ac:dyDescent="0.3">
      <c r="A156" s="30" t="s">
        <v>28</v>
      </c>
      <c r="B156" s="46"/>
      <c r="C156" s="31"/>
      <c r="D156" s="31"/>
      <c r="E156" s="4">
        <f>SUM(E155)</f>
        <v>12559.71</v>
      </c>
      <c r="F156" s="4">
        <f t="shared" ref="F156:I156" si="61">SUM(F155)</f>
        <v>18627.560000000001</v>
      </c>
      <c r="G156" s="4">
        <f t="shared" si="61"/>
        <v>3589.41</v>
      </c>
      <c r="H156" s="4">
        <f>SUM(H155)</f>
        <v>6808.33</v>
      </c>
      <c r="I156" s="4">
        <f t="shared" si="61"/>
        <v>41585.01</v>
      </c>
      <c r="J156" s="4">
        <f>SUM(J155)</f>
        <v>83125.679999999993</v>
      </c>
      <c r="K156" s="66">
        <f t="shared" ref="K156" si="62">SUM(I156/J156)-1</f>
        <v>-0.49973329541484646</v>
      </c>
      <c r="L156" s="4">
        <f>SUM(L155)</f>
        <v>278464.59999999998</v>
      </c>
      <c r="M156" s="4">
        <f>SUM(M155)</f>
        <v>308519.24</v>
      </c>
      <c r="N156" s="4">
        <f>SUM(N155)</f>
        <v>227222.66</v>
      </c>
      <c r="O156" s="4">
        <f>SUM(O155)</f>
        <v>326533.92</v>
      </c>
    </row>
    <row r="157" spans="1:15" ht="15.75" thickBot="1" x14ac:dyDescent="0.3">
      <c r="A157" s="91" t="s">
        <v>272</v>
      </c>
      <c r="B157" s="91"/>
      <c r="C157" s="91"/>
      <c r="D157" s="91"/>
      <c r="E157" s="11"/>
      <c r="F157" s="11"/>
      <c r="G157" s="11"/>
      <c r="H157" s="11"/>
      <c r="I157" s="11"/>
      <c r="J157" s="71"/>
      <c r="K157" s="11"/>
      <c r="L157" s="11"/>
      <c r="M157" s="11"/>
      <c r="N157" s="11"/>
    </row>
    <row r="158" spans="1:15" x14ac:dyDescent="0.25">
      <c r="A158" s="37"/>
      <c r="B158" s="45" t="s">
        <v>58</v>
      </c>
      <c r="C158" s="32"/>
      <c r="D158" s="32"/>
      <c r="E158" s="13" t="s">
        <v>2</v>
      </c>
      <c r="F158" s="14" t="s">
        <v>3</v>
      </c>
      <c r="G158" s="15" t="s">
        <v>4</v>
      </c>
      <c r="H158" s="42" t="s">
        <v>418</v>
      </c>
      <c r="I158" s="53" t="s">
        <v>532</v>
      </c>
      <c r="J158" s="13" t="s">
        <v>529</v>
      </c>
      <c r="K158" s="60" t="s">
        <v>452</v>
      </c>
      <c r="L158" s="13" t="s">
        <v>529</v>
      </c>
      <c r="M158" s="13" t="s">
        <v>503</v>
      </c>
      <c r="N158" s="13" t="s">
        <v>468</v>
      </c>
      <c r="O158" s="13" t="s">
        <v>446</v>
      </c>
    </row>
    <row r="159" spans="1:15" ht="15.75" thickBot="1" x14ac:dyDescent="0.3">
      <c r="A159" s="38" t="s">
        <v>58</v>
      </c>
      <c r="B159" s="38" t="s">
        <v>59</v>
      </c>
      <c r="C159" s="33"/>
      <c r="D159" s="33"/>
      <c r="E159" s="16" t="s">
        <v>5</v>
      </c>
      <c r="F159" s="16" t="s">
        <v>5</v>
      </c>
      <c r="G159" s="16" t="s">
        <v>5</v>
      </c>
      <c r="H159" s="43" t="s">
        <v>419</v>
      </c>
      <c r="I159" s="16" t="s">
        <v>447</v>
      </c>
      <c r="J159" s="16" t="s">
        <v>447</v>
      </c>
      <c r="K159" s="61" t="s">
        <v>531</v>
      </c>
      <c r="L159" s="16" t="s">
        <v>448</v>
      </c>
      <c r="M159" s="16" t="s">
        <v>448</v>
      </c>
      <c r="N159" s="16" t="s">
        <v>448</v>
      </c>
      <c r="O159" s="16" t="s">
        <v>448</v>
      </c>
    </row>
    <row r="160" spans="1:15" ht="15.75" thickBot="1" x14ac:dyDescent="0.3">
      <c r="A160" s="34" t="s">
        <v>171</v>
      </c>
      <c r="B160" s="82" t="s">
        <v>172</v>
      </c>
      <c r="C160" s="83"/>
      <c r="D160" s="84"/>
      <c r="E160" s="3">
        <v>5062.2</v>
      </c>
      <c r="F160" s="3">
        <v>3373.56</v>
      </c>
      <c r="G160" s="2"/>
      <c r="H160" s="2">
        <v>1670.68</v>
      </c>
      <c r="I160" s="2">
        <f>SUM(E160:H160)</f>
        <v>10106.44</v>
      </c>
      <c r="J160" s="2">
        <v>12052.6</v>
      </c>
      <c r="K160" s="59">
        <f>SUM(I160/J160)-1</f>
        <v>-0.16147221346431473</v>
      </c>
      <c r="L160" s="2">
        <v>62393.39</v>
      </c>
      <c r="M160" s="2">
        <v>66526.5</v>
      </c>
      <c r="N160" s="2">
        <v>67728.240000000005</v>
      </c>
      <c r="O160" s="2">
        <v>47515.34</v>
      </c>
    </row>
    <row r="161" spans="1:15" ht="15.75" thickBot="1" x14ac:dyDescent="0.3">
      <c r="A161" s="30" t="s">
        <v>273</v>
      </c>
      <c r="B161" s="46"/>
      <c r="C161" s="31"/>
      <c r="D161" s="31"/>
      <c r="E161" s="4">
        <f>SUM(E160)</f>
        <v>5062.2</v>
      </c>
      <c r="F161" s="4">
        <f t="shared" ref="F161" si="63">SUM(F160)</f>
        <v>3373.56</v>
      </c>
      <c r="G161" s="4">
        <f t="shared" ref="G161" si="64">SUM(G160)</f>
        <v>0</v>
      </c>
      <c r="H161" s="4">
        <f>SUM(H160)</f>
        <v>1670.68</v>
      </c>
      <c r="I161" s="4">
        <f t="shared" ref="I161" si="65">SUM(I160)</f>
        <v>10106.44</v>
      </c>
      <c r="J161" s="4">
        <f>SUM(J160)</f>
        <v>12052.6</v>
      </c>
      <c r="K161" s="66">
        <f t="shared" ref="K161" si="66">SUM(I161/J161)-1</f>
        <v>-0.16147221346431473</v>
      </c>
      <c r="L161" s="4">
        <f>SUM(L160)</f>
        <v>62393.39</v>
      </c>
      <c r="M161" s="4">
        <f>SUM(M160)</f>
        <v>66526.5</v>
      </c>
      <c r="N161" s="4">
        <f>SUM(N160)</f>
        <v>67728.240000000005</v>
      </c>
      <c r="O161" s="4">
        <f>SUM(O160)</f>
        <v>47515.34</v>
      </c>
    </row>
    <row r="162" spans="1:15" ht="15.75" thickBot="1" x14ac:dyDescent="0.3">
      <c r="A162" s="91" t="s">
        <v>29</v>
      </c>
      <c r="B162" s="91"/>
      <c r="C162" s="91"/>
      <c r="D162" s="91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15" x14ac:dyDescent="0.25">
      <c r="A163" s="37"/>
      <c r="B163" s="45" t="s">
        <v>58</v>
      </c>
      <c r="C163" s="32"/>
      <c r="D163" s="32"/>
      <c r="E163" s="13" t="s">
        <v>2</v>
      </c>
      <c r="F163" s="14" t="s">
        <v>3</v>
      </c>
      <c r="G163" s="15" t="s">
        <v>4</v>
      </c>
      <c r="H163" s="42" t="s">
        <v>418</v>
      </c>
      <c r="I163" s="53" t="s">
        <v>532</v>
      </c>
      <c r="J163" s="13" t="s">
        <v>529</v>
      </c>
      <c r="K163" s="60" t="s">
        <v>452</v>
      </c>
      <c r="L163" s="13" t="s">
        <v>529</v>
      </c>
      <c r="M163" s="13" t="s">
        <v>503</v>
      </c>
      <c r="N163" s="13" t="s">
        <v>468</v>
      </c>
      <c r="O163" s="13" t="s">
        <v>446</v>
      </c>
    </row>
    <row r="164" spans="1:15" ht="15.75" thickBot="1" x14ac:dyDescent="0.3">
      <c r="A164" s="38" t="s">
        <v>58</v>
      </c>
      <c r="B164" s="38" t="s">
        <v>59</v>
      </c>
      <c r="C164" s="33"/>
      <c r="D164" s="33"/>
      <c r="E164" s="16" t="s">
        <v>5</v>
      </c>
      <c r="F164" s="16" t="s">
        <v>5</v>
      </c>
      <c r="G164" s="16" t="s">
        <v>5</v>
      </c>
      <c r="H164" s="43" t="s">
        <v>419</v>
      </c>
      <c r="I164" s="16" t="s">
        <v>447</v>
      </c>
      <c r="J164" s="16" t="s">
        <v>447</v>
      </c>
      <c r="K164" s="61" t="s">
        <v>531</v>
      </c>
      <c r="L164" s="16" t="s">
        <v>448</v>
      </c>
      <c r="M164" s="16" t="s">
        <v>448</v>
      </c>
      <c r="N164" s="16" t="s">
        <v>448</v>
      </c>
      <c r="O164" s="16" t="s">
        <v>448</v>
      </c>
    </row>
    <row r="165" spans="1:15" ht="15.75" thickBot="1" x14ac:dyDescent="0.3">
      <c r="A165" s="34" t="s">
        <v>173</v>
      </c>
      <c r="B165" s="82" t="s">
        <v>174</v>
      </c>
      <c r="C165" s="83"/>
      <c r="D165" s="84"/>
      <c r="E165" s="5">
        <v>8199.57</v>
      </c>
      <c r="F165" s="3">
        <v>6421.5</v>
      </c>
      <c r="G165" s="2"/>
      <c r="H165" s="2">
        <v>1225</v>
      </c>
      <c r="I165" s="2">
        <f>SUM(E165:H165)</f>
        <v>15846.07</v>
      </c>
      <c r="J165" s="2">
        <v>21995.97</v>
      </c>
      <c r="K165" s="59">
        <f t="shared" ref="K165:K173" si="67">SUM(I165/J165)-1</f>
        <v>-0.27959212528476818</v>
      </c>
      <c r="L165" s="2">
        <v>104349.69</v>
      </c>
      <c r="M165" s="2">
        <v>143237.99</v>
      </c>
      <c r="N165" s="2">
        <v>169844.84</v>
      </c>
      <c r="O165" s="2">
        <v>193923.51</v>
      </c>
    </row>
    <row r="166" spans="1:15" ht="15.75" thickBot="1" x14ac:dyDescent="0.3">
      <c r="A166" s="34" t="s">
        <v>346</v>
      </c>
      <c r="B166" s="85" t="s">
        <v>288</v>
      </c>
      <c r="C166" s="86"/>
      <c r="D166" s="87"/>
      <c r="E166" s="5">
        <v>9524.08</v>
      </c>
      <c r="F166" s="3">
        <v>21739.52</v>
      </c>
      <c r="G166" s="2">
        <v>3080.25</v>
      </c>
      <c r="H166" s="2">
        <v>15414.03</v>
      </c>
      <c r="I166" s="2">
        <f t="shared" ref="I166:I172" si="68">SUM(E166:H166)</f>
        <v>49757.88</v>
      </c>
      <c r="J166" s="2">
        <v>69826.58</v>
      </c>
      <c r="K166" s="59">
        <f t="shared" si="67"/>
        <v>-0.28740774644841549</v>
      </c>
      <c r="L166" s="2">
        <v>216022.36</v>
      </c>
      <c r="M166" s="2">
        <v>140066.81</v>
      </c>
      <c r="N166" s="2">
        <v>113058.76</v>
      </c>
      <c r="O166" s="2">
        <v>114775.64</v>
      </c>
    </row>
    <row r="167" spans="1:15" ht="15.75" thickBot="1" x14ac:dyDescent="0.3">
      <c r="A167" s="34" t="s">
        <v>175</v>
      </c>
      <c r="B167" s="85" t="s">
        <v>176</v>
      </c>
      <c r="C167" s="86"/>
      <c r="D167" s="87"/>
      <c r="E167" s="3">
        <v>3220.48</v>
      </c>
      <c r="F167" s="3">
        <v>4506.0200000000004</v>
      </c>
      <c r="G167" s="2"/>
      <c r="H167" s="2">
        <v>1548.64</v>
      </c>
      <c r="I167" s="2">
        <f t="shared" si="68"/>
        <v>9275.14</v>
      </c>
      <c r="J167" s="2">
        <v>12950.24</v>
      </c>
      <c r="K167" s="59">
        <f t="shared" si="67"/>
        <v>-0.28378624643249861</v>
      </c>
      <c r="L167" s="2">
        <v>81279.25</v>
      </c>
      <c r="M167" s="2">
        <v>136213.85999999999</v>
      </c>
      <c r="N167" s="2">
        <v>124195.72</v>
      </c>
      <c r="O167" s="2">
        <v>49436.05</v>
      </c>
    </row>
    <row r="168" spans="1:15" ht="15.75" thickBot="1" x14ac:dyDescent="0.3">
      <c r="A168" s="34" t="s">
        <v>177</v>
      </c>
      <c r="B168" s="85" t="s">
        <v>178</v>
      </c>
      <c r="C168" s="86"/>
      <c r="D168" s="87"/>
      <c r="E168" s="3">
        <v>3290.01</v>
      </c>
      <c r="F168" s="3">
        <v>5130.99</v>
      </c>
      <c r="G168" s="2">
        <v>5967.52</v>
      </c>
      <c r="H168" s="2">
        <v>13123.75</v>
      </c>
      <c r="I168" s="2">
        <f t="shared" si="68"/>
        <v>27512.27</v>
      </c>
      <c r="J168" s="2">
        <v>66016.75</v>
      </c>
      <c r="K168" s="59">
        <f t="shared" si="67"/>
        <v>-0.58325318953144467</v>
      </c>
      <c r="L168" s="2">
        <v>239930.83</v>
      </c>
      <c r="M168" s="2">
        <v>207535.24</v>
      </c>
      <c r="N168" s="2">
        <v>110840.51</v>
      </c>
      <c r="O168" s="2">
        <v>106091.1</v>
      </c>
    </row>
    <row r="169" spans="1:15" ht="15.75" thickBot="1" x14ac:dyDescent="0.3">
      <c r="A169" s="34" t="s">
        <v>455</v>
      </c>
      <c r="B169" s="85" t="s">
        <v>456</v>
      </c>
      <c r="C169" s="86"/>
      <c r="D169" s="87"/>
      <c r="E169" s="3"/>
      <c r="F169" s="3"/>
      <c r="G169" s="2"/>
      <c r="H169" s="2"/>
      <c r="I169" s="2">
        <f t="shared" si="68"/>
        <v>0</v>
      </c>
      <c r="J169" s="2"/>
      <c r="K169" s="59"/>
      <c r="L169" s="2">
        <v>1055.6400000000001</v>
      </c>
      <c r="M169" s="2"/>
      <c r="N169" s="2">
        <v>482.56</v>
      </c>
      <c r="O169" s="2">
        <v>0</v>
      </c>
    </row>
    <row r="170" spans="1:15" ht="15.75" thickBot="1" x14ac:dyDescent="0.3">
      <c r="A170" s="34" t="s">
        <v>179</v>
      </c>
      <c r="B170" s="34" t="s">
        <v>180</v>
      </c>
      <c r="C170" s="35"/>
      <c r="D170" s="35"/>
      <c r="E170" s="3">
        <v>3448.21</v>
      </c>
      <c r="F170" s="3">
        <v>10688.31</v>
      </c>
      <c r="G170" s="2"/>
      <c r="H170" s="2">
        <v>39479.17</v>
      </c>
      <c r="I170" s="2">
        <f t="shared" si="68"/>
        <v>53615.69</v>
      </c>
      <c r="J170" s="2">
        <v>31273.59</v>
      </c>
      <c r="K170" s="59">
        <f t="shared" si="67"/>
        <v>0.7144079077585912</v>
      </c>
      <c r="L170" s="2">
        <v>150319.91</v>
      </c>
      <c r="M170" s="2">
        <v>107435.59</v>
      </c>
      <c r="N170" s="2">
        <v>91257.56</v>
      </c>
      <c r="O170" s="2">
        <v>68462.84</v>
      </c>
    </row>
    <row r="171" spans="1:15" ht="15.75" thickBot="1" x14ac:dyDescent="0.3">
      <c r="A171" s="34" t="s">
        <v>347</v>
      </c>
      <c r="B171" s="85" t="s">
        <v>348</v>
      </c>
      <c r="C171" s="86"/>
      <c r="D171" s="87"/>
      <c r="E171" s="3">
        <v>2420.46</v>
      </c>
      <c r="F171" s="3">
        <v>21042.59</v>
      </c>
      <c r="G171" s="2">
        <v>2492.7199999999998</v>
      </c>
      <c r="H171" s="2">
        <v>7704.95</v>
      </c>
      <c r="I171" s="2">
        <f t="shared" si="68"/>
        <v>33660.720000000001</v>
      </c>
      <c r="J171" s="2">
        <v>23680.14</v>
      </c>
      <c r="K171" s="59">
        <f t="shared" si="67"/>
        <v>0.421474704119148</v>
      </c>
      <c r="L171" s="2">
        <v>129067.68</v>
      </c>
      <c r="M171" s="2">
        <v>112434.14</v>
      </c>
      <c r="N171" s="2">
        <v>142848.26999999999</v>
      </c>
      <c r="O171" s="2">
        <v>116723.48</v>
      </c>
    </row>
    <row r="172" spans="1:15" ht="15.75" thickBot="1" x14ac:dyDescent="0.3">
      <c r="A172" s="34" t="s">
        <v>181</v>
      </c>
      <c r="B172" s="34" t="s">
        <v>182</v>
      </c>
      <c r="C172" s="35"/>
      <c r="D172" s="35"/>
      <c r="E172" s="3">
        <v>2811.28</v>
      </c>
      <c r="F172" s="3">
        <v>2843.07</v>
      </c>
      <c r="G172" s="2">
        <v>3709.73</v>
      </c>
      <c r="H172" s="2">
        <v>6190.18</v>
      </c>
      <c r="I172" s="2">
        <f t="shared" si="68"/>
        <v>15554.26</v>
      </c>
      <c r="J172" s="2">
        <v>13339.28</v>
      </c>
      <c r="K172" s="59">
        <f t="shared" si="67"/>
        <v>0.16604944194889071</v>
      </c>
      <c r="L172" s="2">
        <v>106125.12</v>
      </c>
      <c r="M172" s="2">
        <v>58376.71</v>
      </c>
      <c r="N172" s="2">
        <v>132126.84</v>
      </c>
      <c r="O172" s="2">
        <v>140034.06</v>
      </c>
    </row>
    <row r="173" spans="1:15" ht="15.75" thickBot="1" x14ac:dyDescent="0.3">
      <c r="A173" s="30" t="s">
        <v>30</v>
      </c>
      <c r="B173" s="46"/>
      <c r="C173" s="31"/>
      <c r="D173" s="31"/>
      <c r="E173" s="4">
        <f t="shared" ref="E173:J173" si="69">SUM(E165:E172)</f>
        <v>32914.089999999997</v>
      </c>
      <c r="F173" s="4">
        <f t="shared" si="69"/>
        <v>72372</v>
      </c>
      <c r="G173" s="4">
        <f t="shared" si="69"/>
        <v>15250.22</v>
      </c>
      <c r="H173" s="4">
        <f t="shared" si="69"/>
        <v>84685.72</v>
      </c>
      <c r="I173" s="4">
        <f t="shared" si="69"/>
        <v>205222.03</v>
      </c>
      <c r="J173" s="4">
        <f t="shared" si="69"/>
        <v>239082.55000000002</v>
      </c>
      <c r="K173" s="66">
        <f t="shared" si="67"/>
        <v>-0.14162689832444908</v>
      </c>
      <c r="L173" s="4">
        <f t="shared" ref="L173:N173" si="70">SUM(L165:L172)</f>
        <v>1028150.4800000001</v>
      </c>
      <c r="M173" s="4">
        <f t="shared" ref="M173" si="71">SUM(M165:M172)</f>
        <v>905300.33999999985</v>
      </c>
      <c r="N173" s="4">
        <f t="shared" si="70"/>
        <v>884655.05999999994</v>
      </c>
      <c r="O173" s="4">
        <f t="shared" ref="O173" si="72">SUM(O165:O172)</f>
        <v>789446.67999999993</v>
      </c>
    </row>
    <row r="174" spans="1:15" ht="15.75" thickBot="1" x14ac:dyDescent="0.3">
      <c r="A174" s="91" t="s">
        <v>31</v>
      </c>
      <c r="B174" s="91"/>
      <c r="C174" s="91"/>
      <c r="D174" s="91"/>
      <c r="E174" s="11"/>
      <c r="F174" s="11"/>
      <c r="G174" s="11"/>
      <c r="H174" s="11"/>
      <c r="I174" s="11"/>
      <c r="J174" s="11"/>
      <c r="K174" s="11"/>
      <c r="L174" s="11"/>
      <c r="M174" s="11"/>
      <c r="N174" s="11"/>
    </row>
    <row r="175" spans="1:15" x14ac:dyDescent="0.25">
      <c r="A175" s="37"/>
      <c r="B175" s="45" t="s">
        <v>58</v>
      </c>
      <c r="C175" s="32"/>
      <c r="D175" s="32"/>
      <c r="E175" s="13" t="s">
        <v>2</v>
      </c>
      <c r="F175" s="14" t="s">
        <v>3</v>
      </c>
      <c r="G175" s="15" t="s">
        <v>4</v>
      </c>
      <c r="H175" s="42" t="s">
        <v>418</v>
      </c>
      <c r="I175" s="53" t="s">
        <v>532</v>
      </c>
      <c r="J175" s="13" t="s">
        <v>529</v>
      </c>
      <c r="K175" s="60" t="s">
        <v>452</v>
      </c>
      <c r="L175" s="13" t="s">
        <v>529</v>
      </c>
      <c r="M175" s="13" t="s">
        <v>503</v>
      </c>
      <c r="N175" s="13" t="s">
        <v>468</v>
      </c>
      <c r="O175" s="13" t="s">
        <v>446</v>
      </c>
    </row>
    <row r="176" spans="1:15" ht="15.75" thickBot="1" x14ac:dyDescent="0.3">
      <c r="A176" s="38" t="s">
        <v>58</v>
      </c>
      <c r="B176" s="38" t="s">
        <v>59</v>
      </c>
      <c r="C176" s="33"/>
      <c r="D176" s="33"/>
      <c r="E176" s="16" t="s">
        <v>5</v>
      </c>
      <c r="F176" s="16" t="s">
        <v>5</v>
      </c>
      <c r="G176" s="16" t="s">
        <v>5</v>
      </c>
      <c r="H176" s="43" t="s">
        <v>419</v>
      </c>
      <c r="I176" s="16" t="s">
        <v>447</v>
      </c>
      <c r="J176" s="16" t="s">
        <v>447</v>
      </c>
      <c r="K176" s="61" t="s">
        <v>531</v>
      </c>
      <c r="L176" s="16" t="s">
        <v>448</v>
      </c>
      <c r="M176" s="16" t="s">
        <v>448</v>
      </c>
      <c r="N176" s="16" t="s">
        <v>448</v>
      </c>
      <c r="O176" s="16" t="s">
        <v>448</v>
      </c>
    </row>
    <row r="177" spans="1:15" ht="15.75" thickBot="1" x14ac:dyDescent="0.3">
      <c r="A177" s="34" t="s">
        <v>183</v>
      </c>
      <c r="B177" s="82" t="s">
        <v>184</v>
      </c>
      <c r="C177" s="83"/>
      <c r="D177" s="84"/>
      <c r="E177" s="57">
        <v>24460.28</v>
      </c>
      <c r="F177" s="5">
        <v>43552.09</v>
      </c>
      <c r="G177" s="2"/>
      <c r="H177" s="23">
        <v>55715.07</v>
      </c>
      <c r="I177" s="2">
        <f>SUM(E177:H177)</f>
        <v>123727.44</v>
      </c>
      <c r="J177" s="2">
        <v>96463.4</v>
      </c>
      <c r="K177" s="59">
        <f t="shared" ref="K177:K179" si="73">SUM(I177/J177)-1</f>
        <v>0.28263610861736166</v>
      </c>
      <c r="L177" s="2">
        <v>456861.76</v>
      </c>
      <c r="M177" s="2">
        <v>459470.55</v>
      </c>
      <c r="N177" s="2">
        <v>486940.48</v>
      </c>
      <c r="O177" s="2">
        <v>592898.13</v>
      </c>
    </row>
    <row r="178" spans="1:15" ht="15.75" thickBot="1" x14ac:dyDescent="0.3">
      <c r="A178" s="34" t="s">
        <v>185</v>
      </c>
      <c r="B178" s="85" t="s">
        <v>186</v>
      </c>
      <c r="C178" s="86"/>
      <c r="D178" s="87"/>
      <c r="E178" s="3">
        <v>367.97</v>
      </c>
      <c r="F178" s="3"/>
      <c r="G178" s="2"/>
      <c r="H178" s="2">
        <v>3692.18</v>
      </c>
      <c r="I178" s="2">
        <f>SUM(E178:H178)</f>
        <v>4060.1499999999996</v>
      </c>
      <c r="J178" s="2">
        <v>1838.74</v>
      </c>
      <c r="K178" s="59">
        <f t="shared" si="73"/>
        <v>1.2081153398522901</v>
      </c>
      <c r="L178" s="2">
        <v>18112.009999999998</v>
      </c>
      <c r="M178" s="2">
        <v>16853.330000000002</v>
      </c>
      <c r="N178" s="2">
        <v>16424.650000000001</v>
      </c>
      <c r="O178" s="2">
        <v>19158.27</v>
      </c>
    </row>
    <row r="179" spans="1:15" ht="15.75" thickBot="1" x14ac:dyDescent="0.3">
      <c r="A179" s="30" t="s">
        <v>32</v>
      </c>
      <c r="B179" s="46"/>
      <c r="C179" s="31"/>
      <c r="D179" s="31"/>
      <c r="E179" s="4">
        <f>SUM(E177:E178)</f>
        <v>24828.25</v>
      </c>
      <c r="F179" s="4">
        <f t="shared" ref="F179:G179" si="74">SUM(F177:F178)</f>
        <v>43552.09</v>
      </c>
      <c r="G179" s="4">
        <f t="shared" si="74"/>
        <v>0</v>
      </c>
      <c r="H179" s="4">
        <f>SUM(H177:H178)</f>
        <v>59407.25</v>
      </c>
      <c r="I179" s="4">
        <f>SUM(I177:I178)</f>
        <v>127787.59</v>
      </c>
      <c r="J179" s="4">
        <f>SUM(J177:J178)</f>
        <v>98302.14</v>
      </c>
      <c r="K179" s="66">
        <f t="shared" si="73"/>
        <v>0.29994718324545122</v>
      </c>
      <c r="L179" s="4">
        <f>SUM(L177:L178)</f>
        <v>474973.77</v>
      </c>
      <c r="M179" s="4">
        <f>SUM(M177:M178)</f>
        <v>476323.88</v>
      </c>
      <c r="N179" s="4">
        <f>SUM(N177:N178)</f>
        <v>503365.13</v>
      </c>
      <c r="O179" s="4">
        <f>SUM(O177:O178)</f>
        <v>612056.4</v>
      </c>
    </row>
    <row r="180" spans="1:15" ht="15.75" thickBot="1" x14ac:dyDescent="0.3">
      <c r="A180" s="36" t="s">
        <v>33</v>
      </c>
      <c r="B180" s="10"/>
      <c r="C180" s="28"/>
      <c r="D180" s="28"/>
      <c r="E180" s="11"/>
      <c r="F180" s="11"/>
      <c r="G180" s="11"/>
      <c r="H180" s="11"/>
      <c r="I180" s="11"/>
      <c r="J180" s="11"/>
      <c r="K180" s="11"/>
      <c r="L180" s="11"/>
      <c r="M180" s="11"/>
      <c r="N180" s="11"/>
    </row>
    <row r="181" spans="1:15" x14ac:dyDescent="0.25">
      <c r="A181" s="37"/>
      <c r="B181" s="45" t="s">
        <v>58</v>
      </c>
      <c r="C181" s="32"/>
      <c r="D181" s="32"/>
      <c r="E181" s="13" t="s">
        <v>2</v>
      </c>
      <c r="F181" s="14" t="s">
        <v>3</v>
      </c>
      <c r="G181" s="15" t="s">
        <v>4</v>
      </c>
      <c r="H181" s="42" t="s">
        <v>418</v>
      </c>
      <c r="I181" s="53" t="s">
        <v>532</v>
      </c>
      <c r="J181" s="13" t="s">
        <v>529</v>
      </c>
      <c r="K181" s="60" t="s">
        <v>452</v>
      </c>
      <c r="L181" s="13" t="s">
        <v>529</v>
      </c>
      <c r="M181" s="13" t="s">
        <v>503</v>
      </c>
      <c r="N181" s="13" t="s">
        <v>468</v>
      </c>
      <c r="O181" s="13" t="s">
        <v>446</v>
      </c>
    </row>
    <row r="182" spans="1:15" ht="15.75" thickBot="1" x14ac:dyDescent="0.3">
      <c r="A182" s="38" t="s">
        <v>58</v>
      </c>
      <c r="B182" s="38" t="s">
        <v>59</v>
      </c>
      <c r="C182" s="33"/>
      <c r="D182" s="33"/>
      <c r="E182" s="16" t="s">
        <v>5</v>
      </c>
      <c r="F182" s="16" t="s">
        <v>5</v>
      </c>
      <c r="G182" s="16" t="s">
        <v>5</v>
      </c>
      <c r="H182" s="43" t="s">
        <v>419</v>
      </c>
      <c r="I182" s="16" t="s">
        <v>447</v>
      </c>
      <c r="J182" s="16" t="s">
        <v>447</v>
      </c>
      <c r="K182" s="61" t="s">
        <v>531</v>
      </c>
      <c r="L182" s="16" t="s">
        <v>448</v>
      </c>
      <c r="M182" s="16" t="s">
        <v>448</v>
      </c>
      <c r="N182" s="16" t="s">
        <v>448</v>
      </c>
      <c r="O182" s="16" t="s">
        <v>448</v>
      </c>
    </row>
    <row r="183" spans="1:15" ht="15.75" thickBot="1" x14ac:dyDescent="0.3">
      <c r="A183" s="34" t="s">
        <v>187</v>
      </c>
      <c r="B183" s="82" t="s">
        <v>188</v>
      </c>
      <c r="C183" s="83"/>
      <c r="D183" s="84"/>
      <c r="E183" s="3">
        <v>7642.55</v>
      </c>
      <c r="F183" s="3">
        <v>8985.11</v>
      </c>
      <c r="G183" s="2">
        <v>2268.9299999999998</v>
      </c>
      <c r="H183" s="2">
        <v>8440.3700000000008</v>
      </c>
      <c r="I183" s="2">
        <f t="shared" ref="I183:I192" si="75">SUM(E183:H183)</f>
        <v>27336.959999999999</v>
      </c>
      <c r="J183" s="2">
        <v>60061.279999999999</v>
      </c>
      <c r="K183" s="59">
        <f t="shared" ref="K183:K193" si="76">SUM(I183/J183)-1</f>
        <v>-0.54484886102993468</v>
      </c>
      <c r="L183" s="2">
        <v>295745.52</v>
      </c>
      <c r="M183" s="2">
        <v>241936.32</v>
      </c>
      <c r="N183" s="2">
        <v>286961.73</v>
      </c>
      <c r="O183" s="2">
        <v>302444.27</v>
      </c>
    </row>
    <row r="184" spans="1:15" ht="15.75" thickBot="1" x14ac:dyDescent="0.3">
      <c r="A184" s="34" t="s">
        <v>476</v>
      </c>
      <c r="B184" s="85" t="s">
        <v>377</v>
      </c>
      <c r="C184" s="86"/>
      <c r="D184" s="87"/>
      <c r="E184" s="3"/>
      <c r="F184" s="3"/>
      <c r="G184" s="2"/>
      <c r="H184" s="2">
        <v>29.95</v>
      </c>
      <c r="I184" s="2">
        <f t="shared" si="75"/>
        <v>29.95</v>
      </c>
      <c r="J184" s="2">
        <v>2359.5100000000002</v>
      </c>
      <c r="K184" s="59">
        <f t="shared" si="76"/>
        <v>-0.98730668655780229</v>
      </c>
      <c r="L184" s="2">
        <v>5370.15</v>
      </c>
      <c r="M184" s="2">
        <v>5010.07</v>
      </c>
      <c r="N184" s="2"/>
      <c r="O184" s="2"/>
    </row>
    <row r="185" spans="1:15" ht="15.75" thickBot="1" x14ac:dyDescent="0.3">
      <c r="A185" s="34" t="s">
        <v>349</v>
      </c>
      <c r="B185" s="85" t="s">
        <v>485</v>
      </c>
      <c r="C185" s="86"/>
      <c r="D185" s="87"/>
      <c r="E185" s="3"/>
      <c r="F185" s="3">
        <v>3218.88</v>
      </c>
      <c r="G185" s="2"/>
      <c r="H185" s="2">
        <v>14679.43</v>
      </c>
      <c r="I185" s="2">
        <f t="shared" si="75"/>
        <v>17898.310000000001</v>
      </c>
      <c r="J185" s="2">
        <v>24248.25</v>
      </c>
      <c r="K185" s="59">
        <f t="shared" si="76"/>
        <v>-0.26187209386244359</v>
      </c>
      <c r="L185" s="2">
        <v>90804.83</v>
      </c>
      <c r="M185" s="2">
        <v>91126.86</v>
      </c>
      <c r="N185" s="2">
        <v>61020.26</v>
      </c>
      <c r="O185" s="2">
        <v>65445.15</v>
      </c>
    </row>
    <row r="186" spans="1:15" ht="15.75" thickBot="1" x14ac:dyDescent="0.3">
      <c r="A186" s="34" t="s">
        <v>501</v>
      </c>
      <c r="B186" s="34" t="s">
        <v>502</v>
      </c>
      <c r="C186" s="35"/>
      <c r="D186" s="35"/>
      <c r="E186" s="3"/>
      <c r="F186" s="3"/>
      <c r="G186" s="2"/>
      <c r="H186" s="2"/>
      <c r="I186" s="2">
        <f t="shared" ref="I186" si="77">SUM(E186:H186)</f>
        <v>0</v>
      </c>
      <c r="J186" s="2"/>
      <c r="K186" s="59"/>
      <c r="L186" s="2">
        <v>4381.13</v>
      </c>
      <c r="M186" s="2">
        <v>285</v>
      </c>
      <c r="N186" s="2"/>
      <c r="O186" s="2"/>
    </row>
    <row r="187" spans="1:15" ht="15.75" thickBot="1" x14ac:dyDescent="0.3">
      <c r="A187" s="34" t="s">
        <v>488</v>
      </c>
      <c r="B187" s="85" t="s">
        <v>489</v>
      </c>
      <c r="C187" s="86"/>
      <c r="D187" s="87"/>
      <c r="E187" s="3"/>
      <c r="F187" s="3">
        <v>3031.88</v>
      </c>
      <c r="G187" s="2">
        <v>6717.73</v>
      </c>
      <c r="H187" s="2">
        <v>3545.5</v>
      </c>
      <c r="I187" s="2">
        <f t="shared" si="75"/>
        <v>13295.11</v>
      </c>
      <c r="J187" s="2">
        <v>3312</v>
      </c>
      <c r="K187" s="59">
        <f t="shared" si="76"/>
        <v>3.0142240338164257</v>
      </c>
      <c r="L187" s="2">
        <v>16975.29</v>
      </c>
      <c r="M187" s="2">
        <v>13131.21</v>
      </c>
      <c r="N187" s="2"/>
      <c r="O187" s="2"/>
    </row>
    <row r="188" spans="1:15" ht="15.75" thickBot="1" x14ac:dyDescent="0.3">
      <c r="A188" s="34" t="s">
        <v>490</v>
      </c>
      <c r="B188" s="34" t="s">
        <v>500</v>
      </c>
      <c r="C188" s="35"/>
      <c r="D188" s="35"/>
      <c r="E188" s="3"/>
      <c r="F188" s="3">
        <v>5263.05</v>
      </c>
      <c r="G188" s="2">
        <v>2446.42</v>
      </c>
      <c r="H188" s="2">
        <v>3223.22</v>
      </c>
      <c r="I188" s="2">
        <f t="shared" ref="I188" si="78">SUM(E188:H188)</f>
        <v>10932.69</v>
      </c>
      <c r="J188" s="2">
        <v>5287.86</v>
      </c>
      <c r="K188" s="59">
        <f t="shared" si="76"/>
        <v>1.0675074604849599</v>
      </c>
      <c r="L188" s="2">
        <v>22609.95</v>
      </c>
      <c r="M188" s="2">
        <v>6895.23</v>
      </c>
      <c r="N188" s="2"/>
      <c r="O188" s="2"/>
    </row>
    <row r="189" spans="1:15" ht="15.75" thickBot="1" x14ac:dyDescent="0.3">
      <c r="A189" s="34" t="s">
        <v>486</v>
      </c>
      <c r="B189" s="85" t="s">
        <v>487</v>
      </c>
      <c r="C189" s="86"/>
      <c r="D189" s="87"/>
      <c r="E189" s="3"/>
      <c r="F189" s="3">
        <v>4339.8100000000004</v>
      </c>
      <c r="G189" s="2"/>
      <c r="H189" s="2">
        <v>2152.58</v>
      </c>
      <c r="I189" s="2">
        <f t="shared" ref="I189:I191" si="79">SUM(E189:H189)</f>
        <v>6492.39</v>
      </c>
      <c r="J189" s="2">
        <v>1602.12</v>
      </c>
      <c r="K189" s="59">
        <f t="shared" si="76"/>
        <v>3.0523743539809756</v>
      </c>
      <c r="L189" s="2">
        <v>24164.32</v>
      </c>
      <c r="M189" s="2">
        <v>13255.8</v>
      </c>
      <c r="N189" s="2"/>
      <c r="O189" s="2"/>
    </row>
    <row r="190" spans="1:15" ht="15.75" thickBot="1" x14ac:dyDescent="0.3">
      <c r="A190" s="34" t="s">
        <v>491</v>
      </c>
      <c r="B190" s="85" t="s">
        <v>512</v>
      </c>
      <c r="C190" s="86"/>
      <c r="D190" s="87"/>
      <c r="E190" s="3">
        <v>897.43</v>
      </c>
      <c r="F190" s="3">
        <v>6279.34</v>
      </c>
      <c r="G190" s="2"/>
      <c r="H190" s="2">
        <v>3973</v>
      </c>
      <c r="I190" s="2">
        <f t="shared" si="79"/>
        <v>11149.77</v>
      </c>
      <c r="J190" s="2">
        <v>1366.57</v>
      </c>
      <c r="K190" s="59">
        <f t="shared" si="76"/>
        <v>7.1589453888201859</v>
      </c>
      <c r="L190" s="2">
        <v>4761.57</v>
      </c>
      <c r="M190" s="2">
        <v>260.98</v>
      </c>
      <c r="N190" s="2"/>
      <c r="O190" s="2"/>
    </row>
    <row r="191" spans="1:15" ht="15.75" thickBot="1" x14ac:dyDescent="0.3">
      <c r="A191" s="34" t="s">
        <v>497</v>
      </c>
      <c r="B191" s="85" t="s">
        <v>539</v>
      </c>
      <c r="C191" s="86"/>
      <c r="D191" s="87"/>
      <c r="E191" s="3">
        <v>81.2</v>
      </c>
      <c r="F191" s="3"/>
      <c r="G191" s="2"/>
      <c r="H191" s="2"/>
      <c r="I191" s="2">
        <f t="shared" si="79"/>
        <v>81.2</v>
      </c>
      <c r="J191" s="2">
        <v>1426.04</v>
      </c>
      <c r="K191" s="59">
        <f t="shared" si="76"/>
        <v>-0.94305910072648735</v>
      </c>
      <c r="L191" s="2">
        <v>1950</v>
      </c>
      <c r="M191" s="2">
        <v>5048.28</v>
      </c>
      <c r="N191" s="2"/>
      <c r="O191" s="2"/>
    </row>
    <row r="192" spans="1:15" ht="15.75" thickBot="1" x14ac:dyDescent="0.3">
      <c r="A192" s="34" t="s">
        <v>523</v>
      </c>
      <c r="B192" s="34" t="s">
        <v>524</v>
      </c>
      <c r="C192" s="35"/>
      <c r="D192" s="35"/>
      <c r="E192" s="3"/>
      <c r="F192" s="3"/>
      <c r="G192" s="2"/>
      <c r="H192" s="2"/>
      <c r="I192" s="2">
        <f t="shared" si="75"/>
        <v>0</v>
      </c>
      <c r="J192" s="2"/>
      <c r="K192" s="59"/>
      <c r="L192" s="2">
        <v>28672.82</v>
      </c>
      <c r="M192" s="2"/>
      <c r="N192" s="2"/>
      <c r="O192" s="2"/>
    </row>
    <row r="193" spans="1:15" ht="15.75" thickBot="1" x14ac:dyDescent="0.3">
      <c r="A193" s="30" t="s">
        <v>34</v>
      </c>
      <c r="B193" s="46"/>
      <c r="C193" s="31"/>
      <c r="D193" s="31"/>
      <c r="E193" s="4">
        <f>SUM(E183:E192)</f>
        <v>8621.18</v>
      </c>
      <c r="F193" s="4">
        <f t="shared" ref="F193:I193" si="80">SUM(F183:F192)</f>
        <v>31118.070000000003</v>
      </c>
      <c r="G193" s="4">
        <f t="shared" si="80"/>
        <v>11433.08</v>
      </c>
      <c r="H193" s="4">
        <f>SUM(H183:H192)</f>
        <v>36044.050000000003</v>
      </c>
      <c r="I193" s="4">
        <f t="shared" si="80"/>
        <v>87216.38</v>
      </c>
      <c r="J193" s="4">
        <f>SUM(J183:J192)</f>
        <v>99663.63</v>
      </c>
      <c r="K193" s="66">
        <f t="shared" si="76"/>
        <v>-0.12489260124280044</v>
      </c>
      <c r="L193" s="4">
        <f>SUM(L183:L192)</f>
        <v>495435.58000000007</v>
      </c>
      <c r="M193" s="4">
        <f>SUM(M183:M192)</f>
        <v>376949.75</v>
      </c>
      <c r="N193" s="4">
        <f>SUM(N183:N192)</f>
        <v>347981.99</v>
      </c>
      <c r="O193" s="4">
        <f>SUM(O183:O192)</f>
        <v>367889.42000000004</v>
      </c>
    </row>
    <row r="194" spans="1:15" ht="15.75" thickBot="1" x14ac:dyDescent="0.3">
      <c r="A194" s="36" t="s">
        <v>35</v>
      </c>
      <c r="B194" s="10"/>
      <c r="C194" s="28"/>
      <c r="D194" s="28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5" x14ac:dyDescent="0.25">
      <c r="A195" s="37"/>
      <c r="B195" s="45" t="s">
        <v>58</v>
      </c>
      <c r="C195" s="32"/>
      <c r="D195" s="32"/>
      <c r="E195" s="13" t="s">
        <v>2</v>
      </c>
      <c r="F195" s="14" t="s">
        <v>3</v>
      </c>
      <c r="G195" s="15" t="s">
        <v>4</v>
      </c>
      <c r="H195" s="42" t="s">
        <v>418</v>
      </c>
      <c r="I195" s="53" t="s">
        <v>532</v>
      </c>
      <c r="J195" s="13" t="s">
        <v>529</v>
      </c>
      <c r="K195" s="60" t="s">
        <v>452</v>
      </c>
      <c r="L195" s="13" t="s">
        <v>529</v>
      </c>
      <c r="M195" s="13" t="s">
        <v>503</v>
      </c>
      <c r="N195" s="13" t="s">
        <v>468</v>
      </c>
      <c r="O195" s="13" t="s">
        <v>446</v>
      </c>
    </row>
    <row r="196" spans="1:15" ht="15.75" thickBot="1" x14ac:dyDescent="0.3">
      <c r="A196" s="38" t="s">
        <v>58</v>
      </c>
      <c r="B196" s="38" t="s">
        <v>59</v>
      </c>
      <c r="C196" s="33"/>
      <c r="D196" s="33"/>
      <c r="E196" s="16" t="s">
        <v>5</v>
      </c>
      <c r="F196" s="16" t="s">
        <v>5</v>
      </c>
      <c r="G196" s="16" t="s">
        <v>5</v>
      </c>
      <c r="H196" s="43" t="s">
        <v>419</v>
      </c>
      <c r="I196" s="16" t="s">
        <v>447</v>
      </c>
      <c r="J196" s="16" t="s">
        <v>447</v>
      </c>
      <c r="K196" s="61" t="s">
        <v>531</v>
      </c>
      <c r="L196" s="16" t="s">
        <v>448</v>
      </c>
      <c r="M196" s="16" t="s">
        <v>448</v>
      </c>
      <c r="N196" s="16" t="s">
        <v>448</v>
      </c>
      <c r="O196" s="16" t="s">
        <v>448</v>
      </c>
    </row>
    <row r="197" spans="1:15" ht="15.75" thickBot="1" x14ac:dyDescent="0.3">
      <c r="A197" s="34" t="s">
        <v>189</v>
      </c>
      <c r="B197" s="82" t="s">
        <v>190</v>
      </c>
      <c r="C197" s="83"/>
      <c r="D197" s="84"/>
      <c r="E197" s="3">
        <v>2703.3</v>
      </c>
      <c r="F197" s="3">
        <v>21776.82</v>
      </c>
      <c r="G197" s="2">
        <v>5500</v>
      </c>
      <c r="H197" s="2">
        <v>2889.64</v>
      </c>
      <c r="I197" s="2">
        <f>SUM(E197:H197)</f>
        <v>32869.760000000002</v>
      </c>
      <c r="J197" s="2">
        <v>37856.89</v>
      </c>
      <c r="K197" s="59">
        <f t="shared" ref="K197:K201" si="81">SUM(I197/J197)-1</f>
        <v>-0.13173638933361931</v>
      </c>
      <c r="L197" s="2">
        <v>170283.22</v>
      </c>
      <c r="M197" s="2">
        <v>155016.62</v>
      </c>
      <c r="N197" s="2">
        <v>199927.23</v>
      </c>
      <c r="O197" s="2">
        <v>178374.47</v>
      </c>
    </row>
    <row r="198" spans="1:15" ht="15.75" thickBot="1" x14ac:dyDescent="0.3">
      <c r="A198" s="34" t="s">
        <v>191</v>
      </c>
      <c r="B198" s="85" t="s">
        <v>192</v>
      </c>
      <c r="C198" s="86"/>
      <c r="D198" s="87"/>
      <c r="E198" s="3">
        <v>5019.59</v>
      </c>
      <c r="F198" s="3">
        <v>8159.39</v>
      </c>
      <c r="G198" s="2">
        <v>700</v>
      </c>
      <c r="H198" s="2">
        <v>5742</v>
      </c>
      <c r="I198" s="2">
        <f t="shared" ref="I198:I200" si="82">SUM(E198:H198)</f>
        <v>19620.98</v>
      </c>
      <c r="J198" s="2">
        <v>19601.78</v>
      </c>
      <c r="K198" s="59">
        <f t="shared" si="81"/>
        <v>9.7950288188108914E-4</v>
      </c>
      <c r="L198" s="2">
        <v>79536.639999999999</v>
      </c>
      <c r="M198" s="2">
        <v>81830.710000000006</v>
      </c>
      <c r="N198" s="2">
        <v>90665.95</v>
      </c>
      <c r="O198" s="2">
        <v>93816.61</v>
      </c>
    </row>
    <row r="199" spans="1:15" ht="15.75" thickBot="1" x14ac:dyDescent="0.3">
      <c r="A199" s="34" t="s">
        <v>193</v>
      </c>
      <c r="B199" s="85" t="s">
        <v>194</v>
      </c>
      <c r="C199" s="86"/>
      <c r="D199" s="87"/>
      <c r="E199" s="3">
        <v>3070.98</v>
      </c>
      <c r="F199" s="3">
        <v>15350.82</v>
      </c>
      <c r="G199" s="2">
        <v>14939.23</v>
      </c>
      <c r="H199" s="2">
        <v>102452.79</v>
      </c>
      <c r="I199" s="2">
        <f t="shared" si="82"/>
        <v>135813.82</v>
      </c>
      <c r="J199" s="2">
        <v>258514.99</v>
      </c>
      <c r="K199" s="59">
        <f t="shared" si="81"/>
        <v>-0.47463851129097001</v>
      </c>
      <c r="L199" s="2">
        <v>729966.15</v>
      </c>
      <c r="M199" s="2">
        <v>633155.73</v>
      </c>
      <c r="N199" s="2">
        <v>544239.9</v>
      </c>
      <c r="O199" s="2">
        <v>627422.56999999995</v>
      </c>
    </row>
    <row r="200" spans="1:15" ht="15.75" thickBot="1" x14ac:dyDescent="0.3">
      <c r="A200" s="34" t="s">
        <v>195</v>
      </c>
      <c r="B200" s="85" t="s">
        <v>196</v>
      </c>
      <c r="C200" s="86"/>
      <c r="D200" s="87"/>
      <c r="E200" s="3">
        <v>4425.47</v>
      </c>
      <c r="F200" s="3">
        <v>19197.330000000002</v>
      </c>
      <c r="G200" s="2">
        <v>3141.42</v>
      </c>
      <c r="H200" s="2">
        <v>36313.019999999997</v>
      </c>
      <c r="I200" s="2">
        <f t="shared" si="82"/>
        <v>63077.24</v>
      </c>
      <c r="J200" s="2">
        <v>46466.62</v>
      </c>
      <c r="K200" s="59">
        <f t="shared" si="81"/>
        <v>0.35747424710469566</v>
      </c>
      <c r="L200" s="2">
        <v>215515.8</v>
      </c>
      <c r="M200" s="2">
        <v>196304.7</v>
      </c>
      <c r="N200" s="2">
        <v>151919.56</v>
      </c>
      <c r="O200" s="2">
        <v>147701.67000000001</v>
      </c>
    </row>
    <row r="201" spans="1:15" ht="15.75" thickBot="1" x14ac:dyDescent="0.3">
      <c r="A201" s="30" t="s">
        <v>36</v>
      </c>
      <c r="B201" s="46"/>
      <c r="C201" s="31"/>
      <c r="D201" s="31"/>
      <c r="E201" s="4">
        <f t="shared" ref="E201:J201" si="83">SUM(E197:E200)</f>
        <v>15219.34</v>
      </c>
      <c r="F201" s="4">
        <f t="shared" si="83"/>
        <v>64484.36</v>
      </c>
      <c r="G201" s="4">
        <f t="shared" si="83"/>
        <v>24280.65</v>
      </c>
      <c r="H201" s="4">
        <f t="shared" si="83"/>
        <v>147397.44999999998</v>
      </c>
      <c r="I201" s="4">
        <f t="shared" si="83"/>
        <v>251381.8</v>
      </c>
      <c r="J201" s="4">
        <f t="shared" si="83"/>
        <v>362440.27999999997</v>
      </c>
      <c r="K201" s="66">
        <f t="shared" si="81"/>
        <v>-0.30641870158581708</v>
      </c>
      <c r="L201" s="4">
        <f t="shared" ref="L201:N201" si="84">SUM(L197:L200)</f>
        <v>1195301.81</v>
      </c>
      <c r="M201" s="4">
        <f t="shared" ref="M201" si="85">SUM(M197:M200)</f>
        <v>1066307.76</v>
      </c>
      <c r="N201" s="4">
        <f t="shared" si="84"/>
        <v>986752.64000000013</v>
      </c>
      <c r="O201" s="4">
        <f t="shared" ref="O201" si="86">SUM(O197:O200)</f>
        <v>1047315.32</v>
      </c>
    </row>
    <row r="202" spans="1:15" ht="15.75" thickBot="1" x14ac:dyDescent="0.3">
      <c r="A202" s="91" t="s">
        <v>290</v>
      </c>
      <c r="B202" s="91"/>
      <c r="C202" s="91"/>
      <c r="D202" s="9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5" x14ac:dyDescent="0.25">
      <c r="A203" s="37"/>
      <c r="B203" s="45" t="s">
        <v>58</v>
      </c>
      <c r="C203" s="32"/>
      <c r="D203" s="32"/>
      <c r="E203" s="13" t="s">
        <v>2</v>
      </c>
      <c r="F203" s="14" t="s">
        <v>3</v>
      </c>
      <c r="G203" s="15" t="s">
        <v>4</v>
      </c>
      <c r="H203" s="42" t="s">
        <v>418</v>
      </c>
      <c r="I203" s="53" t="s">
        <v>532</v>
      </c>
      <c r="J203" s="13" t="s">
        <v>529</v>
      </c>
      <c r="K203" s="60" t="s">
        <v>452</v>
      </c>
      <c r="L203" s="13" t="s">
        <v>529</v>
      </c>
      <c r="M203" s="13" t="s">
        <v>503</v>
      </c>
      <c r="N203" s="13" t="s">
        <v>468</v>
      </c>
      <c r="O203" s="13" t="s">
        <v>446</v>
      </c>
    </row>
    <row r="204" spans="1:15" ht="15.75" thickBot="1" x14ac:dyDescent="0.3">
      <c r="A204" s="38" t="s">
        <v>58</v>
      </c>
      <c r="B204" s="38" t="s">
        <v>59</v>
      </c>
      <c r="C204" s="33"/>
      <c r="D204" s="33"/>
      <c r="E204" s="16" t="s">
        <v>5</v>
      </c>
      <c r="F204" s="16" t="s">
        <v>5</v>
      </c>
      <c r="G204" s="16" t="s">
        <v>5</v>
      </c>
      <c r="H204" s="43" t="s">
        <v>419</v>
      </c>
      <c r="I204" s="16" t="s">
        <v>447</v>
      </c>
      <c r="J204" s="16" t="s">
        <v>447</v>
      </c>
      <c r="K204" s="61" t="s">
        <v>531</v>
      </c>
      <c r="L204" s="16" t="s">
        <v>448</v>
      </c>
      <c r="M204" s="16" t="s">
        <v>448</v>
      </c>
      <c r="N204" s="16" t="s">
        <v>448</v>
      </c>
      <c r="O204" s="16" t="s">
        <v>448</v>
      </c>
    </row>
    <row r="205" spans="1:15" ht="15.75" thickBot="1" x14ac:dyDescent="0.3">
      <c r="A205" s="34" t="s">
        <v>197</v>
      </c>
      <c r="B205" s="34" t="s">
        <v>522</v>
      </c>
      <c r="C205" s="35"/>
      <c r="D205" s="35"/>
      <c r="E205" s="5">
        <v>720.31</v>
      </c>
      <c r="F205" s="3"/>
      <c r="G205" s="2">
        <v>1682.95</v>
      </c>
      <c r="H205" s="2"/>
      <c r="I205" s="2">
        <f>SUM(E205:H205)</f>
        <v>2403.2600000000002</v>
      </c>
      <c r="J205" s="2">
        <v>9340.14</v>
      </c>
      <c r="K205" s="59">
        <f t="shared" ref="K205:K217" si="87">SUM(I205/J205)-1</f>
        <v>-0.74269550563481912</v>
      </c>
      <c r="L205" s="2">
        <v>30101.65</v>
      </c>
      <c r="M205" s="2">
        <v>43754.67</v>
      </c>
      <c r="N205" s="2">
        <v>119691.1</v>
      </c>
      <c r="O205" s="2">
        <v>56411.5</v>
      </c>
    </row>
    <row r="206" spans="1:15" ht="15.75" thickBot="1" x14ac:dyDescent="0.3">
      <c r="A206" s="34" t="s">
        <v>198</v>
      </c>
      <c r="B206" s="85" t="s">
        <v>199</v>
      </c>
      <c r="C206" s="86"/>
      <c r="D206" s="87"/>
      <c r="E206" s="5"/>
      <c r="F206" s="3"/>
      <c r="G206" s="2">
        <v>2802.79</v>
      </c>
      <c r="H206" s="2">
        <v>650</v>
      </c>
      <c r="I206" s="2">
        <f t="shared" ref="I206:I217" si="88">SUM(E206:H206)</f>
        <v>3452.79</v>
      </c>
      <c r="J206" s="2">
        <v>4782.4799999999996</v>
      </c>
      <c r="K206" s="59">
        <f t="shared" si="87"/>
        <v>-0.27803357253977012</v>
      </c>
      <c r="L206" s="2">
        <v>14588.81</v>
      </c>
      <c r="M206" s="2">
        <v>13748.01</v>
      </c>
      <c r="N206" s="2">
        <v>19732.560000000001</v>
      </c>
      <c r="O206" s="2">
        <v>15690.28</v>
      </c>
    </row>
    <row r="207" spans="1:15" ht="15.75" thickBot="1" x14ac:dyDescent="0.3">
      <c r="A207" s="34" t="s">
        <v>430</v>
      </c>
      <c r="B207" s="85" t="s">
        <v>431</v>
      </c>
      <c r="C207" s="86"/>
      <c r="D207" s="87"/>
      <c r="E207" s="5"/>
      <c r="F207" s="3"/>
      <c r="G207" s="2"/>
      <c r="H207" s="2"/>
      <c r="I207" s="2">
        <f t="shared" si="88"/>
        <v>0</v>
      </c>
      <c r="J207" s="2"/>
      <c r="K207" s="59"/>
      <c r="L207" s="2"/>
      <c r="M207" s="2"/>
      <c r="N207" s="2"/>
      <c r="O207" s="2">
        <v>42.91</v>
      </c>
    </row>
    <row r="208" spans="1:15" ht="15.75" thickBot="1" x14ac:dyDescent="0.3">
      <c r="A208" s="34" t="s">
        <v>200</v>
      </c>
      <c r="B208" s="85" t="s">
        <v>201</v>
      </c>
      <c r="C208" s="86"/>
      <c r="D208" s="87"/>
      <c r="E208" s="5">
        <v>451.38</v>
      </c>
      <c r="F208" s="3"/>
      <c r="G208" s="2"/>
      <c r="H208" s="2"/>
      <c r="I208" s="2">
        <f t="shared" si="88"/>
        <v>451.38</v>
      </c>
      <c r="J208" s="2">
        <v>1407.86</v>
      </c>
      <c r="K208" s="59">
        <f t="shared" si="87"/>
        <v>-0.67938573437699767</v>
      </c>
      <c r="L208" s="2">
        <v>3783.22</v>
      </c>
      <c r="M208" s="2">
        <v>4676.2299999999996</v>
      </c>
      <c r="N208" s="2">
        <v>15114.49</v>
      </c>
      <c r="O208" s="2">
        <v>28335.59</v>
      </c>
    </row>
    <row r="209" spans="1:15" ht="15.75" thickBot="1" x14ac:dyDescent="0.3">
      <c r="A209" s="34" t="s">
        <v>202</v>
      </c>
      <c r="B209" s="85" t="s">
        <v>203</v>
      </c>
      <c r="C209" s="86"/>
      <c r="D209" s="87"/>
      <c r="E209" s="3">
        <v>127.6</v>
      </c>
      <c r="F209" s="3"/>
      <c r="G209" s="2"/>
      <c r="H209" s="2"/>
      <c r="I209" s="2">
        <f t="shared" si="88"/>
        <v>127.6</v>
      </c>
      <c r="J209" s="2"/>
      <c r="K209" s="59"/>
      <c r="L209" s="2">
        <v>893.76</v>
      </c>
      <c r="M209" s="2">
        <v>605.9</v>
      </c>
      <c r="N209" s="2">
        <v>4202</v>
      </c>
      <c r="O209" s="2">
        <v>4643.6000000000004</v>
      </c>
    </row>
    <row r="210" spans="1:15" ht="15.75" thickBot="1" x14ac:dyDescent="0.3">
      <c r="A210" s="34" t="s">
        <v>204</v>
      </c>
      <c r="B210" s="85" t="s">
        <v>274</v>
      </c>
      <c r="C210" s="86"/>
      <c r="D210" s="87"/>
      <c r="E210" s="3"/>
      <c r="F210" s="3"/>
      <c r="G210" s="2"/>
      <c r="H210" s="2">
        <v>360</v>
      </c>
      <c r="I210" s="2">
        <f t="shared" si="88"/>
        <v>360</v>
      </c>
      <c r="J210" s="2">
        <v>341.64</v>
      </c>
      <c r="K210" s="59">
        <f t="shared" si="87"/>
        <v>5.3740779768177038E-2</v>
      </c>
      <c r="L210" s="2">
        <v>5641.81</v>
      </c>
      <c r="M210" s="2">
        <v>5058.66</v>
      </c>
      <c r="N210" s="2">
        <v>4525.83</v>
      </c>
      <c r="O210" s="2">
        <v>21806.29</v>
      </c>
    </row>
    <row r="211" spans="1:15" ht="15.75" thickBot="1" x14ac:dyDescent="0.3">
      <c r="A211" s="34" t="s">
        <v>396</v>
      </c>
      <c r="B211" s="85" t="s">
        <v>397</v>
      </c>
      <c r="C211" s="86"/>
      <c r="D211" s="87"/>
      <c r="E211" s="3"/>
      <c r="F211" s="3">
        <v>4145.22</v>
      </c>
      <c r="G211" s="2"/>
      <c r="H211" s="2">
        <v>1368.76</v>
      </c>
      <c r="I211" s="2">
        <f t="shared" ref="I211:I216" si="89">SUM(E211:H211)</f>
        <v>5513.9800000000005</v>
      </c>
      <c r="J211" s="2">
        <v>265.14999999999998</v>
      </c>
      <c r="K211" s="59">
        <f t="shared" si="87"/>
        <v>19.795700546860271</v>
      </c>
      <c r="L211" s="2">
        <v>876.68</v>
      </c>
      <c r="M211" s="2">
        <v>710.68</v>
      </c>
      <c r="N211" s="2">
        <v>1664.91</v>
      </c>
      <c r="O211" s="2">
        <v>1323.61</v>
      </c>
    </row>
    <row r="212" spans="1:15" ht="15.75" thickBot="1" x14ac:dyDescent="0.3">
      <c r="A212" s="34" t="s">
        <v>422</v>
      </c>
      <c r="B212" s="34" t="s">
        <v>423</v>
      </c>
      <c r="C212" s="35"/>
      <c r="D212" s="35"/>
      <c r="E212" s="3">
        <v>875.53</v>
      </c>
      <c r="F212" s="3"/>
      <c r="G212" s="2"/>
      <c r="H212" s="2">
        <v>2437.0300000000002</v>
      </c>
      <c r="I212" s="2">
        <f t="shared" ref="I212:I213" si="90">SUM(E212:H212)</f>
        <v>3312.5600000000004</v>
      </c>
      <c r="J212" s="2">
        <v>4288.9799999999996</v>
      </c>
      <c r="K212" s="59">
        <f t="shared" si="87"/>
        <v>-0.22765785804550254</v>
      </c>
      <c r="L212" s="2">
        <v>12973.82</v>
      </c>
      <c r="M212" s="2">
        <v>11914.66</v>
      </c>
      <c r="N212" s="2">
        <v>5479.24</v>
      </c>
      <c r="O212" s="2"/>
    </row>
    <row r="213" spans="1:15" ht="15.75" thickBot="1" x14ac:dyDescent="0.3">
      <c r="A213" s="34" t="s">
        <v>466</v>
      </c>
      <c r="B213" s="34" t="s">
        <v>467</v>
      </c>
      <c r="C213" s="35"/>
      <c r="D213" s="35"/>
      <c r="E213" s="3"/>
      <c r="F213" s="3"/>
      <c r="G213" s="2"/>
      <c r="H213" s="2"/>
      <c r="I213" s="2">
        <f t="shared" si="90"/>
        <v>0</v>
      </c>
      <c r="J213" s="2"/>
      <c r="K213" s="59"/>
      <c r="L213" s="2">
        <v>2240</v>
      </c>
      <c r="M213" s="2"/>
      <c r="N213" s="2">
        <v>195</v>
      </c>
      <c r="O213" s="2"/>
    </row>
    <row r="214" spans="1:15" ht="15.75" thickBot="1" x14ac:dyDescent="0.3">
      <c r="A214" s="34" t="s">
        <v>457</v>
      </c>
      <c r="B214" s="85" t="s">
        <v>458</v>
      </c>
      <c r="C214" s="86"/>
      <c r="D214" s="87"/>
      <c r="E214" s="3">
        <v>358.61</v>
      </c>
      <c r="F214" s="3"/>
      <c r="G214" s="2"/>
      <c r="H214" s="2"/>
      <c r="I214" s="2">
        <f t="shared" ref="I214" si="91">SUM(E214:H214)</f>
        <v>358.61</v>
      </c>
      <c r="J214" s="2"/>
      <c r="K214" s="59"/>
      <c r="L214" s="2">
        <v>979.52</v>
      </c>
      <c r="M214" s="2">
        <v>69.56</v>
      </c>
      <c r="N214" s="2">
        <v>337.06</v>
      </c>
      <c r="O214" s="2"/>
    </row>
    <row r="215" spans="1:15" ht="15.75" thickBot="1" x14ac:dyDescent="0.3">
      <c r="A215" s="34" t="s">
        <v>477</v>
      </c>
      <c r="B215" s="85" t="s">
        <v>479</v>
      </c>
      <c r="C215" s="86"/>
      <c r="D215" s="87"/>
      <c r="E215" s="3">
        <v>2400.98</v>
      </c>
      <c r="F215" s="3"/>
      <c r="G215" s="2"/>
      <c r="H215" s="2"/>
      <c r="I215" s="2">
        <f t="shared" ref="I215" si="92">SUM(E215:H215)</f>
        <v>2400.98</v>
      </c>
      <c r="J215" s="2">
        <v>1243.55</v>
      </c>
      <c r="K215" s="59">
        <f t="shared" si="87"/>
        <v>0.930746652728077</v>
      </c>
      <c r="L215" s="2">
        <v>12885.06</v>
      </c>
      <c r="M215" s="2">
        <v>10846.81</v>
      </c>
      <c r="N215" s="2"/>
      <c r="O215" s="2"/>
    </row>
    <row r="216" spans="1:15" ht="15.75" thickBot="1" x14ac:dyDescent="0.3">
      <c r="A216" s="34" t="s">
        <v>481</v>
      </c>
      <c r="B216" s="85" t="s">
        <v>482</v>
      </c>
      <c r="C216" s="86"/>
      <c r="D216" s="87"/>
      <c r="E216" s="3">
        <v>1376.41</v>
      </c>
      <c r="F216" s="3"/>
      <c r="G216" s="2"/>
      <c r="H216" s="2"/>
      <c r="I216" s="2">
        <f t="shared" si="89"/>
        <v>1376.41</v>
      </c>
      <c r="J216" s="2">
        <v>2971</v>
      </c>
      <c r="K216" s="59">
        <f t="shared" si="87"/>
        <v>-0.53671827667452032</v>
      </c>
      <c r="L216" s="2">
        <v>6529.41</v>
      </c>
      <c r="M216" s="2">
        <v>19871.78</v>
      </c>
      <c r="N216" s="2"/>
      <c r="O216" s="2"/>
    </row>
    <row r="217" spans="1:15" ht="15.75" thickBot="1" x14ac:dyDescent="0.3">
      <c r="A217" s="34" t="s">
        <v>478</v>
      </c>
      <c r="B217" s="85" t="s">
        <v>480</v>
      </c>
      <c r="C217" s="86"/>
      <c r="D217" s="87"/>
      <c r="E217" s="3">
        <v>14231.54</v>
      </c>
      <c r="F217" s="3">
        <v>11734.57</v>
      </c>
      <c r="G217" s="2">
        <v>6555.3</v>
      </c>
      <c r="H217" s="2">
        <v>3404</v>
      </c>
      <c r="I217" s="2">
        <f t="shared" si="88"/>
        <v>35925.410000000003</v>
      </c>
      <c r="J217" s="2">
        <v>22606.2</v>
      </c>
      <c r="K217" s="59">
        <f t="shared" si="87"/>
        <v>0.58918394068883773</v>
      </c>
      <c r="L217" s="2">
        <v>94071.51</v>
      </c>
      <c r="M217" s="2">
        <v>53689.79</v>
      </c>
      <c r="N217" s="2"/>
      <c r="O217" s="2"/>
    </row>
    <row r="218" spans="1:15" ht="15.75" thickBot="1" x14ac:dyDescent="0.3">
      <c r="A218" s="30" t="s">
        <v>289</v>
      </c>
      <c r="B218" s="46"/>
      <c r="C218" s="31"/>
      <c r="D218" s="31"/>
      <c r="E218" s="4">
        <f>SUM(E205:E217)</f>
        <v>20542.36</v>
      </c>
      <c r="F218" s="4">
        <f t="shared" ref="F218:I218" si="93">SUM(F205:F217)</f>
        <v>15879.79</v>
      </c>
      <c r="G218" s="4">
        <f t="shared" si="93"/>
        <v>11041.04</v>
      </c>
      <c r="H218" s="4">
        <f>SUM(H205:H217)</f>
        <v>8219.7900000000009</v>
      </c>
      <c r="I218" s="4">
        <f t="shared" si="93"/>
        <v>55682.98000000001</v>
      </c>
      <c r="J218" s="4">
        <f>SUM(J205:J217)</f>
        <v>47247</v>
      </c>
      <c r="K218" s="66">
        <f t="shared" ref="K218" si="94">SUM(I218/J218)-1</f>
        <v>0.17855059580502486</v>
      </c>
      <c r="L218" s="4">
        <f>SUM(L205:L217)</f>
        <v>185565.25</v>
      </c>
      <c r="M218" s="4">
        <f>SUM(M205:M217)</f>
        <v>164946.75</v>
      </c>
      <c r="N218" s="4">
        <f>SUM(N205:N217)</f>
        <v>170942.18999999997</v>
      </c>
      <c r="O218" s="4">
        <f>SUM(O205:O217)</f>
        <v>128253.78000000001</v>
      </c>
    </row>
    <row r="219" spans="1:15" ht="15.75" thickBot="1" x14ac:dyDescent="0.3">
      <c r="A219" s="91" t="s">
        <v>37</v>
      </c>
      <c r="B219" s="91"/>
      <c r="C219" s="91"/>
      <c r="D219" s="91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5" x14ac:dyDescent="0.25">
      <c r="A220" s="37"/>
      <c r="B220" s="45" t="s">
        <v>58</v>
      </c>
      <c r="C220" s="32"/>
      <c r="D220" s="32"/>
      <c r="E220" s="13" t="s">
        <v>2</v>
      </c>
      <c r="F220" s="14" t="s">
        <v>3</v>
      </c>
      <c r="G220" s="15" t="s">
        <v>4</v>
      </c>
      <c r="H220" s="42" t="s">
        <v>418</v>
      </c>
      <c r="I220" s="53" t="s">
        <v>532</v>
      </c>
      <c r="J220" s="13" t="s">
        <v>529</v>
      </c>
      <c r="K220" s="60" t="s">
        <v>452</v>
      </c>
      <c r="L220" s="13" t="s">
        <v>529</v>
      </c>
      <c r="M220" s="13" t="s">
        <v>503</v>
      </c>
      <c r="N220" s="13" t="s">
        <v>468</v>
      </c>
      <c r="O220" s="13" t="s">
        <v>446</v>
      </c>
    </row>
    <row r="221" spans="1:15" ht="15.75" thickBot="1" x14ac:dyDescent="0.3">
      <c r="A221" s="38" t="s">
        <v>58</v>
      </c>
      <c r="B221" s="38" t="s">
        <v>59</v>
      </c>
      <c r="C221" s="33"/>
      <c r="D221" s="33"/>
      <c r="E221" s="16" t="s">
        <v>5</v>
      </c>
      <c r="F221" s="16" t="s">
        <v>5</v>
      </c>
      <c r="G221" s="16" t="s">
        <v>5</v>
      </c>
      <c r="H221" s="43" t="s">
        <v>419</v>
      </c>
      <c r="I221" s="16" t="s">
        <v>447</v>
      </c>
      <c r="J221" s="16" t="s">
        <v>447</v>
      </c>
      <c r="K221" s="61" t="s">
        <v>531</v>
      </c>
      <c r="L221" s="16" t="s">
        <v>448</v>
      </c>
      <c r="M221" s="16" t="s">
        <v>448</v>
      </c>
      <c r="N221" s="16" t="s">
        <v>448</v>
      </c>
      <c r="O221" s="16" t="s">
        <v>448</v>
      </c>
    </row>
    <row r="222" spans="1:15" ht="15.75" thickBot="1" x14ac:dyDescent="0.3">
      <c r="A222" s="34" t="s">
        <v>205</v>
      </c>
      <c r="B222" s="82" t="s">
        <v>496</v>
      </c>
      <c r="C222" s="83"/>
      <c r="D222" s="84"/>
      <c r="E222" s="3">
        <v>1825.93</v>
      </c>
      <c r="F222" s="3">
        <v>5083.32</v>
      </c>
      <c r="G222" s="2">
        <v>775.1</v>
      </c>
      <c r="H222" s="2">
        <v>7828.37</v>
      </c>
      <c r="I222" s="2">
        <f t="shared" ref="I222:I234" si="95">SUM(E222:H222)</f>
        <v>15512.720000000001</v>
      </c>
      <c r="J222" s="2">
        <v>23171.31</v>
      </c>
      <c r="K222" s="59">
        <f t="shared" ref="K222:K235" si="96">SUM(I222/J222)-1</f>
        <v>-0.33052037195997985</v>
      </c>
      <c r="L222" s="2">
        <v>86364.17</v>
      </c>
      <c r="M222" s="2">
        <v>50744.46</v>
      </c>
      <c r="N222" s="2">
        <v>56382.33</v>
      </c>
      <c r="O222" s="2">
        <v>27703.84</v>
      </c>
    </row>
    <row r="223" spans="1:15" ht="15.75" thickBot="1" x14ac:dyDescent="0.3">
      <c r="A223" s="34" t="s">
        <v>330</v>
      </c>
      <c r="B223" s="85" t="s">
        <v>331</v>
      </c>
      <c r="C223" s="86"/>
      <c r="D223" s="87"/>
      <c r="E223" s="3">
        <v>1061.6400000000001</v>
      </c>
      <c r="F223" s="3">
        <v>2303.5300000000002</v>
      </c>
      <c r="G223" s="2"/>
      <c r="H223" s="2">
        <v>4828</v>
      </c>
      <c r="I223" s="2">
        <f t="shared" si="95"/>
        <v>8193.17</v>
      </c>
      <c r="J223" s="2">
        <v>5194.4799999999996</v>
      </c>
      <c r="K223" s="59">
        <f t="shared" si="96"/>
        <v>0.57728396297608242</v>
      </c>
      <c r="L223" s="2">
        <v>14822.69</v>
      </c>
      <c r="M223" s="2">
        <v>8731.98</v>
      </c>
      <c r="N223" s="2">
        <v>8244.84</v>
      </c>
      <c r="O223" s="2">
        <v>16068.24</v>
      </c>
    </row>
    <row r="224" spans="1:15" ht="15.75" thickBot="1" x14ac:dyDescent="0.3">
      <c r="A224" s="34" t="s">
        <v>411</v>
      </c>
      <c r="B224" s="85" t="s">
        <v>412</v>
      </c>
      <c r="C224" s="86"/>
      <c r="D224" s="87"/>
      <c r="E224" s="3"/>
      <c r="F224" s="3">
        <v>890</v>
      </c>
      <c r="G224" s="2"/>
      <c r="H224" s="2">
        <v>54552.81</v>
      </c>
      <c r="I224" s="2">
        <f t="shared" si="95"/>
        <v>55442.81</v>
      </c>
      <c r="J224" s="2">
        <v>90313.84</v>
      </c>
      <c r="K224" s="59">
        <f t="shared" si="96"/>
        <v>-0.38610948222332253</v>
      </c>
      <c r="L224" s="2">
        <v>399586.81</v>
      </c>
      <c r="M224" s="2">
        <v>365187.7</v>
      </c>
      <c r="N224" s="2">
        <v>375618.48</v>
      </c>
      <c r="O224" s="2">
        <v>325615.19</v>
      </c>
    </row>
    <row r="225" spans="1:15" ht="15.75" thickBot="1" x14ac:dyDescent="0.3">
      <c r="A225" s="34" t="s">
        <v>350</v>
      </c>
      <c r="B225" s="85" t="s">
        <v>351</v>
      </c>
      <c r="C225" s="86"/>
      <c r="D225" s="87"/>
      <c r="E225" s="3">
        <v>1405.12</v>
      </c>
      <c r="F225" s="3">
        <v>1182.67</v>
      </c>
      <c r="G225" s="2"/>
      <c r="H225" s="2">
        <v>6126.18</v>
      </c>
      <c r="I225" s="2">
        <f t="shared" si="95"/>
        <v>8713.9700000000012</v>
      </c>
      <c r="J225" s="2">
        <v>6432.95</v>
      </c>
      <c r="K225" s="59">
        <f t="shared" si="96"/>
        <v>0.35458382235210939</v>
      </c>
      <c r="L225" s="2">
        <v>139110.10999999999</v>
      </c>
      <c r="M225" s="2">
        <v>132072.92000000001</v>
      </c>
      <c r="N225" s="2">
        <v>127390.79</v>
      </c>
      <c r="O225" s="2">
        <v>112297.88</v>
      </c>
    </row>
    <row r="226" spans="1:15" ht="15.75" thickBot="1" x14ac:dyDescent="0.3">
      <c r="A226" s="34" t="s">
        <v>292</v>
      </c>
      <c r="B226" s="85" t="s">
        <v>293</v>
      </c>
      <c r="C226" s="86"/>
      <c r="D226" s="87"/>
      <c r="E226" s="3">
        <v>1687.24</v>
      </c>
      <c r="F226" s="3">
        <v>1896.59</v>
      </c>
      <c r="G226" s="2"/>
      <c r="H226" s="2">
        <v>9615.06</v>
      </c>
      <c r="I226" s="2">
        <f t="shared" si="95"/>
        <v>13198.89</v>
      </c>
      <c r="J226" s="2">
        <v>12221.34</v>
      </c>
      <c r="K226" s="59">
        <f t="shared" si="96"/>
        <v>7.9987137253361595E-2</v>
      </c>
      <c r="L226" s="2">
        <v>94947.63</v>
      </c>
      <c r="M226" s="2">
        <v>143151.6</v>
      </c>
      <c r="N226" s="2">
        <v>97979.72</v>
      </c>
      <c r="O226" s="2">
        <v>110834.4</v>
      </c>
    </row>
    <row r="227" spans="1:15" ht="15.75" thickBot="1" x14ac:dyDescent="0.3">
      <c r="A227" s="34" t="s">
        <v>291</v>
      </c>
      <c r="B227" s="85" t="s">
        <v>294</v>
      </c>
      <c r="C227" s="86"/>
      <c r="D227" s="87"/>
      <c r="E227" s="3">
        <v>3005.9</v>
      </c>
      <c r="F227" s="3">
        <v>1311.84</v>
      </c>
      <c r="G227" s="2"/>
      <c r="H227" s="2"/>
      <c r="I227" s="2">
        <f t="shared" si="95"/>
        <v>4317.74</v>
      </c>
      <c r="J227" s="2">
        <v>5315.84</v>
      </c>
      <c r="K227" s="59">
        <f t="shared" si="96"/>
        <v>-0.18775960149289672</v>
      </c>
      <c r="L227" s="2">
        <v>8236.44</v>
      </c>
      <c r="M227" s="2">
        <v>11807.64</v>
      </c>
      <c r="N227" s="2">
        <v>8560.65</v>
      </c>
      <c r="O227" s="2">
        <v>9279.09</v>
      </c>
    </row>
    <row r="228" spans="1:15" ht="15.75" thickBot="1" x14ac:dyDescent="0.3">
      <c r="A228" s="34" t="s">
        <v>206</v>
      </c>
      <c r="B228" s="85" t="s">
        <v>207</v>
      </c>
      <c r="C228" s="86"/>
      <c r="D228" s="87"/>
      <c r="E228" s="3"/>
      <c r="F228" s="3"/>
      <c r="G228" s="2"/>
      <c r="H228" s="2"/>
      <c r="I228" s="2">
        <f t="shared" si="95"/>
        <v>0</v>
      </c>
      <c r="J228" s="2">
        <v>279.47000000000003</v>
      </c>
      <c r="K228" s="59">
        <f t="shared" si="96"/>
        <v>-1</v>
      </c>
      <c r="L228" s="2">
        <v>10792.59</v>
      </c>
      <c r="M228" s="2">
        <v>26123.9</v>
      </c>
      <c r="N228" s="2">
        <v>21308.38</v>
      </c>
      <c r="O228" s="2">
        <v>12695.51</v>
      </c>
    </row>
    <row r="229" spans="1:15" ht="15.75" thickBot="1" x14ac:dyDescent="0.3">
      <c r="A229" s="34" t="s">
        <v>208</v>
      </c>
      <c r="B229" s="85" t="s">
        <v>209</v>
      </c>
      <c r="C229" s="86"/>
      <c r="D229" s="87"/>
      <c r="E229" s="3"/>
      <c r="F229" s="3"/>
      <c r="G229" s="2"/>
      <c r="H229" s="2">
        <v>295</v>
      </c>
      <c r="I229" s="2">
        <f t="shared" si="95"/>
        <v>295</v>
      </c>
      <c r="J229" s="2">
        <v>1297</v>
      </c>
      <c r="K229" s="59">
        <f t="shared" si="96"/>
        <v>-0.77255204317656134</v>
      </c>
      <c r="L229" s="2">
        <v>9140.2999999999993</v>
      </c>
      <c r="M229" s="2">
        <v>4580.76</v>
      </c>
      <c r="N229" s="2">
        <v>5868.26</v>
      </c>
      <c r="O229" s="2">
        <v>7231.99</v>
      </c>
    </row>
    <row r="230" spans="1:15" ht="15.75" thickBot="1" x14ac:dyDescent="0.3">
      <c r="A230" s="34" t="s">
        <v>210</v>
      </c>
      <c r="B230" s="85" t="s">
        <v>211</v>
      </c>
      <c r="C230" s="86"/>
      <c r="D230" s="87"/>
      <c r="E230" s="3"/>
      <c r="F230" s="3">
        <v>1841.87</v>
      </c>
      <c r="G230" s="2"/>
      <c r="H230" s="2">
        <v>5138.99</v>
      </c>
      <c r="I230" s="2">
        <f t="shared" si="95"/>
        <v>6980.86</v>
      </c>
      <c r="J230" s="2">
        <v>6462.97</v>
      </c>
      <c r="K230" s="59">
        <f t="shared" si="96"/>
        <v>8.0131889827741665E-2</v>
      </c>
      <c r="L230" s="2">
        <v>33363.589999999997</v>
      </c>
      <c r="M230" s="2">
        <v>35807.26</v>
      </c>
      <c r="N230" s="2">
        <v>28726.27</v>
      </c>
      <c r="O230" s="2">
        <v>35519.870000000003</v>
      </c>
    </row>
    <row r="231" spans="1:15" ht="15.75" thickBot="1" x14ac:dyDescent="0.3">
      <c r="A231" s="34" t="s">
        <v>212</v>
      </c>
      <c r="B231" s="85" t="s">
        <v>213</v>
      </c>
      <c r="C231" s="86"/>
      <c r="D231" s="87"/>
      <c r="E231" s="3">
        <v>1264.3599999999999</v>
      </c>
      <c r="F231" s="3">
        <v>4030.5</v>
      </c>
      <c r="G231" s="2"/>
      <c r="H231" s="2">
        <v>694.98</v>
      </c>
      <c r="I231" s="2">
        <f t="shared" si="95"/>
        <v>5989.84</v>
      </c>
      <c r="J231" s="2">
        <v>4170.1099999999997</v>
      </c>
      <c r="K231" s="59">
        <f t="shared" si="96"/>
        <v>0.43637458004704932</v>
      </c>
      <c r="L231" s="2">
        <v>34201.99</v>
      </c>
      <c r="M231" s="2">
        <v>21357.99</v>
      </c>
      <c r="N231" s="2">
        <v>18697.47</v>
      </c>
      <c r="O231" s="2">
        <v>15425.6</v>
      </c>
    </row>
    <row r="232" spans="1:15" ht="15.75" thickBot="1" x14ac:dyDescent="0.3">
      <c r="A232" s="34" t="s">
        <v>295</v>
      </c>
      <c r="B232" s="85" t="s">
        <v>296</v>
      </c>
      <c r="C232" s="86"/>
      <c r="D232" s="87"/>
      <c r="E232" s="3">
        <v>1886.16</v>
      </c>
      <c r="F232" s="3">
        <v>29220.86</v>
      </c>
      <c r="G232" s="2"/>
      <c r="H232" s="2">
        <v>1920</v>
      </c>
      <c r="I232" s="2">
        <f t="shared" si="95"/>
        <v>33027.020000000004</v>
      </c>
      <c r="J232" s="2">
        <v>25322.35</v>
      </c>
      <c r="K232" s="59">
        <f t="shared" si="96"/>
        <v>0.30426362482155112</v>
      </c>
      <c r="L232" s="2">
        <v>105375.79</v>
      </c>
      <c r="M232" s="2">
        <v>99295.52</v>
      </c>
      <c r="N232" s="2">
        <v>90137.37</v>
      </c>
      <c r="O232" s="2">
        <v>125815.43</v>
      </c>
    </row>
    <row r="233" spans="1:15" ht="15.75" thickBot="1" x14ac:dyDescent="0.3">
      <c r="A233" s="34" t="s">
        <v>376</v>
      </c>
      <c r="B233" s="85" t="s">
        <v>377</v>
      </c>
      <c r="C233" s="86"/>
      <c r="D233" s="87"/>
      <c r="E233" s="3"/>
      <c r="F233" s="3"/>
      <c r="G233" s="2"/>
      <c r="H233" s="2">
        <v>1100</v>
      </c>
      <c r="I233" s="2">
        <f t="shared" si="95"/>
        <v>1100</v>
      </c>
      <c r="J233" s="2">
        <v>8968.98</v>
      </c>
      <c r="K233" s="59">
        <f t="shared" si="96"/>
        <v>-0.87735506155660958</v>
      </c>
      <c r="L233" s="2">
        <v>8968.98</v>
      </c>
      <c r="M233" s="2">
        <v>6181.96</v>
      </c>
      <c r="N233" s="2">
        <v>6188.36</v>
      </c>
      <c r="O233" s="2">
        <v>17656.080000000002</v>
      </c>
    </row>
    <row r="234" spans="1:15" ht="15.75" thickBot="1" x14ac:dyDescent="0.3">
      <c r="A234" s="34" t="s">
        <v>297</v>
      </c>
      <c r="B234" s="85" t="s">
        <v>298</v>
      </c>
      <c r="C234" s="86"/>
      <c r="D234" s="87"/>
      <c r="E234" s="3">
        <v>3903.5</v>
      </c>
      <c r="F234" s="3">
        <v>2706.26</v>
      </c>
      <c r="G234" s="2"/>
      <c r="H234" s="2">
        <v>12086.87</v>
      </c>
      <c r="I234" s="2">
        <f t="shared" si="95"/>
        <v>18696.63</v>
      </c>
      <c r="J234" s="2">
        <v>20403.54</v>
      </c>
      <c r="K234" s="59">
        <f t="shared" si="96"/>
        <v>-8.3657541779514677E-2</v>
      </c>
      <c r="L234" s="2">
        <v>79494.38</v>
      </c>
      <c r="M234" s="2">
        <v>75362.75</v>
      </c>
      <c r="N234" s="2">
        <v>65129.94</v>
      </c>
      <c r="O234" s="2">
        <v>190715.51999999999</v>
      </c>
    </row>
    <row r="235" spans="1:15" ht="15.75" thickBot="1" x14ac:dyDescent="0.3">
      <c r="A235" s="30" t="s">
        <v>38</v>
      </c>
      <c r="B235" s="46"/>
      <c r="C235" s="31"/>
      <c r="D235" s="31"/>
      <c r="E235" s="4">
        <f t="shared" ref="E235:J235" si="97">SUM(E222:E234)</f>
        <v>16039.85</v>
      </c>
      <c r="F235" s="4">
        <f t="shared" si="97"/>
        <v>50467.44</v>
      </c>
      <c r="G235" s="4">
        <f t="shared" si="97"/>
        <v>775.1</v>
      </c>
      <c r="H235" s="4">
        <f t="shared" si="97"/>
        <v>104186.25999999998</v>
      </c>
      <c r="I235" s="4">
        <f t="shared" si="97"/>
        <v>171468.65000000002</v>
      </c>
      <c r="J235" s="4">
        <f t="shared" si="97"/>
        <v>209554.18000000002</v>
      </c>
      <c r="K235" s="66">
        <f t="shared" si="96"/>
        <v>-0.18174550371650899</v>
      </c>
      <c r="L235" s="4">
        <f t="shared" ref="L235:N235" si="98">SUM(L222:L234)</f>
        <v>1024405.47</v>
      </c>
      <c r="M235" s="4">
        <f t="shared" ref="M235" si="99">SUM(M222:M234)</f>
        <v>980406.44000000006</v>
      </c>
      <c r="N235" s="4">
        <f t="shared" si="98"/>
        <v>910232.85999999987</v>
      </c>
      <c r="O235" s="4">
        <f t="shared" ref="O235" si="100">SUM(O222:O234)</f>
        <v>1006858.64</v>
      </c>
    </row>
    <row r="236" spans="1:15" ht="15.75" thickBot="1" x14ac:dyDescent="0.3">
      <c r="A236" s="91" t="s">
        <v>470</v>
      </c>
      <c r="B236" s="91"/>
      <c r="C236" s="91"/>
      <c r="D236" s="91"/>
      <c r="E236" s="11"/>
      <c r="F236" s="11"/>
      <c r="G236" s="11"/>
      <c r="H236" s="11"/>
      <c r="I236" s="11"/>
      <c r="J236" s="11"/>
      <c r="K236" s="11"/>
      <c r="L236" s="11"/>
      <c r="M236" s="11"/>
      <c r="N236" s="11"/>
    </row>
    <row r="237" spans="1:15" x14ac:dyDescent="0.25">
      <c r="A237" s="37"/>
      <c r="B237" s="45" t="s">
        <v>58</v>
      </c>
      <c r="C237" s="32"/>
      <c r="D237" s="32"/>
      <c r="E237" s="13" t="s">
        <v>2</v>
      </c>
      <c r="F237" s="14" t="s">
        <v>3</v>
      </c>
      <c r="G237" s="15" t="s">
        <v>4</v>
      </c>
      <c r="H237" s="42" t="s">
        <v>418</v>
      </c>
      <c r="I237" s="53" t="s">
        <v>532</v>
      </c>
      <c r="J237" s="13" t="s">
        <v>529</v>
      </c>
      <c r="K237" s="60" t="s">
        <v>452</v>
      </c>
      <c r="L237" s="13" t="s">
        <v>529</v>
      </c>
      <c r="M237" s="13" t="s">
        <v>503</v>
      </c>
      <c r="N237" s="13" t="s">
        <v>468</v>
      </c>
      <c r="O237" s="13" t="s">
        <v>446</v>
      </c>
    </row>
    <row r="238" spans="1:15" ht="15.75" thickBot="1" x14ac:dyDescent="0.3">
      <c r="A238" s="38" t="s">
        <v>58</v>
      </c>
      <c r="B238" s="38" t="s">
        <v>59</v>
      </c>
      <c r="C238" s="33"/>
      <c r="D238" s="33"/>
      <c r="E238" s="16" t="s">
        <v>5</v>
      </c>
      <c r="F238" s="16" t="s">
        <v>5</v>
      </c>
      <c r="G238" s="16" t="s">
        <v>5</v>
      </c>
      <c r="H238" s="43" t="s">
        <v>419</v>
      </c>
      <c r="I238" s="16" t="s">
        <v>447</v>
      </c>
      <c r="J238" s="16" t="s">
        <v>447</v>
      </c>
      <c r="K238" s="61" t="s">
        <v>531</v>
      </c>
      <c r="L238" s="16" t="s">
        <v>448</v>
      </c>
      <c r="M238" s="16" t="s">
        <v>448</v>
      </c>
      <c r="N238" s="16" t="s">
        <v>448</v>
      </c>
      <c r="O238" s="16" t="s">
        <v>448</v>
      </c>
    </row>
    <row r="239" spans="1:15" ht="15.75" thickBot="1" x14ac:dyDescent="0.3">
      <c r="A239" s="34" t="s">
        <v>214</v>
      </c>
      <c r="B239" s="82" t="s">
        <v>471</v>
      </c>
      <c r="C239" s="83"/>
      <c r="D239" s="84"/>
      <c r="E239" s="3">
        <v>3727.92</v>
      </c>
      <c r="F239" s="3">
        <v>4520.97</v>
      </c>
      <c r="G239" s="2">
        <v>4568.66</v>
      </c>
      <c r="H239" s="2">
        <v>150</v>
      </c>
      <c r="I239" s="2">
        <f t="shared" ref="I239:I243" si="101">SUM(E239:H239)</f>
        <v>12967.55</v>
      </c>
      <c r="J239" s="2">
        <v>13444.49</v>
      </c>
      <c r="K239" s="59">
        <f t="shared" ref="K239:K244" si="102">SUM(I239/J239)-1</f>
        <v>-3.5474755829339788E-2</v>
      </c>
      <c r="L239" s="2">
        <v>41771.19</v>
      </c>
      <c r="M239" s="2">
        <v>50841.21</v>
      </c>
      <c r="N239" s="2">
        <v>30256.63</v>
      </c>
      <c r="O239" s="2">
        <v>60132.2</v>
      </c>
    </row>
    <row r="240" spans="1:15" ht="15.75" thickBot="1" x14ac:dyDescent="0.3">
      <c r="A240" s="34" t="s">
        <v>378</v>
      </c>
      <c r="B240" s="85" t="s">
        <v>472</v>
      </c>
      <c r="C240" s="86"/>
      <c r="D240" s="87"/>
      <c r="E240" s="3">
        <v>1415.26</v>
      </c>
      <c r="F240" s="3"/>
      <c r="G240" s="2"/>
      <c r="H240" s="2"/>
      <c r="I240" s="2">
        <f t="shared" si="101"/>
        <v>1415.26</v>
      </c>
      <c r="J240" s="2">
        <v>2560.8000000000002</v>
      </c>
      <c r="K240" s="59">
        <f t="shared" si="102"/>
        <v>-0.44733676975945025</v>
      </c>
      <c r="L240" s="2">
        <v>18328.34</v>
      </c>
      <c r="M240" s="2">
        <v>14575.85</v>
      </c>
      <c r="N240" s="2">
        <v>6884.53</v>
      </c>
      <c r="O240" s="2">
        <v>20941.87</v>
      </c>
    </row>
    <row r="241" spans="1:15" ht="15.75" thickBot="1" x14ac:dyDescent="0.3">
      <c r="A241" s="34" t="s">
        <v>318</v>
      </c>
      <c r="B241" s="85" t="s">
        <v>473</v>
      </c>
      <c r="C241" s="86"/>
      <c r="D241" s="87"/>
      <c r="E241" s="3"/>
      <c r="F241" s="3"/>
      <c r="G241" s="2"/>
      <c r="H241" s="2">
        <v>299</v>
      </c>
      <c r="I241" s="2">
        <f t="shared" si="101"/>
        <v>299</v>
      </c>
      <c r="J241" s="2">
        <v>819.7</v>
      </c>
      <c r="K241" s="59">
        <f t="shared" si="102"/>
        <v>-0.63523240209832865</v>
      </c>
      <c r="L241" s="2">
        <v>6371.36</v>
      </c>
      <c r="M241" s="2">
        <v>5700.68</v>
      </c>
      <c r="N241" s="2">
        <v>4782.13</v>
      </c>
      <c r="O241" s="2">
        <v>6654.02</v>
      </c>
    </row>
    <row r="242" spans="1:15" ht="15.75" thickBot="1" x14ac:dyDescent="0.3">
      <c r="A242" s="34" t="s">
        <v>318</v>
      </c>
      <c r="B242" s="85" t="s">
        <v>474</v>
      </c>
      <c r="C242" s="86"/>
      <c r="D242" s="87"/>
      <c r="E242" s="3">
        <v>1981.04</v>
      </c>
      <c r="F242" s="3"/>
      <c r="G242" s="2"/>
      <c r="H242" s="2"/>
      <c r="I242" s="2">
        <f t="shared" ref="I242" si="103">SUM(E242:H242)</f>
        <v>1981.04</v>
      </c>
      <c r="J242" s="2"/>
      <c r="K242" s="59"/>
      <c r="L242" s="2">
        <v>4331.5</v>
      </c>
      <c r="M242" s="2">
        <v>3041.31</v>
      </c>
      <c r="N242" s="2">
        <v>1353.18</v>
      </c>
      <c r="O242" s="2">
        <v>0</v>
      </c>
    </row>
    <row r="243" spans="1:15" ht="15.75" thickBot="1" x14ac:dyDescent="0.3">
      <c r="A243" s="34" t="s">
        <v>215</v>
      </c>
      <c r="B243" s="85" t="s">
        <v>475</v>
      </c>
      <c r="C243" s="86"/>
      <c r="D243" s="87"/>
      <c r="E243" s="3">
        <v>2781.09</v>
      </c>
      <c r="F243" s="3">
        <v>3719.5</v>
      </c>
      <c r="G243" s="2">
        <v>538.91999999999996</v>
      </c>
      <c r="H243" s="2">
        <v>540</v>
      </c>
      <c r="I243" s="2">
        <f t="shared" si="101"/>
        <v>7579.51</v>
      </c>
      <c r="J243" s="2">
        <v>5364.74</v>
      </c>
      <c r="K243" s="59">
        <f t="shared" si="102"/>
        <v>0.41283827361624237</v>
      </c>
      <c r="L243" s="2">
        <v>19113.43</v>
      </c>
      <c r="M243" s="2">
        <v>16361.4</v>
      </c>
      <c r="N243" s="2">
        <v>17352.71</v>
      </c>
      <c r="O243" s="2">
        <v>23342.35</v>
      </c>
    </row>
    <row r="244" spans="1:15" ht="15.75" thickBot="1" x14ac:dyDescent="0.3">
      <c r="A244" s="30" t="s">
        <v>39</v>
      </c>
      <c r="B244" s="46"/>
      <c r="C244" s="31"/>
      <c r="D244" s="31"/>
      <c r="E244" s="4">
        <f>SUM(E239:E243)</f>
        <v>9905.3100000000013</v>
      </c>
      <c r="F244" s="4">
        <f t="shared" ref="F244:I244" si="104">SUM(F239:F243)</f>
        <v>8240.4700000000012</v>
      </c>
      <c r="G244" s="4">
        <f t="shared" si="104"/>
        <v>5107.58</v>
      </c>
      <c r="H244" s="4">
        <f>SUM(H239:H243)</f>
        <v>989</v>
      </c>
      <c r="I244" s="4">
        <f t="shared" si="104"/>
        <v>24242.36</v>
      </c>
      <c r="J244" s="4">
        <f>SUM(J239:J243)</f>
        <v>22189.730000000003</v>
      </c>
      <c r="K244" s="66">
        <f t="shared" si="102"/>
        <v>9.2503604144800189E-2</v>
      </c>
      <c r="L244" s="4">
        <f>SUM(L239:L243)</f>
        <v>89915.82</v>
      </c>
      <c r="M244" s="4">
        <f>SUM(M239:M243)</f>
        <v>90520.449999999983</v>
      </c>
      <c r="N244" s="4">
        <f>SUM(N239:N243)</f>
        <v>60629.18</v>
      </c>
      <c r="O244" s="4">
        <f>SUM(O239:O243)</f>
        <v>111070.44</v>
      </c>
    </row>
    <row r="245" spans="1:15" ht="15.75" thickBot="1" x14ac:dyDescent="0.3">
      <c r="A245" s="36" t="s">
        <v>537</v>
      </c>
      <c r="B245" s="10"/>
      <c r="C245" s="28"/>
      <c r="D245" s="28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5" x14ac:dyDescent="0.25">
      <c r="A246" s="37"/>
      <c r="B246" s="45" t="s">
        <v>58</v>
      </c>
      <c r="C246" s="32"/>
      <c r="D246" s="32"/>
      <c r="E246" s="13" t="s">
        <v>2</v>
      </c>
      <c r="F246" s="14" t="s">
        <v>3</v>
      </c>
      <c r="G246" s="15" t="s">
        <v>4</v>
      </c>
      <c r="H246" s="42" t="s">
        <v>418</v>
      </c>
      <c r="I246" s="53" t="s">
        <v>532</v>
      </c>
      <c r="J246" s="13" t="s">
        <v>529</v>
      </c>
      <c r="K246" s="60" t="s">
        <v>452</v>
      </c>
      <c r="L246" s="13" t="s">
        <v>529</v>
      </c>
      <c r="M246" s="13" t="s">
        <v>503</v>
      </c>
      <c r="N246" s="13" t="s">
        <v>468</v>
      </c>
      <c r="O246" s="13" t="s">
        <v>446</v>
      </c>
    </row>
    <row r="247" spans="1:15" ht="15.75" thickBot="1" x14ac:dyDescent="0.3">
      <c r="A247" s="38" t="s">
        <v>58</v>
      </c>
      <c r="B247" s="38" t="s">
        <v>59</v>
      </c>
      <c r="C247" s="33"/>
      <c r="D247" s="33"/>
      <c r="E247" s="16" t="s">
        <v>5</v>
      </c>
      <c r="F247" s="16" t="s">
        <v>5</v>
      </c>
      <c r="G247" s="16" t="s">
        <v>5</v>
      </c>
      <c r="H247" s="43" t="s">
        <v>419</v>
      </c>
      <c r="I247" s="16" t="s">
        <v>447</v>
      </c>
      <c r="J247" s="16" t="s">
        <v>447</v>
      </c>
      <c r="K247" s="61" t="s">
        <v>531</v>
      </c>
      <c r="L247" s="16" t="s">
        <v>448</v>
      </c>
      <c r="M247" s="16" t="s">
        <v>448</v>
      </c>
      <c r="N247" s="16" t="s">
        <v>448</v>
      </c>
      <c r="O247" s="16" t="s">
        <v>448</v>
      </c>
    </row>
    <row r="248" spans="1:15" ht="15.75" thickBot="1" x14ac:dyDescent="0.3">
      <c r="A248" s="34" t="s">
        <v>534</v>
      </c>
      <c r="B248" s="82" t="s">
        <v>535</v>
      </c>
      <c r="C248" s="83"/>
      <c r="D248" s="84"/>
      <c r="E248" s="3">
        <v>2235.5500000000002</v>
      </c>
      <c r="F248" s="3">
        <v>359.66</v>
      </c>
      <c r="G248" s="2">
        <v>0</v>
      </c>
      <c r="H248" s="2">
        <v>1927.77</v>
      </c>
      <c r="I248" s="2">
        <f>SUM(E248:H248)</f>
        <v>4522.9799999999996</v>
      </c>
      <c r="J248" s="2">
        <v>0</v>
      </c>
      <c r="K248" s="59"/>
      <c r="L248" s="2">
        <v>0</v>
      </c>
      <c r="M248" s="2">
        <v>0</v>
      </c>
      <c r="N248" s="2">
        <v>0</v>
      </c>
      <c r="O248" s="2">
        <v>0</v>
      </c>
    </row>
    <row r="249" spans="1:15" ht="15.75" thickBot="1" x14ac:dyDescent="0.3">
      <c r="A249" s="30" t="s">
        <v>536</v>
      </c>
      <c r="B249" s="46"/>
      <c r="C249" s="31"/>
      <c r="D249" s="31"/>
      <c r="E249" s="4">
        <f>SUM(E248:E248)</f>
        <v>2235.5500000000002</v>
      </c>
      <c r="F249" s="4">
        <f>SUM(F248:F248)</f>
        <v>359.66</v>
      </c>
      <c r="G249" s="4">
        <f>SUM(G248:G248)</f>
        <v>0</v>
      </c>
      <c r="H249" s="4">
        <f>SUM(H248)</f>
        <v>1927.77</v>
      </c>
      <c r="I249" s="4">
        <f>SUM(I248:I248)</f>
        <v>4522.9799999999996</v>
      </c>
      <c r="J249" s="4">
        <f>SUM(J248)</f>
        <v>0</v>
      </c>
      <c r="K249" s="66"/>
      <c r="L249" s="4">
        <f>SUM(L248)</f>
        <v>0</v>
      </c>
      <c r="M249" s="4">
        <f>SUM(M248)</f>
        <v>0</v>
      </c>
      <c r="N249" s="4">
        <f>SUM(N248)</f>
        <v>0</v>
      </c>
      <c r="O249" s="4">
        <f>SUM(O248)</f>
        <v>0</v>
      </c>
    </row>
    <row r="250" spans="1:15" ht="15.75" thickBot="1" x14ac:dyDescent="0.3">
      <c r="A250" s="36" t="s">
        <v>275</v>
      </c>
      <c r="B250" s="10"/>
      <c r="C250" s="28"/>
      <c r="D250" s="28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5" x14ac:dyDescent="0.25">
      <c r="A251" s="37"/>
      <c r="B251" s="45" t="s">
        <v>58</v>
      </c>
      <c r="C251" s="32"/>
      <c r="D251" s="32"/>
      <c r="E251" s="13" t="s">
        <v>2</v>
      </c>
      <c r="F251" s="14" t="s">
        <v>3</v>
      </c>
      <c r="G251" s="15" t="s">
        <v>4</v>
      </c>
      <c r="H251" s="42" t="s">
        <v>418</v>
      </c>
      <c r="I251" s="53" t="s">
        <v>532</v>
      </c>
      <c r="J251" s="13" t="s">
        <v>529</v>
      </c>
      <c r="K251" s="60" t="s">
        <v>452</v>
      </c>
      <c r="L251" s="13" t="s">
        <v>529</v>
      </c>
      <c r="M251" s="13" t="s">
        <v>503</v>
      </c>
      <c r="N251" s="13" t="s">
        <v>468</v>
      </c>
      <c r="O251" s="13" t="s">
        <v>446</v>
      </c>
    </row>
    <row r="252" spans="1:15" ht="15.75" thickBot="1" x14ac:dyDescent="0.3">
      <c r="A252" s="38" t="s">
        <v>58</v>
      </c>
      <c r="B252" s="38" t="s">
        <v>59</v>
      </c>
      <c r="C252" s="33"/>
      <c r="D252" s="33"/>
      <c r="E252" s="16" t="s">
        <v>5</v>
      </c>
      <c r="F252" s="16" t="s">
        <v>5</v>
      </c>
      <c r="G252" s="16" t="s">
        <v>5</v>
      </c>
      <c r="H252" s="43" t="s">
        <v>419</v>
      </c>
      <c r="I252" s="16" t="s">
        <v>447</v>
      </c>
      <c r="J252" s="16" t="s">
        <v>447</v>
      </c>
      <c r="K252" s="61" t="s">
        <v>531</v>
      </c>
      <c r="L252" s="16" t="s">
        <v>448</v>
      </c>
      <c r="M252" s="16" t="s">
        <v>448</v>
      </c>
      <c r="N252" s="16" t="s">
        <v>448</v>
      </c>
      <c r="O252" s="16" t="s">
        <v>448</v>
      </c>
    </row>
    <row r="253" spans="1:15" ht="15.75" thickBot="1" x14ac:dyDescent="0.3">
      <c r="A253" s="34" t="s">
        <v>216</v>
      </c>
      <c r="B253" s="34" t="s">
        <v>217</v>
      </c>
      <c r="C253" s="35"/>
      <c r="D253" s="35"/>
      <c r="E253" s="3">
        <v>1733.88</v>
      </c>
      <c r="F253" s="3">
        <v>6967.11</v>
      </c>
      <c r="G253" s="2">
        <v>3.49</v>
      </c>
      <c r="H253" s="2">
        <v>3606.84</v>
      </c>
      <c r="I253" s="2">
        <f>SUM(E253:H253)</f>
        <v>12311.32</v>
      </c>
      <c r="J253" s="2">
        <v>6130.82</v>
      </c>
      <c r="K253" s="59">
        <f>SUM(I253/J253)-1</f>
        <v>1.0081033205998544</v>
      </c>
      <c r="L253" s="2">
        <v>58697.120000000003</v>
      </c>
      <c r="M253" s="2">
        <v>39501.89</v>
      </c>
      <c r="N253" s="2">
        <v>46819.61</v>
      </c>
      <c r="O253" s="2">
        <v>35466.720000000001</v>
      </c>
    </row>
    <row r="254" spans="1:15" ht="15.75" thickBot="1" x14ac:dyDescent="0.3">
      <c r="A254" s="30" t="s">
        <v>276</v>
      </c>
      <c r="B254" s="46"/>
      <c r="C254" s="31"/>
      <c r="D254" s="31"/>
      <c r="E254" s="4">
        <f>SUM(E253:E253)</f>
        <v>1733.88</v>
      </c>
      <c r="F254" s="4">
        <f>SUM(F253:F253)</f>
        <v>6967.11</v>
      </c>
      <c r="G254" s="4">
        <f>SUM(G253:G253)</f>
        <v>3.49</v>
      </c>
      <c r="H254" s="4">
        <f>SUM(H253)</f>
        <v>3606.84</v>
      </c>
      <c r="I254" s="4">
        <f>SUM(I253:I253)</f>
        <v>12311.32</v>
      </c>
      <c r="J254" s="4">
        <f>SUM(J253)</f>
        <v>6130.82</v>
      </c>
      <c r="K254" s="66">
        <f t="shared" ref="K254" si="105">SUM(I254/J254)-1</f>
        <v>1.0081033205998544</v>
      </c>
      <c r="L254" s="4">
        <f>SUM(L253)</f>
        <v>58697.120000000003</v>
      </c>
      <c r="M254" s="4">
        <f>SUM(M253)</f>
        <v>39501.89</v>
      </c>
      <c r="N254" s="4">
        <f>SUM(N253)</f>
        <v>46819.61</v>
      </c>
      <c r="O254" s="4">
        <f>SUM(O253)</f>
        <v>35466.720000000001</v>
      </c>
    </row>
    <row r="255" spans="1:15" ht="15.75" thickBot="1" x14ac:dyDescent="0.3">
      <c r="A255" s="36" t="s">
        <v>509</v>
      </c>
      <c r="B255" s="10"/>
      <c r="C255" s="28"/>
      <c r="D255" s="28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5" x14ac:dyDescent="0.25">
      <c r="A256" s="37"/>
      <c r="B256" s="45" t="s">
        <v>58</v>
      </c>
      <c r="C256" s="32"/>
      <c r="D256" s="32"/>
      <c r="E256" s="13" t="s">
        <v>2</v>
      </c>
      <c r="F256" s="14" t="s">
        <v>3</v>
      </c>
      <c r="G256" s="15" t="s">
        <v>4</v>
      </c>
      <c r="H256" s="42" t="s">
        <v>418</v>
      </c>
      <c r="I256" s="53" t="s">
        <v>532</v>
      </c>
      <c r="J256" s="13" t="s">
        <v>529</v>
      </c>
      <c r="K256" s="60" t="s">
        <v>452</v>
      </c>
      <c r="L256" s="13" t="s">
        <v>529</v>
      </c>
      <c r="M256" s="13" t="s">
        <v>503</v>
      </c>
      <c r="N256" s="13" t="s">
        <v>468</v>
      </c>
      <c r="O256" s="13" t="s">
        <v>446</v>
      </c>
    </row>
    <row r="257" spans="1:15" ht="15.75" thickBot="1" x14ac:dyDescent="0.3">
      <c r="A257" s="38" t="s">
        <v>58</v>
      </c>
      <c r="B257" s="38" t="s">
        <v>59</v>
      </c>
      <c r="C257" s="33"/>
      <c r="D257" s="33"/>
      <c r="E257" s="16" t="s">
        <v>5</v>
      </c>
      <c r="F257" s="16" t="s">
        <v>5</v>
      </c>
      <c r="G257" s="16" t="s">
        <v>5</v>
      </c>
      <c r="H257" s="43" t="s">
        <v>419</v>
      </c>
      <c r="I257" s="16" t="s">
        <v>447</v>
      </c>
      <c r="J257" s="16" t="s">
        <v>447</v>
      </c>
      <c r="K257" s="61" t="s">
        <v>531</v>
      </c>
      <c r="L257" s="16" t="s">
        <v>448</v>
      </c>
      <c r="M257" s="16" t="s">
        <v>448</v>
      </c>
      <c r="N257" s="16" t="s">
        <v>448</v>
      </c>
      <c r="O257" s="16" t="s">
        <v>448</v>
      </c>
    </row>
    <row r="258" spans="1:15" ht="15.75" thickBot="1" x14ac:dyDescent="0.3">
      <c r="A258" s="34" t="s">
        <v>510</v>
      </c>
      <c r="B258" s="82" t="s">
        <v>303</v>
      </c>
      <c r="C258" s="83"/>
      <c r="D258" s="84"/>
      <c r="E258" s="3">
        <v>2653.09</v>
      </c>
      <c r="F258" s="3">
        <v>5313.18</v>
      </c>
      <c r="G258" s="2"/>
      <c r="H258" s="2"/>
      <c r="I258" s="2">
        <f>SUM(E258:H258)</f>
        <v>7966.27</v>
      </c>
      <c r="J258" s="2">
        <v>7356.73</v>
      </c>
      <c r="K258" s="59">
        <f>SUM(I258/J258)-1</f>
        <v>8.2854746606168872E-2</v>
      </c>
      <c r="L258" s="2">
        <v>22590.63</v>
      </c>
      <c r="M258" s="2"/>
      <c r="N258" s="2"/>
      <c r="O258" s="2"/>
    </row>
    <row r="259" spans="1:15" ht="15.75" thickBot="1" x14ac:dyDescent="0.3">
      <c r="A259" s="30" t="s">
        <v>511</v>
      </c>
      <c r="B259" s="46"/>
      <c r="C259" s="31"/>
      <c r="D259" s="31"/>
      <c r="E259" s="4">
        <f>SUM(E258:E258)</f>
        <v>2653.09</v>
      </c>
      <c r="F259" s="4">
        <f>SUM(F258:F258)</f>
        <v>5313.18</v>
      </c>
      <c r="G259" s="4">
        <f>SUM(G258:G258)</f>
        <v>0</v>
      </c>
      <c r="H259" s="4">
        <f>SUM(H258)</f>
        <v>0</v>
      </c>
      <c r="I259" s="4">
        <f>SUM(I258:I258)</f>
        <v>7966.27</v>
      </c>
      <c r="J259" s="4">
        <f>SUM(J258)</f>
        <v>7356.73</v>
      </c>
      <c r="K259" s="66">
        <f t="shared" ref="K259" si="106">SUM(I259/J259)-1</f>
        <v>8.2854746606168872E-2</v>
      </c>
      <c r="L259" s="4">
        <f>SUM(L258)</f>
        <v>22590.63</v>
      </c>
      <c r="M259" s="4">
        <f>SUM(M258)</f>
        <v>0</v>
      </c>
      <c r="N259" s="4">
        <f>SUM(N258)</f>
        <v>0</v>
      </c>
      <c r="O259" s="4">
        <f>SUM(O258)</f>
        <v>0</v>
      </c>
    </row>
    <row r="260" spans="1:15" ht="15.75" thickBot="1" x14ac:dyDescent="0.3">
      <c r="A260" s="36" t="s">
        <v>439</v>
      </c>
      <c r="B260" s="10"/>
      <c r="C260" s="28"/>
      <c r="D260" s="28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5" x14ac:dyDescent="0.25">
      <c r="A261" s="37"/>
      <c r="B261" s="45" t="s">
        <v>58</v>
      </c>
      <c r="C261" s="32"/>
      <c r="D261" s="32"/>
      <c r="E261" s="13" t="s">
        <v>2</v>
      </c>
      <c r="F261" s="14" t="s">
        <v>3</v>
      </c>
      <c r="G261" s="15" t="s">
        <v>4</v>
      </c>
      <c r="H261" s="42" t="s">
        <v>418</v>
      </c>
      <c r="I261" s="53" t="s">
        <v>532</v>
      </c>
      <c r="J261" s="13" t="s">
        <v>529</v>
      </c>
      <c r="K261" s="60" t="s">
        <v>452</v>
      </c>
      <c r="L261" s="13" t="s">
        <v>529</v>
      </c>
      <c r="M261" s="13" t="s">
        <v>503</v>
      </c>
      <c r="N261" s="13" t="s">
        <v>468</v>
      </c>
      <c r="O261" s="13" t="s">
        <v>446</v>
      </c>
    </row>
    <row r="262" spans="1:15" ht="15.75" thickBot="1" x14ac:dyDescent="0.3">
      <c r="A262" s="38" t="s">
        <v>58</v>
      </c>
      <c r="B262" s="38" t="s">
        <v>59</v>
      </c>
      <c r="C262" s="33"/>
      <c r="D262" s="33"/>
      <c r="E262" s="16" t="s">
        <v>5</v>
      </c>
      <c r="F262" s="16" t="s">
        <v>5</v>
      </c>
      <c r="G262" s="16" t="s">
        <v>5</v>
      </c>
      <c r="H262" s="43" t="s">
        <v>419</v>
      </c>
      <c r="I262" s="16" t="s">
        <v>447</v>
      </c>
      <c r="J262" s="16" t="s">
        <v>447</v>
      </c>
      <c r="K262" s="61" t="s">
        <v>531</v>
      </c>
      <c r="L262" s="16" t="s">
        <v>448</v>
      </c>
      <c r="M262" s="16" t="s">
        <v>448</v>
      </c>
      <c r="N262" s="16" t="s">
        <v>448</v>
      </c>
      <c r="O262" s="16" t="s">
        <v>448</v>
      </c>
    </row>
    <row r="263" spans="1:15" ht="15.75" thickBot="1" x14ac:dyDescent="0.3">
      <c r="A263" s="34" t="s">
        <v>440</v>
      </c>
      <c r="B263" s="82" t="s">
        <v>441</v>
      </c>
      <c r="C263" s="83"/>
      <c r="D263" s="84"/>
      <c r="E263" s="3">
        <v>1999.68</v>
      </c>
      <c r="F263" s="3"/>
      <c r="G263" s="2"/>
      <c r="H263" s="2"/>
      <c r="I263" s="2">
        <f>SUM(E263:H263)</f>
        <v>1999.68</v>
      </c>
      <c r="J263" s="2">
        <v>6878.79</v>
      </c>
      <c r="K263" s="59">
        <f>SUM(I263/J263)-1</f>
        <v>-0.70929771078925219</v>
      </c>
      <c r="L263" s="2">
        <v>32366.02</v>
      </c>
      <c r="M263" s="2">
        <v>21776.93</v>
      </c>
      <c r="N263" s="2">
        <v>26000.27</v>
      </c>
      <c r="O263" s="2">
        <v>0</v>
      </c>
    </row>
    <row r="264" spans="1:15" ht="15.75" thickBot="1" x14ac:dyDescent="0.3">
      <c r="A264" s="30" t="s">
        <v>442</v>
      </c>
      <c r="B264" s="46"/>
      <c r="C264" s="31"/>
      <c r="D264" s="31"/>
      <c r="E264" s="4">
        <f>SUM(E263:E263)</f>
        <v>1999.68</v>
      </c>
      <c r="F264" s="4">
        <f>SUM(F263:F263)</f>
        <v>0</v>
      </c>
      <c r="G264" s="4">
        <f>SUM(G263:G263)</f>
        <v>0</v>
      </c>
      <c r="H264" s="4">
        <f>SUM(H263)</f>
        <v>0</v>
      </c>
      <c r="I264" s="4">
        <f>SUM(I263:I263)</f>
        <v>1999.68</v>
      </c>
      <c r="J264" s="4">
        <f>SUM(J263)</f>
        <v>6878.79</v>
      </c>
      <c r="K264" s="66">
        <f t="shared" ref="K264" si="107">SUM(I264/J264)-1</f>
        <v>-0.70929771078925219</v>
      </c>
      <c r="L264" s="4">
        <f>SUM(L263)</f>
        <v>32366.02</v>
      </c>
      <c r="M264" s="4">
        <f>SUM(M263)</f>
        <v>21776.93</v>
      </c>
      <c r="N264" s="4">
        <f>SUM(N263)</f>
        <v>26000.27</v>
      </c>
      <c r="O264" s="4">
        <f>SUM(O263)</f>
        <v>0</v>
      </c>
    </row>
    <row r="265" spans="1:15" ht="15.75" thickBot="1" x14ac:dyDescent="0.3">
      <c r="A265" s="36" t="s">
        <v>352</v>
      </c>
      <c r="B265" s="10"/>
      <c r="C265" s="28"/>
      <c r="D265" s="28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5" x14ac:dyDescent="0.25">
      <c r="A266" s="37"/>
      <c r="B266" s="45" t="s">
        <v>58</v>
      </c>
      <c r="C266" s="32"/>
      <c r="D266" s="32"/>
      <c r="E266" s="13" t="s">
        <v>2</v>
      </c>
      <c r="F266" s="14" t="s">
        <v>3</v>
      </c>
      <c r="G266" s="15" t="s">
        <v>4</v>
      </c>
      <c r="H266" s="42" t="s">
        <v>418</v>
      </c>
      <c r="I266" s="53" t="s">
        <v>532</v>
      </c>
      <c r="J266" s="13" t="s">
        <v>529</v>
      </c>
      <c r="K266" s="60" t="s">
        <v>452</v>
      </c>
      <c r="L266" s="13" t="s">
        <v>529</v>
      </c>
      <c r="M266" s="13" t="s">
        <v>503</v>
      </c>
      <c r="N266" s="13" t="s">
        <v>468</v>
      </c>
      <c r="O266" s="13" t="s">
        <v>446</v>
      </c>
    </row>
    <row r="267" spans="1:15" ht="15.75" thickBot="1" x14ac:dyDescent="0.3">
      <c r="A267" s="38" t="s">
        <v>58</v>
      </c>
      <c r="B267" s="38" t="s">
        <v>59</v>
      </c>
      <c r="C267" s="33"/>
      <c r="D267" s="33"/>
      <c r="E267" s="16" t="s">
        <v>5</v>
      </c>
      <c r="F267" s="16" t="s">
        <v>5</v>
      </c>
      <c r="G267" s="16" t="s">
        <v>5</v>
      </c>
      <c r="H267" s="43" t="s">
        <v>419</v>
      </c>
      <c r="I267" s="16" t="s">
        <v>447</v>
      </c>
      <c r="J267" s="16" t="s">
        <v>447</v>
      </c>
      <c r="K267" s="61" t="s">
        <v>531</v>
      </c>
      <c r="L267" s="16" t="s">
        <v>448</v>
      </c>
      <c r="M267" s="16" t="s">
        <v>448</v>
      </c>
      <c r="N267" s="16" t="s">
        <v>448</v>
      </c>
      <c r="O267" s="16" t="s">
        <v>448</v>
      </c>
    </row>
    <row r="268" spans="1:15" ht="15.75" thickBot="1" x14ac:dyDescent="0.3">
      <c r="A268" s="34" t="s">
        <v>332</v>
      </c>
      <c r="B268" s="34" t="s">
        <v>333</v>
      </c>
      <c r="C268" s="35"/>
      <c r="D268" s="35"/>
      <c r="E268" s="3"/>
      <c r="F268" s="3">
        <v>1095.5</v>
      </c>
      <c r="G268" s="2"/>
      <c r="H268" s="2">
        <v>2520</v>
      </c>
      <c r="I268" s="2">
        <f>SUM(E268:H268)</f>
        <v>3615.5</v>
      </c>
      <c r="J268" s="2">
        <v>3146.97</v>
      </c>
      <c r="K268" s="59">
        <f>SUM(I268/J268)-1</f>
        <v>0.14888289370410268</v>
      </c>
      <c r="L268" s="2">
        <v>6812.96</v>
      </c>
      <c r="M268" s="2">
        <v>8994.5</v>
      </c>
      <c r="N268" s="2">
        <v>14076.84</v>
      </c>
      <c r="O268" s="2">
        <v>9832.08</v>
      </c>
    </row>
    <row r="269" spans="1:15" ht="15.75" thickBot="1" x14ac:dyDescent="0.3">
      <c r="A269" s="30" t="s">
        <v>443</v>
      </c>
      <c r="B269" s="46"/>
      <c r="C269" s="31"/>
      <c r="D269" s="31"/>
      <c r="E269" s="4">
        <f>SUM(E268:E268)</f>
        <v>0</v>
      </c>
      <c r="F269" s="4">
        <f>SUM(F268:F268)</f>
        <v>1095.5</v>
      </c>
      <c r="G269" s="4">
        <f>SUM(G268:G268)</f>
        <v>0</v>
      </c>
      <c r="H269" s="4">
        <f>SUM(H268)</f>
        <v>2520</v>
      </c>
      <c r="I269" s="4">
        <f>SUM(I268:I268)</f>
        <v>3615.5</v>
      </c>
      <c r="J269" s="4">
        <f>SUM(J268)</f>
        <v>3146.97</v>
      </c>
      <c r="K269" s="66">
        <f t="shared" ref="K269" si="108">SUM(I269/J269)-1</f>
        <v>0.14888289370410268</v>
      </c>
      <c r="L269" s="4">
        <f>SUM(L268)</f>
        <v>6812.96</v>
      </c>
      <c r="M269" s="4">
        <f>SUM(M268)</f>
        <v>8994.5</v>
      </c>
      <c r="N269" s="4">
        <f>SUM(N268)</f>
        <v>14076.84</v>
      </c>
      <c r="O269" s="4">
        <f>SUM(O268)</f>
        <v>9832.08</v>
      </c>
    </row>
    <row r="270" spans="1:15" ht="15.75" thickBot="1" x14ac:dyDescent="0.3">
      <c r="A270" s="36" t="s">
        <v>398</v>
      </c>
      <c r="B270" s="10"/>
      <c r="C270" s="28"/>
      <c r="D270" s="28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5" x14ac:dyDescent="0.25">
      <c r="A271" s="37"/>
      <c r="B271" s="45" t="s">
        <v>58</v>
      </c>
      <c r="C271" s="32"/>
      <c r="D271" s="32"/>
      <c r="E271" s="13" t="s">
        <v>2</v>
      </c>
      <c r="F271" s="14" t="s">
        <v>3</v>
      </c>
      <c r="G271" s="15" t="s">
        <v>4</v>
      </c>
      <c r="H271" s="42" t="s">
        <v>418</v>
      </c>
      <c r="I271" s="53" t="s">
        <v>532</v>
      </c>
      <c r="J271" s="13" t="s">
        <v>529</v>
      </c>
      <c r="K271" s="60" t="s">
        <v>452</v>
      </c>
      <c r="L271" s="13" t="s">
        <v>529</v>
      </c>
      <c r="M271" s="13" t="s">
        <v>503</v>
      </c>
      <c r="N271" s="13" t="s">
        <v>468</v>
      </c>
      <c r="O271" s="13" t="s">
        <v>446</v>
      </c>
    </row>
    <row r="272" spans="1:15" ht="15.75" thickBot="1" x14ac:dyDescent="0.3">
      <c r="A272" s="38" t="s">
        <v>58</v>
      </c>
      <c r="B272" s="38" t="s">
        <v>59</v>
      </c>
      <c r="C272" s="33"/>
      <c r="D272" s="33"/>
      <c r="E272" s="16" t="s">
        <v>5</v>
      </c>
      <c r="F272" s="16" t="s">
        <v>5</v>
      </c>
      <c r="G272" s="16" t="s">
        <v>5</v>
      </c>
      <c r="H272" s="43" t="s">
        <v>419</v>
      </c>
      <c r="I272" s="16" t="s">
        <v>447</v>
      </c>
      <c r="J272" s="16" t="s">
        <v>447</v>
      </c>
      <c r="K272" s="61" t="s">
        <v>531</v>
      </c>
      <c r="L272" s="16" t="s">
        <v>448</v>
      </c>
      <c r="M272" s="16" t="s">
        <v>448</v>
      </c>
      <c r="N272" s="16" t="s">
        <v>448</v>
      </c>
      <c r="O272" s="16" t="s">
        <v>448</v>
      </c>
    </row>
    <row r="273" spans="1:15" ht="15.75" thickBot="1" x14ac:dyDescent="0.3">
      <c r="A273" s="34" t="s">
        <v>399</v>
      </c>
      <c r="B273" s="34" t="s">
        <v>400</v>
      </c>
      <c r="C273" s="35"/>
      <c r="D273" s="35"/>
      <c r="E273" s="3">
        <v>247.36</v>
      </c>
      <c r="F273" s="3"/>
      <c r="G273" s="2"/>
      <c r="H273" s="2"/>
      <c r="I273" s="2">
        <f>SUM(E273:H273)</f>
        <v>247.36</v>
      </c>
      <c r="J273" s="2">
        <v>434.32</v>
      </c>
      <c r="K273" s="59">
        <f>SUM(I273/J273)-1</f>
        <v>-0.43046601584085464</v>
      </c>
      <c r="L273" s="2">
        <v>6193.04</v>
      </c>
      <c r="M273" s="2">
        <v>4576.51</v>
      </c>
      <c r="N273" s="2">
        <v>3675.76</v>
      </c>
      <c r="O273" s="2">
        <v>2941.92</v>
      </c>
    </row>
    <row r="274" spans="1:15" ht="15.75" thickBot="1" x14ac:dyDescent="0.3">
      <c r="A274" s="30" t="s">
        <v>401</v>
      </c>
      <c r="B274" s="46"/>
      <c r="C274" s="31"/>
      <c r="D274" s="31"/>
      <c r="E274" s="4">
        <f>SUM(E273:E273)</f>
        <v>247.36</v>
      </c>
      <c r="F274" s="4">
        <f>SUM(F273:F273)</f>
        <v>0</v>
      </c>
      <c r="G274" s="4">
        <f>SUM(G273:G273)</f>
        <v>0</v>
      </c>
      <c r="H274" s="4">
        <f>SUM(H273)</f>
        <v>0</v>
      </c>
      <c r="I274" s="4">
        <f>SUM(I273:I273)</f>
        <v>247.36</v>
      </c>
      <c r="J274" s="4">
        <f>SUM(J273)</f>
        <v>434.32</v>
      </c>
      <c r="K274" s="66">
        <f t="shared" ref="K274" si="109">SUM(I274/J274)-1</f>
        <v>-0.43046601584085464</v>
      </c>
      <c r="L274" s="4">
        <f>SUM(L273)</f>
        <v>6193.04</v>
      </c>
      <c r="M274" s="4">
        <f>SUM(M273)</f>
        <v>4576.51</v>
      </c>
      <c r="N274" s="4">
        <f>SUM(N273)</f>
        <v>3675.76</v>
      </c>
      <c r="O274" s="4">
        <f>SUM(O273)</f>
        <v>2941.92</v>
      </c>
    </row>
    <row r="275" spans="1:15" ht="15.75" thickBot="1" x14ac:dyDescent="0.3">
      <c r="A275" s="91" t="s">
        <v>353</v>
      </c>
      <c r="B275" s="91"/>
      <c r="C275" s="91"/>
      <c r="D275" s="91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5" x14ac:dyDescent="0.25">
      <c r="A276" s="37"/>
      <c r="B276" s="45" t="s">
        <v>58</v>
      </c>
      <c r="C276" s="32"/>
      <c r="D276" s="32"/>
      <c r="E276" s="13" t="s">
        <v>2</v>
      </c>
      <c r="F276" s="14" t="s">
        <v>3</v>
      </c>
      <c r="G276" s="15" t="s">
        <v>4</v>
      </c>
      <c r="H276" s="42" t="s">
        <v>418</v>
      </c>
      <c r="I276" s="53" t="s">
        <v>532</v>
      </c>
      <c r="J276" s="13" t="s">
        <v>529</v>
      </c>
      <c r="K276" s="62" t="s">
        <v>452</v>
      </c>
      <c r="L276" s="13" t="s">
        <v>529</v>
      </c>
      <c r="M276" s="13" t="s">
        <v>503</v>
      </c>
      <c r="N276" s="13" t="s">
        <v>468</v>
      </c>
      <c r="O276" s="13" t="s">
        <v>446</v>
      </c>
    </row>
    <row r="277" spans="1:15" ht="15.75" thickBot="1" x14ac:dyDescent="0.3">
      <c r="A277" s="38" t="s">
        <v>58</v>
      </c>
      <c r="B277" s="38" t="s">
        <v>59</v>
      </c>
      <c r="C277" s="33"/>
      <c r="D277" s="33"/>
      <c r="E277" s="16" t="s">
        <v>5</v>
      </c>
      <c r="F277" s="16" t="s">
        <v>5</v>
      </c>
      <c r="G277" s="16" t="s">
        <v>5</v>
      </c>
      <c r="H277" s="43" t="s">
        <v>419</v>
      </c>
      <c r="I277" s="16" t="s">
        <v>447</v>
      </c>
      <c r="J277" s="16" t="s">
        <v>447</v>
      </c>
      <c r="K277" s="61" t="s">
        <v>531</v>
      </c>
      <c r="L277" s="16" t="s">
        <v>448</v>
      </c>
      <c r="M277" s="16" t="s">
        <v>448</v>
      </c>
      <c r="N277" s="16" t="s">
        <v>448</v>
      </c>
      <c r="O277" s="16" t="s">
        <v>448</v>
      </c>
    </row>
    <row r="278" spans="1:15" ht="15.75" thickBot="1" x14ac:dyDescent="0.3">
      <c r="A278" s="34" t="s">
        <v>299</v>
      </c>
      <c r="B278" s="82" t="s">
        <v>300</v>
      </c>
      <c r="C278" s="83"/>
      <c r="D278" s="84"/>
      <c r="E278" s="3">
        <v>35.97</v>
      </c>
      <c r="F278" s="3">
        <v>9425.1</v>
      </c>
      <c r="G278" s="2"/>
      <c r="H278" s="2">
        <v>2448.56</v>
      </c>
      <c r="I278" s="2">
        <f>SUM(E278:H278)</f>
        <v>11909.63</v>
      </c>
      <c r="J278" s="2">
        <v>9307.4</v>
      </c>
      <c r="K278" s="59">
        <f t="shared" ref="K278" si="110">SUM(I278/J278)-1</f>
        <v>0.2795872101768484</v>
      </c>
      <c r="L278" s="2">
        <v>40923.29</v>
      </c>
      <c r="M278" s="2">
        <v>34738.19</v>
      </c>
      <c r="N278" s="2">
        <v>39022.51</v>
      </c>
      <c r="O278" s="2">
        <v>39362.14</v>
      </c>
    </row>
    <row r="279" spans="1:15" ht="15.75" thickBot="1" x14ac:dyDescent="0.3">
      <c r="A279" s="34" t="s">
        <v>494</v>
      </c>
      <c r="B279" s="85" t="s">
        <v>495</v>
      </c>
      <c r="C279" s="86"/>
      <c r="D279" s="87"/>
      <c r="E279" s="3"/>
      <c r="F279" s="3"/>
      <c r="G279" s="2"/>
      <c r="H279" s="2"/>
      <c r="I279" s="2">
        <f>SUM(E279:H279)</f>
        <v>0</v>
      </c>
      <c r="J279" s="2"/>
      <c r="K279" s="59"/>
      <c r="L279" s="2"/>
      <c r="M279" s="2">
        <v>1002.39</v>
      </c>
      <c r="N279" s="2">
        <v>0</v>
      </c>
      <c r="O279" s="2">
        <v>0</v>
      </c>
    </row>
    <row r="280" spans="1:15" ht="15.75" thickBot="1" x14ac:dyDescent="0.3">
      <c r="A280" s="34" t="s">
        <v>525</v>
      </c>
      <c r="B280" s="85" t="s">
        <v>526</v>
      </c>
      <c r="C280" s="86"/>
      <c r="D280" s="87"/>
      <c r="E280" s="3"/>
      <c r="F280" s="3"/>
      <c r="G280" s="2"/>
      <c r="H280" s="2"/>
      <c r="I280" s="2">
        <f>SUM(E280:H280)</f>
        <v>0</v>
      </c>
      <c r="J280" s="2"/>
      <c r="K280" s="63"/>
      <c r="L280" s="2">
        <v>-500</v>
      </c>
      <c r="M280" s="2"/>
      <c r="N280" s="2">
        <v>0</v>
      </c>
      <c r="O280" s="2">
        <v>0</v>
      </c>
    </row>
    <row r="281" spans="1:15" ht="15.75" thickBot="1" x14ac:dyDescent="0.3">
      <c r="A281" s="30" t="s">
        <v>301</v>
      </c>
      <c r="B281" s="46"/>
      <c r="C281" s="31"/>
      <c r="D281" s="31"/>
      <c r="E281" s="4">
        <f>SUM(E278:E280)</f>
        <v>35.97</v>
      </c>
      <c r="F281" s="4">
        <f t="shared" ref="F281:H281" si="111">SUM(F278:F280)</f>
        <v>9425.1</v>
      </c>
      <c r="G281" s="4">
        <f t="shared" si="111"/>
        <v>0</v>
      </c>
      <c r="H281" s="4">
        <f t="shared" si="111"/>
        <v>2448.56</v>
      </c>
      <c r="I281" s="4">
        <f>SUM(I278:I280)</f>
        <v>11909.63</v>
      </c>
      <c r="J281" s="4">
        <f>SUM(J278:J280)</f>
        <v>9307.4</v>
      </c>
      <c r="K281" s="66">
        <f t="shared" ref="K281" si="112">SUM(I281/J281)-1</f>
        <v>0.2795872101768484</v>
      </c>
      <c r="L281" s="4">
        <f>SUM(L278:L280)</f>
        <v>40423.29</v>
      </c>
      <c r="M281" s="4">
        <f>SUM(M278:M280)</f>
        <v>35740.58</v>
      </c>
      <c r="N281" s="4">
        <f>SUM(N278:N280)</f>
        <v>39022.51</v>
      </c>
      <c r="O281" s="4">
        <f>SUM(O278:O280)</f>
        <v>39362.14</v>
      </c>
    </row>
    <row r="282" spans="1:15" ht="15.75" thickBot="1" x14ac:dyDescent="0.3">
      <c r="A282" s="36" t="s">
        <v>40</v>
      </c>
      <c r="B282" s="10"/>
      <c r="C282" s="28"/>
      <c r="D282" s="28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5" x14ac:dyDescent="0.25">
      <c r="A283" s="37"/>
      <c r="B283" s="45" t="s">
        <v>58</v>
      </c>
      <c r="C283" s="32"/>
      <c r="D283" s="32"/>
      <c r="E283" s="13" t="s">
        <v>2</v>
      </c>
      <c r="F283" s="14" t="s">
        <v>3</v>
      </c>
      <c r="G283" s="15" t="s">
        <v>4</v>
      </c>
      <c r="H283" s="42" t="s">
        <v>418</v>
      </c>
      <c r="I283" s="53" t="s">
        <v>532</v>
      </c>
      <c r="J283" s="13" t="s">
        <v>529</v>
      </c>
      <c r="K283" s="60" t="s">
        <v>452</v>
      </c>
      <c r="L283" s="13" t="s">
        <v>529</v>
      </c>
      <c r="M283" s="13" t="s">
        <v>503</v>
      </c>
      <c r="N283" s="13" t="s">
        <v>468</v>
      </c>
      <c r="O283" s="13" t="s">
        <v>446</v>
      </c>
    </row>
    <row r="284" spans="1:15" ht="15.75" thickBot="1" x14ac:dyDescent="0.3">
      <c r="A284" s="38" t="s">
        <v>58</v>
      </c>
      <c r="B284" s="38" t="s">
        <v>59</v>
      </c>
      <c r="C284" s="33"/>
      <c r="D284" s="33"/>
      <c r="E284" s="16" t="s">
        <v>5</v>
      </c>
      <c r="F284" s="16" t="s">
        <v>5</v>
      </c>
      <c r="G284" s="16" t="s">
        <v>5</v>
      </c>
      <c r="H284" s="43" t="s">
        <v>419</v>
      </c>
      <c r="I284" s="16" t="s">
        <v>447</v>
      </c>
      <c r="J284" s="16" t="s">
        <v>447</v>
      </c>
      <c r="K284" s="61" t="s">
        <v>531</v>
      </c>
      <c r="L284" s="16" t="s">
        <v>448</v>
      </c>
      <c r="M284" s="16" t="s">
        <v>448</v>
      </c>
      <c r="N284" s="16" t="s">
        <v>448</v>
      </c>
      <c r="O284" s="16" t="s">
        <v>448</v>
      </c>
    </row>
    <row r="285" spans="1:15" ht="15.75" thickBot="1" x14ac:dyDescent="0.3">
      <c r="A285" s="34" t="s">
        <v>218</v>
      </c>
      <c r="B285" s="34" t="s">
        <v>219</v>
      </c>
      <c r="C285" s="35"/>
      <c r="D285" s="35"/>
      <c r="E285" s="3"/>
      <c r="F285" s="3"/>
      <c r="G285" s="2"/>
      <c r="H285" s="2"/>
      <c r="I285" s="2">
        <f t="shared" ref="I285:I291" si="113">SUM(E285:H285)</f>
        <v>0</v>
      </c>
      <c r="J285" s="41"/>
      <c r="K285" s="59"/>
      <c r="L285" s="41"/>
      <c r="M285" s="41">
        <v>10520.69</v>
      </c>
      <c r="N285" s="41">
        <v>13140.3</v>
      </c>
      <c r="O285" s="41">
        <v>9671.68</v>
      </c>
    </row>
    <row r="286" spans="1:15" ht="15.75" thickBot="1" x14ac:dyDescent="0.3">
      <c r="A286" s="34" t="s">
        <v>406</v>
      </c>
      <c r="B286" s="85" t="s">
        <v>410</v>
      </c>
      <c r="C286" s="86"/>
      <c r="D286" s="87"/>
      <c r="E286" s="3"/>
      <c r="F286" s="3"/>
      <c r="G286" s="2"/>
      <c r="H286" s="2"/>
      <c r="I286" s="2">
        <f t="shared" si="113"/>
        <v>0</v>
      </c>
      <c r="J286" s="2"/>
      <c r="K286" s="59"/>
      <c r="L286" s="2"/>
      <c r="M286" s="2">
        <v>10827.97</v>
      </c>
      <c r="N286" s="2">
        <v>11925.46</v>
      </c>
      <c r="O286" s="2">
        <v>11401.33</v>
      </c>
    </row>
    <row r="287" spans="1:15" ht="15.75" thickBot="1" x14ac:dyDescent="0.3">
      <c r="A287" s="34" t="s">
        <v>220</v>
      </c>
      <c r="B287" s="85" t="s">
        <v>221</v>
      </c>
      <c r="C287" s="86"/>
      <c r="D287" s="87"/>
      <c r="E287" s="3"/>
      <c r="F287" s="3">
        <v>7182.06</v>
      </c>
      <c r="G287" s="2"/>
      <c r="H287" s="2">
        <v>3384.64</v>
      </c>
      <c r="I287" s="2">
        <f t="shared" si="113"/>
        <v>10566.7</v>
      </c>
      <c r="J287" s="2">
        <v>1833.78</v>
      </c>
      <c r="K287" s="59">
        <f t="shared" ref="K287:K292" si="114">SUM(I287/J287)-1</f>
        <v>4.7622506516594143</v>
      </c>
      <c r="L287" s="2">
        <v>65420.53</v>
      </c>
      <c r="M287" s="2">
        <v>45987.7</v>
      </c>
      <c r="N287" s="2">
        <v>75618.38</v>
      </c>
      <c r="O287" s="2">
        <v>59561.82</v>
      </c>
    </row>
    <row r="288" spans="1:15" ht="15.75" thickBot="1" x14ac:dyDescent="0.3">
      <c r="A288" s="34" t="s">
        <v>222</v>
      </c>
      <c r="B288" s="34" t="s">
        <v>223</v>
      </c>
      <c r="C288" s="35"/>
      <c r="D288" s="35"/>
      <c r="E288" s="3"/>
      <c r="F288" s="3"/>
      <c r="G288" s="2"/>
      <c r="H288" s="2"/>
      <c r="I288" s="2">
        <f t="shared" si="113"/>
        <v>0</v>
      </c>
      <c r="J288" s="2"/>
      <c r="K288" s="59"/>
      <c r="L288" s="2"/>
      <c r="M288" s="2"/>
      <c r="N288" s="2"/>
      <c r="O288" s="2">
        <v>2939.29</v>
      </c>
    </row>
    <row r="289" spans="1:15" ht="15.75" thickBot="1" x14ac:dyDescent="0.3">
      <c r="A289" s="34" t="s">
        <v>302</v>
      </c>
      <c r="B289" s="85" t="s">
        <v>303</v>
      </c>
      <c r="C289" s="86"/>
      <c r="D289" s="87"/>
      <c r="E289" s="3"/>
      <c r="F289" s="3"/>
      <c r="G289" s="2"/>
      <c r="H289" s="2"/>
      <c r="I289" s="2">
        <f t="shared" si="113"/>
        <v>0</v>
      </c>
      <c r="J289" s="2"/>
      <c r="K289" s="59"/>
      <c r="L289" s="2"/>
      <c r="M289" s="2">
        <v>19306.98</v>
      </c>
      <c r="N289" s="2">
        <v>15775.01</v>
      </c>
      <c r="O289" s="2">
        <v>31312.39</v>
      </c>
    </row>
    <row r="290" spans="1:15" ht="15.75" thickBot="1" x14ac:dyDescent="0.3">
      <c r="A290" s="34" t="s">
        <v>425</v>
      </c>
      <c r="B290" s="34" t="s">
        <v>424</v>
      </c>
      <c r="C290" s="35"/>
      <c r="D290" s="35"/>
      <c r="E290" s="3"/>
      <c r="F290" s="3"/>
      <c r="G290" s="2"/>
      <c r="H290" s="2"/>
      <c r="I290" s="2">
        <f t="shared" si="113"/>
        <v>0</v>
      </c>
      <c r="J290" s="2"/>
      <c r="K290" s="59"/>
      <c r="L290" s="2"/>
      <c r="M290" s="2"/>
      <c r="N290" s="2"/>
      <c r="O290" s="2">
        <v>-1095</v>
      </c>
    </row>
    <row r="291" spans="1:15" ht="15.75" thickBot="1" x14ac:dyDescent="0.3">
      <c r="A291" s="34" t="s">
        <v>385</v>
      </c>
      <c r="B291" s="34" t="s">
        <v>386</v>
      </c>
      <c r="C291" s="35"/>
      <c r="D291" s="35"/>
      <c r="E291" s="3"/>
      <c r="F291" s="3"/>
      <c r="G291" s="2"/>
      <c r="H291" s="2"/>
      <c r="I291" s="2">
        <f t="shared" si="113"/>
        <v>0</v>
      </c>
      <c r="J291" s="2"/>
      <c r="K291" s="59"/>
      <c r="L291" s="2"/>
      <c r="M291" s="2"/>
      <c r="N291" s="2"/>
      <c r="O291" s="2">
        <v>7481.78</v>
      </c>
    </row>
    <row r="292" spans="1:15" ht="15.75" thickBot="1" x14ac:dyDescent="0.3">
      <c r="A292" s="30" t="s">
        <v>41</v>
      </c>
      <c r="B292" s="46"/>
      <c r="C292" s="31"/>
      <c r="D292" s="31"/>
      <c r="E292" s="4">
        <f>SUM(E285:E291)</f>
        <v>0</v>
      </c>
      <c r="F292" s="4">
        <f t="shared" ref="F292:I292" si="115">SUM(F285:F291)</f>
        <v>7182.06</v>
      </c>
      <c r="G292" s="4">
        <f t="shared" si="115"/>
        <v>0</v>
      </c>
      <c r="H292" s="4">
        <f>SUM(H285:H291)</f>
        <v>3384.64</v>
      </c>
      <c r="I292" s="4">
        <f t="shared" si="115"/>
        <v>10566.7</v>
      </c>
      <c r="J292" s="4">
        <f>SUM(J285:J291)</f>
        <v>1833.78</v>
      </c>
      <c r="K292" s="66">
        <f t="shared" si="114"/>
        <v>4.7622506516594143</v>
      </c>
      <c r="L292" s="4">
        <f>SUM(L285:L291)</f>
        <v>65420.53</v>
      </c>
      <c r="M292" s="4">
        <f>SUM(M285:M291)</f>
        <v>86643.34</v>
      </c>
      <c r="N292" s="4">
        <f>SUM(N285:N291)</f>
        <v>116459.15</v>
      </c>
      <c r="O292" s="4">
        <f>SUM(O285:O291)</f>
        <v>121273.29</v>
      </c>
    </row>
    <row r="293" spans="1:15" ht="15.75" thickBot="1" x14ac:dyDescent="0.3">
      <c r="A293" s="36" t="s">
        <v>42</v>
      </c>
      <c r="B293" s="10"/>
      <c r="C293" s="28"/>
      <c r="D293" s="28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5" x14ac:dyDescent="0.25">
      <c r="A294" s="37"/>
      <c r="B294" s="45" t="s">
        <v>58</v>
      </c>
      <c r="C294" s="32"/>
      <c r="D294" s="32"/>
      <c r="E294" s="13" t="s">
        <v>2</v>
      </c>
      <c r="F294" s="14" t="s">
        <v>3</v>
      </c>
      <c r="G294" s="15" t="s">
        <v>4</v>
      </c>
      <c r="H294" s="42" t="s">
        <v>418</v>
      </c>
      <c r="I294" s="53" t="s">
        <v>532</v>
      </c>
      <c r="J294" s="13" t="s">
        <v>529</v>
      </c>
      <c r="K294" s="60" t="s">
        <v>452</v>
      </c>
      <c r="L294" s="13" t="s">
        <v>529</v>
      </c>
      <c r="M294" s="13" t="s">
        <v>503</v>
      </c>
      <c r="N294" s="13" t="s">
        <v>468</v>
      </c>
      <c r="O294" s="13" t="s">
        <v>446</v>
      </c>
    </row>
    <row r="295" spans="1:15" ht="15.75" thickBot="1" x14ac:dyDescent="0.3">
      <c r="A295" s="38" t="s">
        <v>58</v>
      </c>
      <c r="B295" s="38" t="s">
        <v>59</v>
      </c>
      <c r="C295" s="33"/>
      <c r="D295" s="33"/>
      <c r="E295" s="16" t="s">
        <v>5</v>
      </c>
      <c r="F295" s="16" t="s">
        <v>5</v>
      </c>
      <c r="G295" s="16" t="s">
        <v>5</v>
      </c>
      <c r="H295" s="43" t="s">
        <v>419</v>
      </c>
      <c r="I295" s="16" t="s">
        <v>447</v>
      </c>
      <c r="J295" s="16" t="s">
        <v>447</v>
      </c>
      <c r="K295" s="61" t="s">
        <v>531</v>
      </c>
      <c r="L295" s="16" t="s">
        <v>448</v>
      </c>
      <c r="M295" s="16" t="s">
        <v>448</v>
      </c>
      <c r="N295" s="16" t="s">
        <v>448</v>
      </c>
      <c r="O295" s="16" t="s">
        <v>448</v>
      </c>
    </row>
    <row r="296" spans="1:15" ht="15.75" thickBot="1" x14ac:dyDescent="0.3">
      <c r="A296" s="34" t="s">
        <v>304</v>
      </c>
      <c r="B296" s="82" t="s">
        <v>305</v>
      </c>
      <c r="C296" s="83"/>
      <c r="D296" s="84"/>
      <c r="E296" s="3">
        <v>7777.64</v>
      </c>
      <c r="F296" s="3">
        <v>11731.34</v>
      </c>
      <c r="G296" s="2"/>
      <c r="H296" s="2">
        <v>3606.3</v>
      </c>
      <c r="I296" s="2">
        <f t="shared" ref="I296:I303" si="116">SUM(E296:H296)</f>
        <v>23115.279999999999</v>
      </c>
      <c r="J296" s="2">
        <v>26834.12</v>
      </c>
      <c r="K296" s="59">
        <f t="shared" ref="K296:K304" si="117">SUM(I296/J296)-1</f>
        <v>-0.13858624765783267</v>
      </c>
      <c r="L296" s="2">
        <v>95850.2</v>
      </c>
      <c r="M296" s="2">
        <v>90225.14</v>
      </c>
      <c r="N296" s="2">
        <v>78570.929999999993</v>
      </c>
      <c r="O296" s="2">
        <v>92471.53</v>
      </c>
    </row>
    <row r="297" spans="1:15" ht="15.75" thickBot="1" x14ac:dyDescent="0.3">
      <c r="A297" s="34" t="s">
        <v>334</v>
      </c>
      <c r="B297" s="85" t="s">
        <v>335</v>
      </c>
      <c r="C297" s="86"/>
      <c r="D297" s="87"/>
      <c r="E297" s="3"/>
      <c r="F297" s="3"/>
      <c r="G297" s="2"/>
      <c r="H297" s="2">
        <v>0</v>
      </c>
      <c r="I297" s="2">
        <f t="shared" si="116"/>
        <v>0</v>
      </c>
      <c r="J297" s="2">
        <v>1645.2</v>
      </c>
      <c r="K297" s="59">
        <f t="shared" si="117"/>
        <v>-1</v>
      </c>
      <c r="L297" s="2">
        <v>13350.94</v>
      </c>
      <c r="M297" s="2">
        <v>8153.29</v>
      </c>
      <c r="N297" s="2">
        <v>7228.57</v>
      </c>
      <c r="O297" s="2">
        <v>17542.400000000001</v>
      </c>
    </row>
    <row r="298" spans="1:15" ht="15.75" thickBot="1" x14ac:dyDescent="0.3">
      <c r="A298" s="34" t="s">
        <v>224</v>
      </c>
      <c r="B298" s="85" t="s">
        <v>225</v>
      </c>
      <c r="C298" s="86"/>
      <c r="D298" s="87"/>
      <c r="E298" s="3">
        <v>7420.53</v>
      </c>
      <c r="F298" s="3">
        <v>21749.31</v>
      </c>
      <c r="G298" s="2"/>
      <c r="H298" s="2">
        <v>14673.93</v>
      </c>
      <c r="I298" s="2">
        <f t="shared" si="116"/>
        <v>43843.770000000004</v>
      </c>
      <c r="J298" s="2">
        <v>50336.38</v>
      </c>
      <c r="K298" s="59">
        <f t="shared" si="117"/>
        <v>-0.12898444425284439</v>
      </c>
      <c r="L298" s="2">
        <v>213488.44</v>
      </c>
      <c r="M298" s="2">
        <v>208026.96</v>
      </c>
      <c r="N298" s="2">
        <v>204593.69</v>
      </c>
      <c r="O298" s="2">
        <v>274880.63</v>
      </c>
    </row>
    <row r="299" spans="1:15" ht="15.75" thickBot="1" x14ac:dyDescent="0.3">
      <c r="A299" s="34" t="s">
        <v>338</v>
      </c>
      <c r="B299" s="85" t="s">
        <v>339</v>
      </c>
      <c r="C299" s="86"/>
      <c r="D299" s="87"/>
      <c r="E299" s="3"/>
      <c r="F299" s="3"/>
      <c r="G299" s="2"/>
      <c r="H299" s="2">
        <v>102.46</v>
      </c>
      <c r="I299" s="2">
        <f t="shared" si="116"/>
        <v>102.46</v>
      </c>
      <c r="J299" s="2">
        <v>4126.4799999999996</v>
      </c>
      <c r="K299" s="59">
        <f t="shared" si="117"/>
        <v>-0.9751701207809077</v>
      </c>
      <c r="L299" s="2">
        <v>50461.07</v>
      </c>
      <c r="M299" s="2">
        <v>52750.39</v>
      </c>
      <c r="N299" s="2">
        <v>63982.11</v>
      </c>
      <c r="O299" s="2">
        <v>76307.520000000004</v>
      </c>
    </row>
    <row r="300" spans="1:15" ht="15.75" thickBot="1" x14ac:dyDescent="0.3">
      <c r="A300" s="34" t="s">
        <v>226</v>
      </c>
      <c r="B300" s="85" t="s">
        <v>227</v>
      </c>
      <c r="C300" s="86"/>
      <c r="D300" s="87"/>
      <c r="E300" s="3">
        <v>813.96</v>
      </c>
      <c r="F300" s="3">
        <v>6121.92</v>
      </c>
      <c r="G300" s="2"/>
      <c r="H300" s="2">
        <v>20828.740000000002</v>
      </c>
      <c r="I300" s="2">
        <f t="shared" si="116"/>
        <v>27764.620000000003</v>
      </c>
      <c r="J300" s="2">
        <v>30767.8</v>
      </c>
      <c r="K300" s="59">
        <f t="shared" si="117"/>
        <v>-9.7607888766827577E-2</v>
      </c>
      <c r="L300" s="2">
        <v>93020.41</v>
      </c>
      <c r="M300" s="2">
        <v>84858.28</v>
      </c>
      <c r="N300" s="2">
        <v>90391.9</v>
      </c>
      <c r="O300" s="2">
        <v>105648.42</v>
      </c>
    </row>
    <row r="301" spans="1:15" ht="15.75" thickBot="1" x14ac:dyDescent="0.3">
      <c r="A301" s="34" t="s">
        <v>228</v>
      </c>
      <c r="B301" s="85" t="s">
        <v>229</v>
      </c>
      <c r="C301" s="86"/>
      <c r="D301" s="87"/>
      <c r="E301" s="5"/>
      <c r="F301" s="3">
        <v>1984.32</v>
      </c>
      <c r="G301" s="2"/>
      <c r="H301" s="2">
        <v>569</v>
      </c>
      <c r="I301" s="2">
        <f t="shared" ref="I301:I302" si="118">SUM(E301:H301)</f>
        <v>2553.3199999999997</v>
      </c>
      <c r="J301" s="2">
        <v>154.22</v>
      </c>
      <c r="K301" s="59">
        <f t="shared" si="117"/>
        <v>15.556348074179741</v>
      </c>
      <c r="L301" s="2">
        <v>9490.74</v>
      </c>
      <c r="M301" s="2">
        <v>8221.14</v>
      </c>
      <c r="N301" s="2">
        <v>9366.59</v>
      </c>
      <c r="O301" s="2">
        <v>16838.71</v>
      </c>
    </row>
    <row r="302" spans="1:15" ht="15.75" thickBot="1" x14ac:dyDescent="0.3">
      <c r="A302" s="34" t="s">
        <v>230</v>
      </c>
      <c r="B302" s="85" t="s">
        <v>231</v>
      </c>
      <c r="C302" s="86"/>
      <c r="D302" s="87"/>
      <c r="E302" s="3">
        <v>354.07</v>
      </c>
      <c r="F302" s="3">
        <v>7857.93</v>
      </c>
      <c r="G302" s="2"/>
      <c r="H302" s="2">
        <v>2753.99</v>
      </c>
      <c r="I302" s="2">
        <f t="shared" si="118"/>
        <v>10965.99</v>
      </c>
      <c r="J302" s="2">
        <v>11503.78</v>
      </c>
      <c r="K302" s="59">
        <f t="shared" ref="K302" si="119">SUM(I302/J302)-1</f>
        <v>-4.6748981639078702E-2</v>
      </c>
      <c r="L302" s="2">
        <v>43574.25</v>
      </c>
      <c r="M302" s="2">
        <v>30418.89</v>
      </c>
      <c r="N302" s="2">
        <v>21162.84</v>
      </c>
      <c r="O302" s="2">
        <v>22239.200000000001</v>
      </c>
    </row>
    <row r="303" spans="1:15" ht="15.75" thickBot="1" x14ac:dyDescent="0.3">
      <c r="A303" s="34" t="s">
        <v>540</v>
      </c>
      <c r="B303" s="85" t="s">
        <v>541</v>
      </c>
      <c r="C303" s="86"/>
      <c r="D303" s="87"/>
      <c r="E303" s="3"/>
      <c r="F303" s="3"/>
      <c r="G303" s="2"/>
      <c r="H303" s="2">
        <v>993.07</v>
      </c>
      <c r="I303" s="2">
        <f t="shared" si="116"/>
        <v>993.07</v>
      </c>
      <c r="J303" s="2"/>
      <c r="K303" s="59"/>
      <c r="L303" s="2"/>
      <c r="M303" s="2"/>
      <c r="N303" s="2"/>
      <c r="O303" s="2"/>
    </row>
    <row r="304" spans="1:15" ht="15.75" thickBot="1" x14ac:dyDescent="0.3">
      <c r="A304" s="30" t="s">
        <v>43</v>
      </c>
      <c r="B304" s="46"/>
      <c r="C304" s="31"/>
      <c r="D304" s="31"/>
      <c r="E304" s="4">
        <f>SUM(E296:E303)</f>
        <v>16366.2</v>
      </c>
      <c r="F304" s="4">
        <f t="shared" ref="F304:I304" si="120">SUM(F296:F303)</f>
        <v>49444.82</v>
      </c>
      <c r="G304" s="4">
        <f t="shared" si="120"/>
        <v>0</v>
      </c>
      <c r="H304" s="4">
        <f>SUM(H296:H303)</f>
        <v>43527.49</v>
      </c>
      <c r="I304" s="4">
        <f t="shared" si="120"/>
        <v>109338.51000000002</v>
      </c>
      <c r="J304" s="4">
        <f>SUM(J296:J303)</f>
        <v>125367.98</v>
      </c>
      <c r="K304" s="66">
        <f t="shared" si="117"/>
        <v>-0.12785936249431451</v>
      </c>
      <c r="L304" s="4">
        <f>SUM(L296:L303)</f>
        <v>519236.05000000005</v>
      </c>
      <c r="M304" s="4">
        <f>SUM(M296:M303)</f>
        <v>482654.09000000008</v>
      </c>
      <c r="N304" s="4">
        <f>SUM(N296:N303)</f>
        <v>475296.63</v>
      </c>
      <c r="O304" s="4">
        <f>SUM(O296:O303)</f>
        <v>605928.40999999992</v>
      </c>
    </row>
    <row r="305" spans="1:15" ht="15.75" thickBot="1" x14ac:dyDescent="0.3">
      <c r="A305" s="36" t="s">
        <v>513</v>
      </c>
      <c r="B305" s="10"/>
      <c r="C305" s="28"/>
      <c r="D305" s="28"/>
      <c r="E305" s="11"/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1:15" x14ac:dyDescent="0.25">
      <c r="A306" s="37"/>
      <c r="B306" s="45" t="s">
        <v>58</v>
      </c>
      <c r="C306" s="32"/>
      <c r="D306" s="32"/>
      <c r="E306" s="13" t="s">
        <v>2</v>
      </c>
      <c r="F306" s="14" t="s">
        <v>3</v>
      </c>
      <c r="G306" s="15" t="s">
        <v>4</v>
      </c>
      <c r="H306" s="42" t="s">
        <v>418</v>
      </c>
      <c r="I306" s="53" t="s">
        <v>532</v>
      </c>
      <c r="J306" s="13" t="s">
        <v>529</v>
      </c>
      <c r="K306" s="60" t="s">
        <v>452</v>
      </c>
      <c r="L306" s="13" t="s">
        <v>529</v>
      </c>
      <c r="M306" s="13" t="s">
        <v>503</v>
      </c>
      <c r="N306" s="13" t="s">
        <v>468</v>
      </c>
      <c r="O306" s="13" t="s">
        <v>446</v>
      </c>
    </row>
    <row r="307" spans="1:15" ht="15.75" thickBot="1" x14ac:dyDescent="0.3">
      <c r="A307" s="38" t="s">
        <v>58</v>
      </c>
      <c r="B307" s="38" t="s">
        <v>59</v>
      </c>
      <c r="C307" s="33"/>
      <c r="D307" s="33"/>
      <c r="E307" s="16" t="s">
        <v>5</v>
      </c>
      <c r="F307" s="16" t="s">
        <v>5</v>
      </c>
      <c r="G307" s="16" t="s">
        <v>5</v>
      </c>
      <c r="H307" s="43" t="s">
        <v>419</v>
      </c>
      <c r="I307" s="16" t="s">
        <v>447</v>
      </c>
      <c r="J307" s="16" t="s">
        <v>447</v>
      </c>
      <c r="K307" s="61" t="s">
        <v>531</v>
      </c>
      <c r="L307" s="16" t="s">
        <v>448</v>
      </c>
      <c r="M307" s="16" t="s">
        <v>448</v>
      </c>
      <c r="N307" s="16" t="s">
        <v>448</v>
      </c>
      <c r="O307" s="16" t="s">
        <v>448</v>
      </c>
    </row>
    <row r="308" spans="1:15" ht="15.75" thickBot="1" x14ac:dyDescent="0.3">
      <c r="A308" s="34" t="s">
        <v>514</v>
      </c>
      <c r="B308" s="34" t="s">
        <v>515</v>
      </c>
      <c r="C308" s="35"/>
      <c r="D308" s="35"/>
      <c r="E308" s="3">
        <v>1330.98</v>
      </c>
      <c r="F308" s="3"/>
      <c r="G308" s="2"/>
      <c r="H308" s="2"/>
      <c r="I308" s="2">
        <f>SUM(E308:H308)</f>
        <v>1330.98</v>
      </c>
      <c r="J308" s="2">
        <v>2768.36</v>
      </c>
      <c r="K308" s="59">
        <f t="shared" ref="K308:K309" si="121">SUM(I308/J308)-1</f>
        <v>-0.51921715383837364</v>
      </c>
      <c r="L308" s="2">
        <v>12454.95</v>
      </c>
      <c r="M308" s="2">
        <v>0</v>
      </c>
      <c r="N308" s="2">
        <v>0</v>
      </c>
      <c r="O308" s="2">
        <v>0</v>
      </c>
    </row>
    <row r="309" spans="1:15" ht="15.75" thickBot="1" x14ac:dyDescent="0.3">
      <c r="A309" s="30" t="s">
        <v>516</v>
      </c>
      <c r="B309" s="46"/>
      <c r="C309" s="31"/>
      <c r="D309" s="31"/>
      <c r="E309" s="4">
        <f>SUM(E308)</f>
        <v>1330.98</v>
      </c>
      <c r="F309" s="4">
        <f t="shared" ref="F309:G309" si="122">SUM(F308)</f>
        <v>0</v>
      </c>
      <c r="G309" s="4">
        <f t="shared" si="122"/>
        <v>0</v>
      </c>
      <c r="H309" s="4">
        <f>SUM(H308)</f>
        <v>0</v>
      </c>
      <c r="I309" s="4">
        <f t="shared" ref="I309" si="123">SUM(I308)</f>
        <v>1330.98</v>
      </c>
      <c r="J309" s="4">
        <f>SUM(J308)</f>
        <v>2768.36</v>
      </c>
      <c r="K309" s="66">
        <f t="shared" si="121"/>
        <v>-0.51921715383837364</v>
      </c>
      <c r="L309" s="4">
        <f>SUM(L308)</f>
        <v>12454.95</v>
      </c>
      <c r="M309" s="4">
        <f>SUM(M308)</f>
        <v>0</v>
      </c>
      <c r="N309" s="4">
        <f>SUM(N308)</f>
        <v>0</v>
      </c>
      <c r="O309" s="4">
        <f>SUM(O308)</f>
        <v>0</v>
      </c>
    </row>
    <row r="310" spans="1:15" ht="15.75" thickBot="1" x14ac:dyDescent="0.3">
      <c r="A310" s="36" t="s">
        <v>517</v>
      </c>
      <c r="B310" s="10"/>
      <c r="C310" s="28"/>
      <c r="D310" s="28"/>
      <c r="E310" s="11"/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1:15" x14ac:dyDescent="0.25">
      <c r="A311" s="37"/>
      <c r="B311" s="45" t="s">
        <v>58</v>
      </c>
      <c r="C311" s="32"/>
      <c r="D311" s="32"/>
      <c r="E311" s="13" t="s">
        <v>2</v>
      </c>
      <c r="F311" s="14" t="s">
        <v>3</v>
      </c>
      <c r="G311" s="15" t="s">
        <v>4</v>
      </c>
      <c r="H311" s="42" t="s">
        <v>418</v>
      </c>
      <c r="I311" s="53" t="s">
        <v>532</v>
      </c>
      <c r="J311" s="13" t="s">
        <v>529</v>
      </c>
      <c r="K311" s="60" t="s">
        <v>452</v>
      </c>
      <c r="L311" s="13" t="s">
        <v>529</v>
      </c>
      <c r="M311" s="13" t="s">
        <v>503</v>
      </c>
      <c r="N311" s="13" t="s">
        <v>468</v>
      </c>
      <c r="O311" s="13" t="s">
        <v>446</v>
      </c>
    </row>
    <row r="312" spans="1:15" ht="15.75" thickBot="1" x14ac:dyDescent="0.3">
      <c r="A312" s="38" t="s">
        <v>58</v>
      </c>
      <c r="B312" s="38" t="s">
        <v>59</v>
      </c>
      <c r="C312" s="33"/>
      <c r="D312" s="33"/>
      <c r="E312" s="16" t="s">
        <v>5</v>
      </c>
      <c r="F312" s="16" t="s">
        <v>5</v>
      </c>
      <c r="G312" s="16" t="s">
        <v>5</v>
      </c>
      <c r="H312" s="43" t="s">
        <v>419</v>
      </c>
      <c r="I312" s="16" t="s">
        <v>447</v>
      </c>
      <c r="J312" s="16" t="s">
        <v>447</v>
      </c>
      <c r="K312" s="61" t="s">
        <v>531</v>
      </c>
      <c r="L312" s="16" t="s">
        <v>448</v>
      </c>
      <c r="M312" s="16" t="s">
        <v>448</v>
      </c>
      <c r="N312" s="16" t="s">
        <v>448</v>
      </c>
      <c r="O312" s="16" t="s">
        <v>448</v>
      </c>
    </row>
    <row r="313" spans="1:15" ht="15.75" thickBot="1" x14ac:dyDescent="0.3">
      <c r="A313" s="34" t="s">
        <v>518</v>
      </c>
      <c r="B313" s="82" t="s">
        <v>410</v>
      </c>
      <c r="C313" s="83"/>
      <c r="D313" s="84"/>
      <c r="E313" s="3">
        <v>0</v>
      </c>
      <c r="F313" s="3"/>
      <c r="G313" s="2"/>
      <c r="H313" s="2">
        <v>596</v>
      </c>
      <c r="I313" s="2">
        <f>SUM(E313:H313)</f>
        <v>596</v>
      </c>
      <c r="J313" s="2">
        <v>3350.47</v>
      </c>
      <c r="K313" s="59">
        <f t="shared" ref="K313" si="124">SUM(I313/J313)-1</f>
        <v>-0.8221145093076494</v>
      </c>
      <c r="L313" s="2">
        <v>9438.16</v>
      </c>
      <c r="M313" s="2">
        <v>0</v>
      </c>
      <c r="N313" s="2">
        <v>0</v>
      </c>
      <c r="O313" s="2">
        <v>0</v>
      </c>
    </row>
    <row r="314" spans="1:15" ht="15.75" thickBot="1" x14ac:dyDescent="0.3">
      <c r="A314" s="30" t="s">
        <v>519</v>
      </c>
      <c r="B314" s="46"/>
      <c r="C314" s="31"/>
      <c r="D314" s="31"/>
      <c r="E314" s="4">
        <f>SUM(E313)</f>
        <v>0</v>
      </c>
      <c r="F314" s="4">
        <f t="shared" ref="F314:G314" si="125">SUM(F313)</f>
        <v>0</v>
      </c>
      <c r="G314" s="4">
        <f t="shared" si="125"/>
        <v>0</v>
      </c>
      <c r="H314" s="4">
        <f>SUM(H313)</f>
        <v>596</v>
      </c>
      <c r="I314" s="4">
        <f t="shared" ref="I314" si="126">SUM(I313)</f>
        <v>596</v>
      </c>
      <c r="J314" s="4">
        <f>SUM(J313)</f>
        <v>3350.47</v>
      </c>
      <c r="K314" s="66">
        <f t="shared" ref="K314" si="127">SUM(I314/J314)-1</f>
        <v>-0.8221145093076494</v>
      </c>
      <c r="L314" s="4">
        <f>SUM(L313)</f>
        <v>9438.16</v>
      </c>
      <c r="M314" s="4">
        <f>SUM(M313)</f>
        <v>0</v>
      </c>
      <c r="N314" s="4">
        <f>SUM(N313)</f>
        <v>0</v>
      </c>
      <c r="O314" s="4">
        <f>SUM(O313)</f>
        <v>0</v>
      </c>
    </row>
    <row r="315" spans="1:15" ht="15.75" thickBot="1" x14ac:dyDescent="0.3">
      <c r="A315" s="36" t="s">
        <v>354</v>
      </c>
      <c r="B315" s="10"/>
      <c r="C315" s="28"/>
      <c r="D315" s="28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5" x14ac:dyDescent="0.25">
      <c r="A316" s="37"/>
      <c r="B316" s="45" t="s">
        <v>58</v>
      </c>
      <c r="C316" s="32"/>
      <c r="D316" s="32"/>
      <c r="E316" s="13" t="s">
        <v>2</v>
      </c>
      <c r="F316" s="14" t="s">
        <v>3</v>
      </c>
      <c r="G316" s="15" t="s">
        <v>4</v>
      </c>
      <c r="H316" s="42" t="s">
        <v>418</v>
      </c>
      <c r="I316" s="53" t="s">
        <v>532</v>
      </c>
      <c r="J316" s="13" t="s">
        <v>529</v>
      </c>
      <c r="K316" s="60" t="s">
        <v>452</v>
      </c>
      <c r="L316" s="13" t="s">
        <v>529</v>
      </c>
      <c r="M316" s="13" t="s">
        <v>503</v>
      </c>
      <c r="N316" s="13" t="s">
        <v>468</v>
      </c>
      <c r="O316" s="13" t="s">
        <v>446</v>
      </c>
    </row>
    <row r="317" spans="1:15" ht="15.75" thickBot="1" x14ac:dyDescent="0.3">
      <c r="A317" s="38" t="s">
        <v>58</v>
      </c>
      <c r="B317" s="38" t="s">
        <v>59</v>
      </c>
      <c r="C317" s="33"/>
      <c r="D317" s="33"/>
      <c r="E317" s="16" t="s">
        <v>5</v>
      </c>
      <c r="F317" s="16" t="s">
        <v>5</v>
      </c>
      <c r="G317" s="16" t="s">
        <v>5</v>
      </c>
      <c r="H317" s="43" t="s">
        <v>419</v>
      </c>
      <c r="I317" s="16" t="s">
        <v>447</v>
      </c>
      <c r="J317" s="16" t="s">
        <v>447</v>
      </c>
      <c r="K317" s="61" t="s">
        <v>531</v>
      </c>
      <c r="L317" s="16" t="s">
        <v>448</v>
      </c>
      <c r="M317" s="16" t="s">
        <v>448</v>
      </c>
      <c r="N317" s="16" t="s">
        <v>448</v>
      </c>
      <c r="O317" s="16" t="s">
        <v>448</v>
      </c>
    </row>
    <row r="318" spans="1:15" ht="15.75" thickBot="1" x14ac:dyDescent="0.3">
      <c r="A318" s="34" t="s">
        <v>306</v>
      </c>
      <c r="B318" s="82" t="s">
        <v>309</v>
      </c>
      <c r="C318" s="83"/>
      <c r="D318" s="84"/>
      <c r="E318" s="5"/>
      <c r="F318" s="3"/>
      <c r="G318" s="2"/>
      <c r="H318" s="2"/>
      <c r="I318" s="2">
        <f t="shared" ref="I318:I325" si="128">SUM(E318:H318)</f>
        <v>0</v>
      </c>
      <c r="J318" s="2">
        <v>569.86</v>
      </c>
      <c r="K318" s="59">
        <f t="shared" ref="K318:K326" si="129">SUM(I318/J318)-1</f>
        <v>-1</v>
      </c>
      <c r="L318" s="2">
        <v>4482.1499999999996</v>
      </c>
      <c r="M318" s="2">
        <v>5883.77</v>
      </c>
      <c r="N318" s="2">
        <v>26935.48</v>
      </c>
      <c r="O318" s="2">
        <v>29392.38</v>
      </c>
    </row>
    <row r="319" spans="1:15" ht="15.75" thickBot="1" x14ac:dyDescent="0.3">
      <c r="A319" s="34" t="s">
        <v>307</v>
      </c>
      <c r="B319" s="85" t="s">
        <v>310</v>
      </c>
      <c r="C319" s="86"/>
      <c r="D319" s="87"/>
      <c r="E319" s="3"/>
      <c r="F319" s="3">
        <v>1917.97</v>
      </c>
      <c r="G319" s="2"/>
      <c r="H319" s="2"/>
      <c r="I319" s="2">
        <f t="shared" si="128"/>
        <v>1917.97</v>
      </c>
      <c r="J319" s="2">
        <v>1614.57</v>
      </c>
      <c r="K319" s="59">
        <f t="shared" si="129"/>
        <v>0.18791380986888151</v>
      </c>
      <c r="L319" s="2">
        <v>10592.34</v>
      </c>
      <c r="M319" s="2">
        <v>8934.15</v>
      </c>
      <c r="N319" s="2">
        <v>5546.72</v>
      </c>
      <c r="O319" s="2">
        <v>6774.03</v>
      </c>
    </row>
    <row r="320" spans="1:15" ht="15.75" thickBot="1" x14ac:dyDescent="0.3">
      <c r="A320" s="34" t="s">
        <v>308</v>
      </c>
      <c r="B320" s="85" t="s">
        <v>311</v>
      </c>
      <c r="C320" s="86"/>
      <c r="D320" s="87"/>
      <c r="E320" s="3"/>
      <c r="F320" s="3"/>
      <c r="G320" s="2"/>
      <c r="H320" s="2">
        <v>4150.12</v>
      </c>
      <c r="I320" s="2">
        <f t="shared" si="128"/>
        <v>4150.12</v>
      </c>
      <c r="J320" s="2">
        <v>16078.02</v>
      </c>
      <c r="K320" s="59">
        <f t="shared" si="129"/>
        <v>-0.74187617629533986</v>
      </c>
      <c r="L320" s="2">
        <v>31018.35</v>
      </c>
      <c r="M320" s="2">
        <v>17872.169999999998</v>
      </c>
      <c r="N320" s="2">
        <v>31458.36</v>
      </c>
      <c r="O320" s="2">
        <v>18070.02</v>
      </c>
    </row>
    <row r="321" spans="1:20" ht="15.75" thickBot="1" x14ac:dyDescent="0.3">
      <c r="A321" s="34" t="s">
        <v>232</v>
      </c>
      <c r="B321" s="85" t="s">
        <v>233</v>
      </c>
      <c r="C321" s="86"/>
      <c r="D321" s="87"/>
      <c r="E321" s="3"/>
      <c r="F321" s="3"/>
      <c r="G321" s="2"/>
      <c r="H321" s="2">
        <v>5550</v>
      </c>
      <c r="I321" s="2">
        <f t="shared" si="128"/>
        <v>5550</v>
      </c>
      <c r="J321" s="2">
        <v>4604.03</v>
      </c>
      <c r="K321" s="59">
        <f t="shared" si="129"/>
        <v>0.20546564640108778</v>
      </c>
      <c r="L321" s="2">
        <v>10531.73</v>
      </c>
      <c r="M321" s="2">
        <v>8657.51</v>
      </c>
      <c r="N321" s="2">
        <v>12116.54</v>
      </c>
      <c r="O321" s="2">
        <v>16549.87</v>
      </c>
    </row>
    <row r="322" spans="1:20" ht="15.75" thickBot="1" x14ac:dyDescent="0.3">
      <c r="A322" s="34" t="s">
        <v>234</v>
      </c>
      <c r="B322" s="85" t="s">
        <v>235</v>
      </c>
      <c r="C322" s="86"/>
      <c r="D322" s="87"/>
      <c r="E322" s="3">
        <v>2610.1799999999998</v>
      </c>
      <c r="F322" s="3"/>
      <c r="G322" s="2"/>
      <c r="H322" s="2">
        <v>8954.69</v>
      </c>
      <c r="I322" s="2">
        <f t="shared" si="128"/>
        <v>11564.87</v>
      </c>
      <c r="J322" s="2">
        <v>2246.39</v>
      </c>
      <c r="K322" s="59">
        <f t="shared" si="129"/>
        <v>4.1482022266837024</v>
      </c>
      <c r="L322" s="2">
        <v>15879.35</v>
      </c>
      <c r="M322" s="2">
        <v>19738</v>
      </c>
      <c r="N322" s="2">
        <v>17636.900000000001</v>
      </c>
      <c r="O322" s="2">
        <v>39174.04</v>
      </c>
    </row>
    <row r="323" spans="1:20" ht="15.75" thickBot="1" x14ac:dyDescent="0.3">
      <c r="A323" s="34" t="s">
        <v>319</v>
      </c>
      <c r="B323" s="85" t="s">
        <v>320</v>
      </c>
      <c r="C323" s="86"/>
      <c r="D323" s="87"/>
      <c r="E323" s="3">
        <v>952.31</v>
      </c>
      <c r="F323" s="5"/>
      <c r="G323" s="2"/>
      <c r="H323" s="2">
        <v>3007.5</v>
      </c>
      <c r="I323" s="2">
        <f t="shared" si="128"/>
        <v>3959.81</v>
      </c>
      <c r="J323" s="2"/>
      <c r="K323" s="59"/>
      <c r="L323" s="2">
        <v>4567.6400000000003</v>
      </c>
      <c r="M323" s="2">
        <v>890.62</v>
      </c>
      <c r="N323" s="2">
        <v>1045.81</v>
      </c>
      <c r="O323" s="2">
        <v>1856.75</v>
      </c>
    </row>
    <row r="324" spans="1:20" ht="15.75" thickBot="1" x14ac:dyDescent="0.3">
      <c r="A324" s="34" t="s">
        <v>368</v>
      </c>
      <c r="B324" s="85" t="s">
        <v>369</v>
      </c>
      <c r="C324" s="86"/>
      <c r="D324" s="87"/>
      <c r="E324" s="3">
        <v>2602.6</v>
      </c>
      <c r="F324" s="5"/>
      <c r="G324" s="2"/>
      <c r="H324" s="2">
        <v>1155.3900000000001</v>
      </c>
      <c r="I324" s="2">
        <f t="shared" si="128"/>
        <v>3757.99</v>
      </c>
      <c r="J324" s="2">
        <v>7158.71</v>
      </c>
      <c r="K324" s="59">
        <f t="shared" si="129"/>
        <v>-0.4750464818382083</v>
      </c>
      <c r="L324" s="2">
        <v>24599.84</v>
      </c>
      <c r="M324" s="2">
        <v>12779.9</v>
      </c>
      <c r="N324" s="2">
        <v>13700.17</v>
      </c>
      <c r="O324" s="2">
        <v>12960.57</v>
      </c>
    </row>
    <row r="325" spans="1:20" ht="15.75" thickBot="1" x14ac:dyDescent="0.3">
      <c r="A325" s="34" t="s">
        <v>236</v>
      </c>
      <c r="B325" s="85" t="s">
        <v>237</v>
      </c>
      <c r="C325" s="86"/>
      <c r="D325" s="87"/>
      <c r="E325" s="5">
        <v>289.23</v>
      </c>
      <c r="F325" s="3">
        <v>4448.0600000000004</v>
      </c>
      <c r="G325" s="2"/>
      <c r="H325" s="2">
        <v>9775</v>
      </c>
      <c r="I325" s="2">
        <f t="shared" si="128"/>
        <v>14512.29</v>
      </c>
      <c r="J325" s="2">
        <v>8958.7900000000009</v>
      </c>
      <c r="K325" s="59">
        <f t="shared" si="129"/>
        <v>0.61989398121844563</v>
      </c>
      <c r="L325" s="2">
        <v>30395.66</v>
      </c>
      <c r="M325" s="2">
        <v>26720.81</v>
      </c>
      <c r="N325" s="2">
        <v>30231.63</v>
      </c>
      <c r="O325" s="2">
        <v>21163.08</v>
      </c>
    </row>
    <row r="326" spans="1:20" ht="15.75" thickBot="1" x14ac:dyDescent="0.3">
      <c r="A326" s="30" t="s">
        <v>355</v>
      </c>
      <c r="B326" s="46"/>
      <c r="C326" s="31"/>
      <c r="D326" s="31"/>
      <c r="E326" s="4">
        <f t="shared" ref="E326:J326" si="130">SUM(E318:E325)</f>
        <v>6454.32</v>
      </c>
      <c r="F326" s="4">
        <f t="shared" si="130"/>
        <v>6366.0300000000007</v>
      </c>
      <c r="G326" s="4">
        <f t="shared" si="130"/>
        <v>0</v>
      </c>
      <c r="H326" s="4">
        <f t="shared" si="130"/>
        <v>32592.699999999997</v>
      </c>
      <c r="I326" s="4">
        <f t="shared" si="130"/>
        <v>45413.05</v>
      </c>
      <c r="J326" s="65">
        <f t="shared" si="130"/>
        <v>41230.369999999995</v>
      </c>
      <c r="K326" s="66">
        <f t="shared" si="129"/>
        <v>0.1014465793054975</v>
      </c>
      <c r="L326" s="4">
        <f t="shared" ref="L326:N326" si="131">SUM(L318:L325)</f>
        <v>132067.06</v>
      </c>
      <c r="M326" s="4">
        <f t="shared" ref="M326" si="132">SUM(M318:M325)</f>
        <v>101476.93</v>
      </c>
      <c r="N326" s="4">
        <f t="shared" si="131"/>
        <v>138671.60999999999</v>
      </c>
      <c r="O326" s="4">
        <f t="shared" ref="O326" si="133">SUM(O318:O325)</f>
        <v>145940.74</v>
      </c>
    </row>
    <row r="327" spans="1:20" ht="15.75" thickBot="1" x14ac:dyDescent="0.3">
      <c r="A327" s="92" t="s">
        <v>44</v>
      </c>
      <c r="B327" s="92"/>
      <c r="C327" s="92"/>
      <c r="D327" s="92"/>
      <c r="E327" s="18"/>
      <c r="F327" s="18"/>
      <c r="G327" s="19"/>
      <c r="H327" s="19"/>
      <c r="I327" s="18"/>
      <c r="J327" s="18"/>
      <c r="K327" s="18"/>
      <c r="L327" s="19"/>
      <c r="M327" s="19"/>
      <c r="N327" s="19"/>
    </row>
    <row r="328" spans="1:20" x14ac:dyDescent="0.25">
      <c r="A328" s="37"/>
      <c r="B328" s="45" t="s">
        <v>58</v>
      </c>
      <c r="C328" s="32"/>
      <c r="D328" s="32"/>
      <c r="E328" s="13" t="s">
        <v>2</v>
      </c>
      <c r="F328" s="14" t="s">
        <v>3</v>
      </c>
      <c r="G328" s="15" t="s">
        <v>4</v>
      </c>
      <c r="H328" s="42" t="s">
        <v>418</v>
      </c>
      <c r="I328" s="53" t="s">
        <v>532</v>
      </c>
      <c r="J328" s="13" t="s">
        <v>529</v>
      </c>
      <c r="K328" s="60" t="s">
        <v>452</v>
      </c>
      <c r="L328" s="13" t="s">
        <v>529</v>
      </c>
      <c r="M328" s="13" t="s">
        <v>503</v>
      </c>
      <c r="N328" s="13" t="s">
        <v>468</v>
      </c>
      <c r="O328" s="13" t="s">
        <v>446</v>
      </c>
    </row>
    <row r="329" spans="1:20" ht="15.75" thickBot="1" x14ac:dyDescent="0.3">
      <c r="A329" s="38" t="s">
        <v>58</v>
      </c>
      <c r="B329" s="38" t="s">
        <v>59</v>
      </c>
      <c r="C329" s="33"/>
      <c r="D329" s="33"/>
      <c r="E329" s="16" t="s">
        <v>5</v>
      </c>
      <c r="F329" s="16" t="s">
        <v>5</v>
      </c>
      <c r="G329" s="16" t="s">
        <v>5</v>
      </c>
      <c r="H329" s="43" t="s">
        <v>419</v>
      </c>
      <c r="I329" s="16" t="s">
        <v>447</v>
      </c>
      <c r="J329" s="16" t="s">
        <v>447</v>
      </c>
      <c r="K329" s="61" t="s">
        <v>531</v>
      </c>
      <c r="L329" s="16" t="s">
        <v>448</v>
      </c>
      <c r="M329" s="16" t="s">
        <v>448</v>
      </c>
      <c r="N329" s="16" t="s">
        <v>448</v>
      </c>
      <c r="O329" s="16" t="s">
        <v>448</v>
      </c>
    </row>
    <row r="330" spans="1:20" ht="15.75" thickBot="1" x14ac:dyDescent="0.3">
      <c r="A330" s="34" t="s">
        <v>238</v>
      </c>
      <c r="B330" s="82" t="s">
        <v>239</v>
      </c>
      <c r="C330" s="83"/>
      <c r="D330" s="84"/>
      <c r="E330" s="5">
        <v>2924.67</v>
      </c>
      <c r="F330" s="3">
        <v>9080.7800000000007</v>
      </c>
      <c r="G330" s="2">
        <v>13348.77</v>
      </c>
      <c r="H330" s="2">
        <v>3561.24</v>
      </c>
      <c r="I330" s="2">
        <f>SUM(E330:H330)</f>
        <v>28915.46</v>
      </c>
      <c r="J330" s="2">
        <v>51443.13</v>
      </c>
      <c r="K330" s="59">
        <f>SUM(I330/J330)-1</f>
        <v>-0.43791406160550495</v>
      </c>
      <c r="L330" s="2">
        <v>239789.37</v>
      </c>
      <c r="M330" s="2">
        <v>154299.97</v>
      </c>
      <c r="N330" s="2">
        <v>119863.9</v>
      </c>
      <c r="O330" s="2">
        <v>197470.68</v>
      </c>
    </row>
    <row r="331" spans="1:20" s="69" customFormat="1" ht="15.75" thickBot="1" x14ac:dyDescent="0.3">
      <c r="A331" s="67" t="s">
        <v>459</v>
      </c>
      <c r="B331" s="93" t="s">
        <v>460</v>
      </c>
      <c r="C331" s="94"/>
      <c r="D331" s="95"/>
      <c r="E331" s="57">
        <v>3016.97</v>
      </c>
      <c r="F331" s="57">
        <v>13312.68</v>
      </c>
      <c r="G331" s="68"/>
      <c r="H331" s="68">
        <v>8640.4500000000007</v>
      </c>
      <c r="I331" s="68">
        <f>SUM(E331:H331)</f>
        <v>24970.1</v>
      </c>
      <c r="J331" s="68">
        <v>17985.560000000001</v>
      </c>
      <c r="K331" s="59">
        <f>SUM(I331/J331)-1</f>
        <v>0.38834153621015943</v>
      </c>
      <c r="L331" s="68">
        <v>70393.399999999994</v>
      </c>
      <c r="M331" s="68">
        <v>36594.720000000001</v>
      </c>
      <c r="N331" s="68">
        <v>12002.72</v>
      </c>
      <c r="O331" s="68">
        <v>0</v>
      </c>
      <c r="T331" s="70"/>
    </row>
    <row r="332" spans="1:20" ht="15.75" thickBot="1" x14ac:dyDescent="0.3">
      <c r="A332" s="30" t="s">
        <v>45</v>
      </c>
      <c r="B332" s="46"/>
      <c r="C332" s="31"/>
      <c r="D332" s="31"/>
      <c r="E332" s="4">
        <f>SUM(E330:E331)</f>
        <v>5941.6399999999994</v>
      </c>
      <c r="F332" s="4">
        <f t="shared" ref="F332:I332" si="134">SUM(F330:F331)</f>
        <v>22393.46</v>
      </c>
      <c r="G332" s="4">
        <f t="shared" si="134"/>
        <v>13348.77</v>
      </c>
      <c r="H332" s="4">
        <f t="shared" si="134"/>
        <v>12201.69</v>
      </c>
      <c r="I332" s="4">
        <f t="shared" si="134"/>
        <v>53885.56</v>
      </c>
      <c r="J332" s="4">
        <f>SUM(J330:J331)</f>
        <v>69428.69</v>
      </c>
      <c r="K332" s="66">
        <f t="shared" ref="K332" si="135">SUM(I332/J332)-1</f>
        <v>-0.2238718604657528</v>
      </c>
      <c r="L332" s="4">
        <f>SUM(L330:L331)</f>
        <v>310182.77</v>
      </c>
      <c r="M332" s="4">
        <f>SUM(M330:M331)</f>
        <v>190894.69</v>
      </c>
      <c r="N332" s="4">
        <f>SUM(N330:N331)</f>
        <v>131866.62</v>
      </c>
      <c r="O332" s="4">
        <f>SUM(O330:O331)</f>
        <v>197470.68</v>
      </c>
    </row>
    <row r="333" spans="1:20" ht="15.75" thickBot="1" x14ac:dyDescent="0.3">
      <c r="A333" s="91" t="s">
        <v>46</v>
      </c>
      <c r="B333" s="91"/>
      <c r="C333" s="91"/>
      <c r="D333" s="91"/>
      <c r="E333" s="11"/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1:20" x14ac:dyDescent="0.25">
      <c r="A334" s="37"/>
      <c r="B334" s="45" t="s">
        <v>58</v>
      </c>
      <c r="C334" s="32"/>
      <c r="D334" s="32"/>
      <c r="E334" s="13" t="s">
        <v>2</v>
      </c>
      <c r="F334" s="14" t="s">
        <v>3</v>
      </c>
      <c r="G334" s="15" t="s">
        <v>4</v>
      </c>
      <c r="H334" s="42" t="s">
        <v>418</v>
      </c>
      <c r="I334" s="53" t="s">
        <v>532</v>
      </c>
      <c r="J334" s="13" t="s">
        <v>529</v>
      </c>
      <c r="K334" s="60" t="s">
        <v>452</v>
      </c>
      <c r="L334" s="13" t="s">
        <v>529</v>
      </c>
      <c r="M334" s="13" t="s">
        <v>503</v>
      </c>
      <c r="N334" s="13" t="s">
        <v>468</v>
      </c>
      <c r="O334" s="13" t="s">
        <v>446</v>
      </c>
    </row>
    <row r="335" spans="1:20" ht="15.75" thickBot="1" x14ac:dyDescent="0.3">
      <c r="A335" s="38" t="s">
        <v>58</v>
      </c>
      <c r="B335" s="38" t="s">
        <v>59</v>
      </c>
      <c r="C335" s="33"/>
      <c r="D335" s="33"/>
      <c r="E335" s="16" t="s">
        <v>5</v>
      </c>
      <c r="F335" s="16" t="s">
        <v>5</v>
      </c>
      <c r="G335" s="16" t="s">
        <v>5</v>
      </c>
      <c r="H335" s="43" t="s">
        <v>419</v>
      </c>
      <c r="I335" s="16" t="s">
        <v>447</v>
      </c>
      <c r="J335" s="16" t="s">
        <v>447</v>
      </c>
      <c r="K335" s="61" t="s">
        <v>531</v>
      </c>
      <c r="L335" s="16" t="s">
        <v>448</v>
      </c>
      <c r="M335" s="16" t="s">
        <v>448</v>
      </c>
      <c r="N335" s="16" t="s">
        <v>448</v>
      </c>
      <c r="O335" s="16" t="s">
        <v>448</v>
      </c>
    </row>
    <row r="336" spans="1:20" ht="15.75" thickBot="1" x14ac:dyDescent="0.3">
      <c r="A336" s="34" t="s">
        <v>240</v>
      </c>
      <c r="B336" s="34" t="s">
        <v>241</v>
      </c>
      <c r="C336" s="35"/>
      <c r="D336" s="35"/>
      <c r="E336" s="3"/>
      <c r="F336" s="3">
        <v>12068.48</v>
      </c>
      <c r="G336" s="2"/>
      <c r="H336" s="2">
        <v>6099</v>
      </c>
      <c r="I336" s="2">
        <f>SUM(E336:H336)</f>
        <v>18167.48</v>
      </c>
      <c r="J336" s="2">
        <v>17964.099999999999</v>
      </c>
      <c r="K336" s="59">
        <f>SUM(I336/J336)-1</f>
        <v>1.1321468929698764E-2</v>
      </c>
      <c r="L336" s="2">
        <v>45965.02</v>
      </c>
      <c r="M336" s="2">
        <v>39288.699999999997</v>
      </c>
      <c r="N336" s="2">
        <v>43826.35</v>
      </c>
      <c r="O336" s="2">
        <v>43217.26</v>
      </c>
    </row>
    <row r="337" spans="1:15" ht="15.75" thickBot="1" x14ac:dyDescent="0.3">
      <c r="A337" s="30" t="s">
        <v>47</v>
      </c>
      <c r="B337" s="46"/>
      <c r="C337" s="31"/>
      <c r="D337" s="31"/>
      <c r="E337" s="4">
        <f>SUM(E336)</f>
        <v>0</v>
      </c>
      <c r="F337" s="4">
        <f t="shared" ref="F337:I337" si="136">SUM(F336)</f>
        <v>12068.48</v>
      </c>
      <c r="G337" s="4">
        <f t="shared" si="136"/>
        <v>0</v>
      </c>
      <c r="H337" s="4">
        <f>SUM(H336)</f>
        <v>6099</v>
      </c>
      <c r="I337" s="4">
        <f t="shared" si="136"/>
        <v>18167.48</v>
      </c>
      <c r="J337" s="4">
        <f>SUM(J336)</f>
        <v>17964.099999999999</v>
      </c>
      <c r="K337" s="66">
        <f>SUM(I337/J337)-1</f>
        <v>1.1321468929698764E-2</v>
      </c>
      <c r="L337" s="4">
        <f>SUM(L336)</f>
        <v>45965.02</v>
      </c>
      <c r="M337" s="4">
        <f>SUM(M336)</f>
        <v>39288.699999999997</v>
      </c>
      <c r="N337" s="4">
        <f>SUM(N336)</f>
        <v>43826.35</v>
      </c>
      <c r="O337" s="4">
        <f>SUM(O336)</f>
        <v>43217.26</v>
      </c>
    </row>
    <row r="338" spans="1:15" ht="15.75" thickBot="1" x14ac:dyDescent="0.3">
      <c r="A338" s="91" t="s">
        <v>48</v>
      </c>
      <c r="B338" s="91"/>
      <c r="C338" s="91"/>
      <c r="D338" s="91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15" x14ac:dyDescent="0.25">
      <c r="A339" s="37"/>
      <c r="B339" s="45" t="s">
        <v>58</v>
      </c>
      <c r="C339" s="32"/>
      <c r="D339" s="32"/>
      <c r="E339" s="13" t="s">
        <v>2</v>
      </c>
      <c r="F339" s="14" t="s">
        <v>3</v>
      </c>
      <c r="G339" s="15" t="s">
        <v>4</v>
      </c>
      <c r="H339" s="42" t="s">
        <v>418</v>
      </c>
      <c r="I339" s="53" t="s">
        <v>532</v>
      </c>
      <c r="J339" s="13" t="s">
        <v>529</v>
      </c>
      <c r="K339" s="60" t="s">
        <v>452</v>
      </c>
      <c r="L339" s="13" t="s">
        <v>529</v>
      </c>
      <c r="M339" s="13" t="s">
        <v>503</v>
      </c>
      <c r="N339" s="13" t="s">
        <v>468</v>
      </c>
      <c r="O339" s="13" t="s">
        <v>446</v>
      </c>
    </row>
    <row r="340" spans="1:15" ht="15.75" thickBot="1" x14ac:dyDescent="0.3">
      <c r="A340" s="38" t="s">
        <v>58</v>
      </c>
      <c r="B340" s="38" t="s">
        <v>59</v>
      </c>
      <c r="C340" s="33"/>
      <c r="D340" s="33"/>
      <c r="E340" s="16" t="s">
        <v>5</v>
      </c>
      <c r="F340" s="16" t="s">
        <v>5</v>
      </c>
      <c r="G340" s="16" t="s">
        <v>5</v>
      </c>
      <c r="H340" s="43" t="s">
        <v>419</v>
      </c>
      <c r="I340" s="16" t="s">
        <v>447</v>
      </c>
      <c r="J340" s="16" t="s">
        <v>447</v>
      </c>
      <c r="K340" s="61" t="s">
        <v>531</v>
      </c>
      <c r="L340" s="16" t="s">
        <v>448</v>
      </c>
      <c r="M340" s="16" t="s">
        <v>448</v>
      </c>
      <c r="N340" s="16" t="s">
        <v>448</v>
      </c>
      <c r="O340" s="16" t="s">
        <v>448</v>
      </c>
    </row>
    <row r="341" spans="1:15" ht="15.75" thickBot="1" x14ac:dyDescent="0.3">
      <c r="A341" s="34" t="s">
        <v>242</v>
      </c>
      <c r="B341" s="82" t="s">
        <v>243</v>
      </c>
      <c r="C341" s="83"/>
      <c r="D341" s="84"/>
      <c r="E341" s="3">
        <v>14396.97</v>
      </c>
      <c r="F341" s="3">
        <v>18177.86</v>
      </c>
      <c r="G341" s="2"/>
      <c r="H341" s="2">
        <v>6658.26</v>
      </c>
      <c r="I341" s="2">
        <f t="shared" ref="I341:I342" si="137">SUM(E341:H341)</f>
        <v>39233.090000000004</v>
      </c>
      <c r="J341" s="2">
        <v>25545.8</v>
      </c>
      <c r="K341" s="59">
        <f t="shared" ref="K341:K343" si="138">SUM(I341/J341)-1</f>
        <v>0.5357941422856205</v>
      </c>
      <c r="L341" s="2">
        <v>105993.61</v>
      </c>
      <c r="M341" s="2">
        <v>112987.07</v>
      </c>
      <c r="N341" s="2">
        <v>163905.97</v>
      </c>
      <c r="O341" s="2">
        <v>174083.36</v>
      </c>
    </row>
    <row r="342" spans="1:15" ht="15.75" thickBot="1" x14ac:dyDescent="0.3">
      <c r="A342" s="34" t="s">
        <v>277</v>
      </c>
      <c r="B342" s="85" t="s">
        <v>278</v>
      </c>
      <c r="C342" s="86"/>
      <c r="D342" s="87"/>
      <c r="E342" s="3">
        <v>180.99</v>
      </c>
      <c r="F342" s="3"/>
      <c r="G342" s="2"/>
      <c r="H342" s="2"/>
      <c r="I342" s="2">
        <f t="shared" si="137"/>
        <v>180.99</v>
      </c>
      <c r="J342" s="2">
        <v>1499.56</v>
      </c>
      <c r="K342" s="59">
        <f t="shared" si="138"/>
        <v>-0.87930459601483102</v>
      </c>
      <c r="L342" s="2">
        <v>2515.73</v>
      </c>
      <c r="M342" s="2">
        <v>6685.93</v>
      </c>
      <c r="N342" s="2">
        <v>17584.84</v>
      </c>
      <c r="O342" s="2">
        <v>11687.99</v>
      </c>
    </row>
    <row r="343" spans="1:15" ht="15.75" thickBot="1" x14ac:dyDescent="0.3">
      <c r="A343" s="30" t="s">
        <v>49</v>
      </c>
      <c r="B343" s="46"/>
      <c r="C343" s="31"/>
      <c r="D343" s="31"/>
      <c r="E343" s="4">
        <f>SUM(E341:E342)</f>
        <v>14577.96</v>
      </c>
      <c r="F343" s="4">
        <f t="shared" ref="F343:I343" si="139">SUM(F341:F342)</f>
        <v>18177.86</v>
      </c>
      <c r="G343" s="4">
        <f t="shared" si="139"/>
        <v>0</v>
      </c>
      <c r="H343" s="4">
        <f>SUM(H341:H342)</f>
        <v>6658.26</v>
      </c>
      <c r="I343" s="4">
        <f t="shared" si="139"/>
        <v>39414.080000000002</v>
      </c>
      <c r="J343" s="4">
        <f>SUM(J341:J342)</f>
        <v>27045.360000000001</v>
      </c>
      <c r="K343" s="66">
        <f t="shared" si="138"/>
        <v>0.45733242227132487</v>
      </c>
      <c r="L343" s="4">
        <f>SUM(L341:L342)</f>
        <v>108509.34</v>
      </c>
      <c r="M343" s="4">
        <f>SUM(M341:M342)</f>
        <v>119673</v>
      </c>
      <c r="N343" s="4">
        <f>SUM(N341:N342)</f>
        <v>181490.81</v>
      </c>
      <c r="O343" s="4">
        <f>SUM(O341:O342)</f>
        <v>185771.34999999998</v>
      </c>
    </row>
    <row r="344" spans="1:15" ht="15.75" thickBot="1" x14ac:dyDescent="0.3">
      <c r="A344" s="36" t="s">
        <v>50</v>
      </c>
      <c r="B344" s="10"/>
      <c r="C344" s="28"/>
      <c r="D344" s="28"/>
      <c r="E344" s="11"/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1:15" x14ac:dyDescent="0.25">
      <c r="A345" s="37"/>
      <c r="B345" s="45" t="s">
        <v>58</v>
      </c>
      <c r="C345" s="32"/>
      <c r="D345" s="32"/>
      <c r="E345" s="13" t="s">
        <v>2</v>
      </c>
      <c r="F345" s="14" t="s">
        <v>3</v>
      </c>
      <c r="G345" s="15" t="s">
        <v>4</v>
      </c>
      <c r="H345" s="42" t="s">
        <v>418</v>
      </c>
      <c r="I345" s="53" t="s">
        <v>532</v>
      </c>
      <c r="J345" s="13" t="s">
        <v>529</v>
      </c>
      <c r="K345" s="60" t="s">
        <v>452</v>
      </c>
      <c r="L345" s="13" t="s">
        <v>529</v>
      </c>
      <c r="M345" s="13" t="s">
        <v>503</v>
      </c>
      <c r="N345" s="13" t="s">
        <v>468</v>
      </c>
      <c r="O345" s="13" t="s">
        <v>446</v>
      </c>
    </row>
    <row r="346" spans="1:15" ht="15.75" thickBot="1" x14ac:dyDescent="0.3">
      <c r="A346" s="38" t="s">
        <v>58</v>
      </c>
      <c r="B346" s="38" t="s">
        <v>59</v>
      </c>
      <c r="C346" s="33"/>
      <c r="D346" s="33"/>
      <c r="E346" s="16" t="s">
        <v>5</v>
      </c>
      <c r="F346" s="16" t="s">
        <v>5</v>
      </c>
      <c r="G346" s="16" t="s">
        <v>5</v>
      </c>
      <c r="H346" s="43" t="s">
        <v>419</v>
      </c>
      <c r="I346" s="16" t="s">
        <v>447</v>
      </c>
      <c r="J346" s="16" t="s">
        <v>447</v>
      </c>
      <c r="K346" s="61" t="s">
        <v>531</v>
      </c>
      <c r="L346" s="16" t="s">
        <v>448</v>
      </c>
      <c r="M346" s="16" t="s">
        <v>448</v>
      </c>
      <c r="N346" s="16" t="s">
        <v>448</v>
      </c>
      <c r="O346" s="16" t="s">
        <v>448</v>
      </c>
    </row>
    <row r="347" spans="1:15" ht="15.75" thickBot="1" x14ac:dyDescent="0.3">
      <c r="A347" s="34" t="s">
        <v>244</v>
      </c>
      <c r="B347" s="82" t="s">
        <v>245</v>
      </c>
      <c r="C347" s="83"/>
      <c r="D347" s="84"/>
      <c r="E347" s="3"/>
      <c r="F347" s="3"/>
      <c r="G347" s="2"/>
      <c r="H347" s="2"/>
      <c r="I347" s="2">
        <f t="shared" ref="I347:I349" si="140">SUM(E347:H347)</f>
        <v>0</v>
      </c>
      <c r="J347" s="2">
        <v>5085.33</v>
      </c>
      <c r="K347" s="59">
        <f t="shared" ref="K347:K350" si="141">SUM(I347/J347)-1</f>
        <v>-1</v>
      </c>
      <c r="L347" s="2">
        <v>23722.19</v>
      </c>
      <c r="M347" s="2">
        <v>15937.36</v>
      </c>
      <c r="N347" s="2">
        <v>22529.5</v>
      </c>
      <c r="O347" s="2">
        <v>29292.720000000001</v>
      </c>
    </row>
    <row r="348" spans="1:15" ht="15.75" thickBot="1" x14ac:dyDescent="0.3">
      <c r="A348" s="34" t="s">
        <v>387</v>
      </c>
      <c r="B348" s="34" t="s">
        <v>388</v>
      </c>
      <c r="C348" s="35"/>
      <c r="D348" s="35"/>
      <c r="E348" s="3"/>
      <c r="F348" s="3"/>
      <c r="G348" s="2"/>
      <c r="H348" s="2"/>
      <c r="I348" s="2">
        <f t="shared" si="140"/>
        <v>0</v>
      </c>
      <c r="J348" s="2">
        <v>2159.0700000000002</v>
      </c>
      <c r="K348" s="59">
        <f t="shared" si="141"/>
        <v>-1</v>
      </c>
      <c r="L348" s="2">
        <v>9847.1200000000008</v>
      </c>
      <c r="M348" s="2">
        <v>9593.77</v>
      </c>
      <c r="N348" s="2">
        <v>13764.51</v>
      </c>
      <c r="O348" s="2">
        <v>16237.31</v>
      </c>
    </row>
    <row r="349" spans="1:15" ht="15.75" thickBot="1" x14ac:dyDescent="0.3">
      <c r="A349" s="34" t="s">
        <v>246</v>
      </c>
      <c r="B349" s="34" t="s">
        <v>247</v>
      </c>
      <c r="C349" s="35"/>
      <c r="D349" s="35"/>
      <c r="E349" s="3">
        <v>1057.46</v>
      </c>
      <c r="F349" s="3">
        <v>1633.82</v>
      </c>
      <c r="G349" s="2"/>
      <c r="H349" s="2">
        <v>565</v>
      </c>
      <c r="I349" s="2">
        <f t="shared" si="140"/>
        <v>3256.2799999999997</v>
      </c>
      <c r="J349" s="2">
        <v>7751.24</v>
      </c>
      <c r="K349" s="59">
        <f t="shared" si="141"/>
        <v>-0.57990205438097653</v>
      </c>
      <c r="L349" s="2">
        <v>43474.36</v>
      </c>
      <c r="M349" s="2">
        <v>29339.99</v>
      </c>
      <c r="N349" s="2">
        <v>37379.81</v>
      </c>
      <c r="O349" s="2">
        <v>39054.97</v>
      </c>
    </row>
    <row r="350" spans="1:15" ht="15.75" thickBot="1" x14ac:dyDescent="0.3">
      <c r="A350" s="30" t="s">
        <v>51</v>
      </c>
      <c r="B350" s="46"/>
      <c r="C350" s="31"/>
      <c r="D350" s="31"/>
      <c r="E350" s="4">
        <f>SUM(E347:E349)</f>
        <v>1057.46</v>
      </c>
      <c r="F350" s="4">
        <f t="shared" ref="F350:I350" si="142">SUM(F347:F349)</f>
        <v>1633.82</v>
      </c>
      <c r="G350" s="4">
        <f t="shared" si="142"/>
        <v>0</v>
      </c>
      <c r="H350" s="4">
        <f>SUM(H347:H349)</f>
        <v>565</v>
      </c>
      <c r="I350" s="4">
        <f t="shared" si="142"/>
        <v>3256.2799999999997</v>
      </c>
      <c r="J350" s="4">
        <f>SUM(J347:J349)</f>
        <v>14995.64</v>
      </c>
      <c r="K350" s="66">
        <f t="shared" si="141"/>
        <v>-0.78285154885019914</v>
      </c>
      <c r="L350" s="4">
        <f>SUM(L347:L349)</f>
        <v>77043.67</v>
      </c>
      <c r="M350" s="4">
        <f>SUM(M347:M349)</f>
        <v>54871.12</v>
      </c>
      <c r="N350" s="4">
        <f>SUM(N347:N349)</f>
        <v>73673.820000000007</v>
      </c>
      <c r="O350" s="4">
        <f>SUM(O347:O349)</f>
        <v>84585</v>
      </c>
    </row>
    <row r="351" spans="1:15" ht="15.75" thickBot="1" x14ac:dyDescent="0.3">
      <c r="A351" s="36" t="s">
        <v>356</v>
      </c>
      <c r="B351" s="10"/>
      <c r="C351" s="28"/>
      <c r="D351" s="28"/>
      <c r="E351" s="11"/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1:15" x14ac:dyDescent="0.25">
      <c r="A352" s="37"/>
      <c r="B352" s="45" t="s">
        <v>58</v>
      </c>
      <c r="C352" s="32"/>
      <c r="D352" s="32"/>
      <c r="E352" s="13" t="s">
        <v>2</v>
      </c>
      <c r="F352" s="14" t="s">
        <v>3</v>
      </c>
      <c r="G352" s="15" t="s">
        <v>4</v>
      </c>
      <c r="H352" s="42" t="s">
        <v>418</v>
      </c>
      <c r="I352" s="53" t="s">
        <v>532</v>
      </c>
      <c r="J352" s="13" t="s">
        <v>529</v>
      </c>
      <c r="K352" s="60" t="s">
        <v>452</v>
      </c>
      <c r="L352" s="13" t="s">
        <v>529</v>
      </c>
      <c r="M352" s="13" t="s">
        <v>503</v>
      </c>
      <c r="N352" s="13" t="s">
        <v>468</v>
      </c>
      <c r="O352" s="13" t="s">
        <v>446</v>
      </c>
    </row>
    <row r="353" spans="1:15" ht="15.75" thickBot="1" x14ac:dyDescent="0.3">
      <c r="A353" s="38" t="s">
        <v>58</v>
      </c>
      <c r="B353" s="38" t="s">
        <v>59</v>
      </c>
      <c r="C353" s="33"/>
      <c r="D353" s="33"/>
      <c r="E353" s="16" t="s">
        <v>5</v>
      </c>
      <c r="F353" s="16" t="s">
        <v>5</v>
      </c>
      <c r="G353" s="16" t="s">
        <v>5</v>
      </c>
      <c r="H353" s="43" t="s">
        <v>419</v>
      </c>
      <c r="I353" s="16" t="s">
        <v>447</v>
      </c>
      <c r="J353" s="16" t="s">
        <v>447</v>
      </c>
      <c r="K353" s="61" t="s">
        <v>531</v>
      </c>
      <c r="L353" s="16" t="s">
        <v>448</v>
      </c>
      <c r="M353" s="16" t="s">
        <v>448</v>
      </c>
      <c r="N353" s="16" t="s">
        <v>448</v>
      </c>
      <c r="O353" s="16" t="s">
        <v>448</v>
      </c>
    </row>
    <row r="354" spans="1:15" ht="15.75" thickBot="1" x14ac:dyDescent="0.3">
      <c r="A354" s="34" t="s">
        <v>336</v>
      </c>
      <c r="B354" s="34" t="s">
        <v>337</v>
      </c>
      <c r="C354" s="35"/>
      <c r="D354" s="35"/>
      <c r="E354" s="3"/>
      <c r="F354" s="3"/>
      <c r="G354" s="2"/>
      <c r="H354" s="2"/>
      <c r="I354" s="2">
        <f t="shared" ref="I354:I360" si="143">SUM(E354:H354)</f>
        <v>0</v>
      </c>
      <c r="J354" s="2">
        <v>5902.94</v>
      </c>
      <c r="K354" s="59">
        <f t="shared" ref="K354:K361" si="144">SUM(I354/J354)-1</f>
        <v>-1</v>
      </c>
      <c r="L354" s="2">
        <v>20151.419999999998</v>
      </c>
      <c r="M354" s="2">
        <v>4457.18</v>
      </c>
      <c r="N354" s="2">
        <v>9054.09</v>
      </c>
      <c r="O354" s="2">
        <v>38393.39</v>
      </c>
    </row>
    <row r="355" spans="1:15" ht="15.75" thickBot="1" x14ac:dyDescent="0.3">
      <c r="A355" s="34" t="s">
        <v>248</v>
      </c>
      <c r="B355" s="85" t="s">
        <v>249</v>
      </c>
      <c r="C355" s="86"/>
      <c r="D355" s="87"/>
      <c r="E355" s="3">
        <v>429</v>
      </c>
      <c r="F355" s="3">
        <v>6665.39</v>
      </c>
      <c r="G355" s="2">
        <v>3610.16</v>
      </c>
      <c r="H355" s="2">
        <v>11402.53</v>
      </c>
      <c r="I355" s="2">
        <f t="shared" si="143"/>
        <v>22107.08</v>
      </c>
      <c r="J355" s="2">
        <v>22662.74</v>
      </c>
      <c r="K355" s="59">
        <f t="shared" si="144"/>
        <v>-2.4518659261854481E-2</v>
      </c>
      <c r="L355" s="2">
        <v>90304.69</v>
      </c>
      <c r="M355" s="2">
        <v>95188.46</v>
      </c>
      <c r="N355" s="2">
        <v>150776.17000000001</v>
      </c>
      <c r="O355" s="2">
        <v>81006.25</v>
      </c>
    </row>
    <row r="356" spans="1:15" ht="15.75" thickBot="1" x14ac:dyDescent="0.3">
      <c r="A356" s="34" t="s">
        <v>432</v>
      </c>
      <c r="B356" s="85" t="s">
        <v>433</v>
      </c>
      <c r="C356" s="86"/>
      <c r="D356" s="87"/>
      <c r="E356" s="3"/>
      <c r="F356" s="3"/>
      <c r="G356" s="2"/>
      <c r="H356" s="2"/>
      <c r="I356" s="2"/>
      <c r="J356" s="2"/>
      <c r="K356" s="59"/>
      <c r="L356" s="2">
        <v>0</v>
      </c>
      <c r="M356" s="2">
        <v>0</v>
      </c>
      <c r="N356" s="2">
        <v>162</v>
      </c>
      <c r="O356" s="2">
        <v>1741.01</v>
      </c>
    </row>
    <row r="357" spans="1:15" ht="15.75" thickBot="1" x14ac:dyDescent="0.3">
      <c r="A357" s="34" t="s">
        <v>379</v>
      </c>
      <c r="B357" s="85" t="s">
        <v>380</v>
      </c>
      <c r="C357" s="86"/>
      <c r="D357" s="87"/>
      <c r="E357" s="3"/>
      <c r="F357" s="3"/>
      <c r="G357" s="2"/>
      <c r="H357" s="2"/>
      <c r="I357" s="2">
        <f t="shared" si="143"/>
        <v>0</v>
      </c>
      <c r="J357" s="2"/>
      <c r="K357" s="59"/>
      <c r="L357" s="2">
        <v>3458.96</v>
      </c>
      <c r="M357" s="2">
        <v>3122.04</v>
      </c>
      <c r="N357" s="2">
        <v>3211.69</v>
      </c>
      <c r="O357" s="2">
        <v>4839.43</v>
      </c>
    </row>
    <row r="358" spans="1:15" ht="15.75" thickBot="1" x14ac:dyDescent="0.3">
      <c r="A358" s="34" t="s">
        <v>393</v>
      </c>
      <c r="B358" s="85" t="s">
        <v>394</v>
      </c>
      <c r="C358" s="86"/>
      <c r="D358" s="87"/>
      <c r="E358" s="3">
        <v>4886.05</v>
      </c>
      <c r="F358" s="3">
        <v>2357.9299999999998</v>
      </c>
      <c r="G358" s="2"/>
      <c r="H358" s="2">
        <v>22952.9</v>
      </c>
      <c r="I358" s="2">
        <f t="shared" ref="I358:I359" si="145">SUM(E358:H358)</f>
        <v>30196.880000000001</v>
      </c>
      <c r="J358" s="2">
        <v>25121.5</v>
      </c>
      <c r="K358" s="59">
        <f t="shared" si="144"/>
        <v>0.20203331807415958</v>
      </c>
      <c r="L358" s="2">
        <v>118151.11</v>
      </c>
      <c r="M358" s="2">
        <v>20780.23</v>
      </c>
      <c r="N358" s="2">
        <v>60486.239999999998</v>
      </c>
      <c r="O358" s="2">
        <v>41701.24</v>
      </c>
    </row>
    <row r="359" spans="1:15" ht="15.75" thickBot="1" x14ac:dyDescent="0.3">
      <c r="A359" s="34" t="s">
        <v>444</v>
      </c>
      <c r="B359" s="34" t="s">
        <v>445</v>
      </c>
      <c r="C359" s="35"/>
      <c r="D359" s="35"/>
      <c r="E359" s="3">
        <v>3393.38</v>
      </c>
      <c r="F359" s="3">
        <v>593.84</v>
      </c>
      <c r="G359" s="2"/>
      <c r="H359" s="2"/>
      <c r="I359" s="2">
        <f t="shared" si="145"/>
        <v>3987.2200000000003</v>
      </c>
      <c r="J359" s="2">
        <v>7097.9</v>
      </c>
      <c r="K359" s="59">
        <f t="shared" ref="K359" si="146">SUM(I359/J359)-1</f>
        <v>-0.43825356795671955</v>
      </c>
      <c r="L359" s="2">
        <v>19883.86</v>
      </c>
      <c r="M359" s="2">
        <v>19925.349999999999</v>
      </c>
      <c r="N359" s="2">
        <v>13482.61</v>
      </c>
      <c r="O359" s="2">
        <v>0</v>
      </c>
    </row>
    <row r="360" spans="1:15" ht="15.75" thickBot="1" x14ac:dyDescent="0.3">
      <c r="A360" s="34" t="s">
        <v>527</v>
      </c>
      <c r="B360" s="34" t="s">
        <v>528</v>
      </c>
      <c r="C360" s="35"/>
      <c r="D360" s="35"/>
      <c r="E360" s="3">
        <v>33.200000000000003</v>
      </c>
      <c r="F360" s="3"/>
      <c r="G360" s="2"/>
      <c r="H360" s="2">
        <v>142.05000000000001</v>
      </c>
      <c r="I360" s="2">
        <f t="shared" si="143"/>
        <v>175.25</v>
      </c>
      <c r="J360" s="2"/>
      <c r="K360" s="59"/>
      <c r="L360" s="2">
        <v>2931.54</v>
      </c>
      <c r="M360" s="2"/>
      <c r="N360" s="2"/>
      <c r="O360" s="2">
        <v>0</v>
      </c>
    </row>
    <row r="361" spans="1:15" ht="15.75" thickBot="1" x14ac:dyDescent="0.3">
      <c r="A361" s="30" t="s">
        <v>357</v>
      </c>
      <c r="B361" s="46"/>
      <c r="C361" s="31"/>
      <c r="D361" s="31"/>
      <c r="E361" s="4">
        <f>SUM(E354:E360)</f>
        <v>8741.630000000001</v>
      </c>
      <c r="F361" s="4">
        <f t="shared" ref="F361:I361" si="147">SUM(F354:F360)</f>
        <v>9617.16</v>
      </c>
      <c r="G361" s="4">
        <f t="shared" si="147"/>
        <v>3610.16</v>
      </c>
      <c r="H361" s="4">
        <f>SUM(H354:H360)</f>
        <v>34497.480000000003</v>
      </c>
      <c r="I361" s="4">
        <f t="shared" si="147"/>
        <v>56466.430000000008</v>
      </c>
      <c r="J361" s="4">
        <f>SUM(J354:J360)</f>
        <v>60785.08</v>
      </c>
      <c r="K361" s="66">
        <f t="shared" si="144"/>
        <v>-7.1047862403076478E-2</v>
      </c>
      <c r="L361" s="4">
        <f>SUM(L354:L360)</f>
        <v>254881.58</v>
      </c>
      <c r="M361" s="4">
        <f>SUM(M354:M360)</f>
        <v>143473.26</v>
      </c>
      <c r="N361" s="4">
        <f>SUM(N354:N360)</f>
        <v>237172.8</v>
      </c>
      <c r="O361" s="4">
        <f>SUM(O354:O360)</f>
        <v>167681.31999999998</v>
      </c>
    </row>
    <row r="362" spans="1:15" ht="15.75" thickBot="1" x14ac:dyDescent="0.3">
      <c r="A362" s="36" t="s">
        <v>52</v>
      </c>
      <c r="B362" s="10"/>
      <c r="C362" s="28"/>
      <c r="D362" s="28"/>
      <c r="E362" s="11"/>
      <c r="F362" s="11"/>
      <c r="G362" s="11"/>
      <c r="H362" s="11"/>
      <c r="I362" s="11"/>
      <c r="J362" s="11"/>
      <c r="K362" s="11"/>
      <c r="L362" s="11"/>
      <c r="M362" s="11"/>
      <c r="N362" s="11"/>
    </row>
    <row r="363" spans="1:15" x14ac:dyDescent="0.25">
      <c r="A363" s="37"/>
      <c r="B363" s="45" t="s">
        <v>58</v>
      </c>
      <c r="C363" s="32"/>
      <c r="D363" s="32"/>
      <c r="E363" s="13" t="s">
        <v>2</v>
      </c>
      <c r="F363" s="14" t="s">
        <v>3</v>
      </c>
      <c r="G363" s="15" t="s">
        <v>4</v>
      </c>
      <c r="H363" s="42" t="s">
        <v>418</v>
      </c>
      <c r="I363" s="53" t="s">
        <v>532</v>
      </c>
      <c r="J363" s="13" t="s">
        <v>529</v>
      </c>
      <c r="K363" s="60" t="s">
        <v>452</v>
      </c>
      <c r="L363" s="13" t="s">
        <v>529</v>
      </c>
      <c r="M363" s="13" t="s">
        <v>503</v>
      </c>
      <c r="N363" s="13" t="s">
        <v>468</v>
      </c>
      <c r="O363" s="13" t="s">
        <v>446</v>
      </c>
    </row>
    <row r="364" spans="1:15" ht="15.75" thickBot="1" x14ac:dyDescent="0.3">
      <c r="A364" s="38" t="s">
        <v>58</v>
      </c>
      <c r="B364" s="38" t="s">
        <v>59</v>
      </c>
      <c r="C364" s="33"/>
      <c r="D364" s="33"/>
      <c r="E364" s="16" t="s">
        <v>5</v>
      </c>
      <c r="F364" s="16" t="s">
        <v>5</v>
      </c>
      <c r="G364" s="16" t="s">
        <v>5</v>
      </c>
      <c r="H364" s="43" t="s">
        <v>419</v>
      </c>
      <c r="I364" s="16" t="s">
        <v>447</v>
      </c>
      <c r="J364" s="16" t="s">
        <v>447</v>
      </c>
      <c r="K364" s="61" t="s">
        <v>531</v>
      </c>
      <c r="L364" s="16" t="s">
        <v>448</v>
      </c>
      <c r="M364" s="16" t="s">
        <v>448</v>
      </c>
      <c r="N364" s="16" t="s">
        <v>448</v>
      </c>
      <c r="O364" s="16" t="s">
        <v>448</v>
      </c>
    </row>
    <row r="365" spans="1:15" ht="15.75" thickBot="1" x14ac:dyDescent="0.3">
      <c r="A365" s="34" t="s">
        <v>250</v>
      </c>
      <c r="B365" s="82" t="s">
        <v>251</v>
      </c>
      <c r="C365" s="83"/>
      <c r="D365" s="84"/>
      <c r="E365" s="3">
        <v>2701.05</v>
      </c>
      <c r="F365" s="3">
        <v>12040.37</v>
      </c>
      <c r="G365" s="2"/>
      <c r="H365" s="2">
        <v>4352.25</v>
      </c>
      <c r="I365" s="2">
        <f>SUM(E365:H365)</f>
        <v>19093.670000000002</v>
      </c>
      <c r="J365" s="2">
        <v>52404.13</v>
      </c>
      <c r="K365" s="59">
        <f>SUM(I365/J365)-1</f>
        <v>-0.63564570197043624</v>
      </c>
      <c r="L365" s="2">
        <v>157310.04999999999</v>
      </c>
      <c r="M365" s="2">
        <v>82789.08</v>
      </c>
      <c r="N365" s="2">
        <v>69197.53</v>
      </c>
      <c r="O365" s="2">
        <v>79287.8</v>
      </c>
    </row>
    <row r="366" spans="1:15" ht="15.75" thickBot="1" x14ac:dyDescent="0.3">
      <c r="A366" s="30" t="s">
        <v>53</v>
      </c>
      <c r="B366" s="46"/>
      <c r="C366" s="31"/>
      <c r="D366" s="31"/>
      <c r="E366" s="4">
        <f>SUM(E365:E365)</f>
        <v>2701.05</v>
      </c>
      <c r="F366" s="4">
        <f>SUM(F365:F365)</f>
        <v>12040.37</v>
      </c>
      <c r="G366" s="4">
        <f>SUM(G365:G365)</f>
        <v>0</v>
      </c>
      <c r="H366" s="4">
        <f>SUM(H365)</f>
        <v>4352.25</v>
      </c>
      <c r="I366" s="4">
        <f>SUM(I365:I365)</f>
        <v>19093.670000000002</v>
      </c>
      <c r="J366" s="4">
        <f>SUM(J365)</f>
        <v>52404.13</v>
      </c>
      <c r="K366" s="66">
        <f>SUM(I366/J366)-1</f>
        <v>-0.63564570197043624</v>
      </c>
      <c r="L366" s="4">
        <f>SUM(L365)</f>
        <v>157310.04999999999</v>
      </c>
      <c r="M366" s="4">
        <f>SUM(M365)</f>
        <v>82789.08</v>
      </c>
      <c r="N366" s="4">
        <f>SUM(N365)</f>
        <v>69197.53</v>
      </c>
      <c r="O366" s="4">
        <f>SUM(O365)</f>
        <v>79287.8</v>
      </c>
    </row>
    <row r="367" spans="1:15" ht="15.75" thickBot="1" x14ac:dyDescent="0.3">
      <c r="A367" s="36" t="s">
        <v>54</v>
      </c>
      <c r="B367" s="10"/>
      <c r="C367" s="28"/>
      <c r="D367" s="28"/>
      <c r="E367" s="11"/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1:15" x14ac:dyDescent="0.25">
      <c r="A368" s="37"/>
      <c r="B368" s="45" t="s">
        <v>58</v>
      </c>
      <c r="C368" s="32"/>
      <c r="D368" s="32"/>
      <c r="E368" s="13" t="s">
        <v>2</v>
      </c>
      <c r="F368" s="14" t="s">
        <v>3</v>
      </c>
      <c r="G368" s="15" t="s">
        <v>4</v>
      </c>
      <c r="H368" s="42" t="s">
        <v>418</v>
      </c>
      <c r="I368" s="53" t="s">
        <v>532</v>
      </c>
      <c r="J368" s="13" t="s">
        <v>529</v>
      </c>
      <c r="K368" s="60" t="s">
        <v>452</v>
      </c>
      <c r="L368" s="13" t="s">
        <v>529</v>
      </c>
      <c r="M368" s="13" t="s">
        <v>503</v>
      </c>
      <c r="N368" s="13" t="s">
        <v>468</v>
      </c>
      <c r="O368" s="13" t="s">
        <v>446</v>
      </c>
    </row>
    <row r="369" spans="1:15" ht="15.75" thickBot="1" x14ac:dyDescent="0.3">
      <c r="A369" s="38" t="s">
        <v>58</v>
      </c>
      <c r="B369" s="38" t="s">
        <v>59</v>
      </c>
      <c r="C369" s="33"/>
      <c r="D369" s="33"/>
      <c r="E369" s="16" t="s">
        <v>5</v>
      </c>
      <c r="F369" s="16" t="s">
        <v>5</v>
      </c>
      <c r="G369" s="16" t="s">
        <v>5</v>
      </c>
      <c r="H369" s="43" t="s">
        <v>419</v>
      </c>
      <c r="I369" s="16" t="s">
        <v>447</v>
      </c>
      <c r="J369" s="16" t="s">
        <v>447</v>
      </c>
      <c r="K369" s="61" t="s">
        <v>531</v>
      </c>
      <c r="L369" s="16" t="s">
        <v>448</v>
      </c>
      <c r="M369" s="16" t="s">
        <v>448</v>
      </c>
      <c r="N369" s="16" t="s">
        <v>448</v>
      </c>
      <c r="O369" s="16" t="s">
        <v>448</v>
      </c>
    </row>
    <row r="370" spans="1:15" ht="15.75" thickBot="1" x14ac:dyDescent="0.3">
      <c r="A370" s="34" t="s">
        <v>382</v>
      </c>
      <c r="B370" s="82" t="s">
        <v>381</v>
      </c>
      <c r="C370" s="83"/>
      <c r="D370" s="84"/>
      <c r="E370" s="3">
        <v>1333.77</v>
      </c>
      <c r="F370" s="3">
        <v>3012.12</v>
      </c>
      <c r="G370" s="2">
        <v>130.05000000000001</v>
      </c>
      <c r="H370" s="2">
        <v>366874.15</v>
      </c>
      <c r="I370" s="2">
        <f t="shared" ref="I370:I373" si="148">SUM(E370:H370)</f>
        <v>371350.09</v>
      </c>
      <c r="J370" s="2">
        <v>41361.46</v>
      </c>
      <c r="K370" s="59">
        <f t="shared" ref="K370:K374" si="149">SUM(I370/J370)-1</f>
        <v>7.97816687321966</v>
      </c>
      <c r="L370" s="2">
        <v>194983.21</v>
      </c>
      <c r="M370" s="2">
        <v>120469.16</v>
      </c>
      <c r="N370" s="2">
        <v>39699.050000000003</v>
      </c>
      <c r="O370" s="2">
        <v>6501.99</v>
      </c>
    </row>
    <row r="371" spans="1:15" ht="15.75" thickBot="1" x14ac:dyDescent="0.3">
      <c r="A371" s="34" t="s">
        <v>252</v>
      </c>
      <c r="B371" s="85" t="s">
        <v>253</v>
      </c>
      <c r="C371" s="86"/>
      <c r="D371" s="87"/>
      <c r="E371" s="3">
        <v>16187.65</v>
      </c>
      <c r="F371" s="3">
        <v>13950.04</v>
      </c>
      <c r="G371" s="2">
        <v>45</v>
      </c>
      <c r="H371" s="2">
        <v>30100.47</v>
      </c>
      <c r="I371" s="2">
        <f t="shared" si="148"/>
        <v>60283.16</v>
      </c>
      <c r="J371" s="2">
        <v>91111.16</v>
      </c>
      <c r="K371" s="59">
        <f t="shared" si="149"/>
        <v>-0.33835591600414261</v>
      </c>
      <c r="L371" s="2">
        <v>1794700.48</v>
      </c>
      <c r="M371" s="2">
        <v>1241173.71</v>
      </c>
      <c r="N371" s="2">
        <v>634146.44999999995</v>
      </c>
      <c r="O371" s="2">
        <v>853308.17</v>
      </c>
    </row>
    <row r="372" spans="1:15" ht="15.75" thickBot="1" x14ac:dyDescent="0.3">
      <c r="A372" s="34" t="s">
        <v>254</v>
      </c>
      <c r="B372" s="85" t="s">
        <v>255</v>
      </c>
      <c r="C372" s="86"/>
      <c r="D372" s="87"/>
      <c r="E372" s="3">
        <v>108671.89</v>
      </c>
      <c r="F372" s="3">
        <v>115189.77</v>
      </c>
      <c r="G372" s="2">
        <v>19620.509999999998</v>
      </c>
      <c r="H372" s="2">
        <v>1975591.07</v>
      </c>
      <c r="I372" s="2">
        <f t="shared" si="148"/>
        <v>2219073.2400000002</v>
      </c>
      <c r="J372" s="2">
        <v>2015165.73</v>
      </c>
      <c r="K372" s="59">
        <f t="shared" si="149"/>
        <v>0.10118647164568451</v>
      </c>
      <c r="L372" s="2">
        <v>5448289.8799999999</v>
      </c>
      <c r="M372" s="2">
        <v>5270824.96</v>
      </c>
      <c r="N372" s="2">
        <v>4289023.13</v>
      </c>
      <c r="O372" s="2">
        <v>4089063.8</v>
      </c>
    </row>
    <row r="373" spans="1:15" ht="15.75" thickBot="1" x14ac:dyDescent="0.3">
      <c r="A373" s="34" t="s">
        <v>256</v>
      </c>
      <c r="B373" s="85" t="s">
        <v>257</v>
      </c>
      <c r="C373" s="86"/>
      <c r="D373" s="87"/>
      <c r="E373" s="5">
        <v>17386.88</v>
      </c>
      <c r="F373" s="3">
        <v>27481.200000000001</v>
      </c>
      <c r="G373" s="2">
        <v>6510.73</v>
      </c>
      <c r="H373" s="2">
        <v>918715.21</v>
      </c>
      <c r="I373" s="2">
        <f t="shared" si="148"/>
        <v>970094.02</v>
      </c>
      <c r="J373" s="2">
        <v>1305100.74</v>
      </c>
      <c r="K373" s="59">
        <f t="shared" si="149"/>
        <v>-0.25669031495606998</v>
      </c>
      <c r="L373" s="2">
        <v>3041595.68</v>
      </c>
      <c r="M373" s="2">
        <v>2403616.21</v>
      </c>
      <c r="N373" s="2">
        <v>2601942.7200000002</v>
      </c>
      <c r="O373" s="2">
        <v>2217221.48</v>
      </c>
    </row>
    <row r="374" spans="1:15" ht="15.75" thickBot="1" x14ac:dyDescent="0.3">
      <c r="A374" s="30" t="s">
        <v>55</v>
      </c>
      <c r="B374" s="46"/>
      <c r="C374" s="31"/>
      <c r="D374" s="31"/>
      <c r="E374" s="4">
        <f t="shared" ref="E374:J374" si="150">SUM(E370:E373)</f>
        <v>143580.19</v>
      </c>
      <c r="F374" s="4">
        <f t="shared" si="150"/>
        <v>159633.13</v>
      </c>
      <c r="G374" s="4">
        <f t="shared" si="150"/>
        <v>26306.289999999997</v>
      </c>
      <c r="H374" s="4">
        <f t="shared" si="150"/>
        <v>3291280.9</v>
      </c>
      <c r="I374" s="4">
        <f t="shared" si="150"/>
        <v>3620800.5100000002</v>
      </c>
      <c r="J374" s="4">
        <f t="shared" si="150"/>
        <v>3452739.09</v>
      </c>
      <c r="K374" s="66">
        <f t="shared" si="149"/>
        <v>4.8674810235951105E-2</v>
      </c>
      <c r="L374" s="4">
        <f t="shared" ref="L374:N374" si="151">SUM(L370:L373)</f>
        <v>10479569.25</v>
      </c>
      <c r="M374" s="4">
        <f t="shared" ref="M374" si="152">SUM(M370:M373)</f>
        <v>9036084.0399999991</v>
      </c>
      <c r="N374" s="4">
        <f t="shared" si="151"/>
        <v>7564811.3499999996</v>
      </c>
      <c r="O374" s="4">
        <f t="shared" ref="O374" si="153">SUM(O370:O373)</f>
        <v>7166095.4399999995</v>
      </c>
    </row>
    <row r="375" spans="1:15" ht="15.75" thickBot="1" x14ac:dyDescent="0.3">
      <c r="A375" s="36" t="s">
        <v>358</v>
      </c>
      <c r="B375" s="10"/>
      <c r="C375" s="28"/>
      <c r="D375" s="28"/>
      <c r="E375" s="11"/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1:15" x14ac:dyDescent="0.25">
      <c r="A376" s="37"/>
      <c r="B376" s="45" t="s">
        <v>58</v>
      </c>
      <c r="C376" s="32"/>
      <c r="D376" s="32"/>
      <c r="E376" s="13" t="s">
        <v>2</v>
      </c>
      <c r="F376" s="14" t="s">
        <v>3</v>
      </c>
      <c r="G376" s="15" t="s">
        <v>4</v>
      </c>
      <c r="H376" s="42" t="s">
        <v>418</v>
      </c>
      <c r="I376" s="53" t="s">
        <v>532</v>
      </c>
      <c r="J376" s="13" t="s">
        <v>529</v>
      </c>
      <c r="K376" s="60" t="s">
        <v>452</v>
      </c>
      <c r="L376" s="13" t="s">
        <v>529</v>
      </c>
      <c r="M376" s="13" t="s">
        <v>503</v>
      </c>
      <c r="N376" s="13" t="s">
        <v>468</v>
      </c>
      <c r="O376" s="13" t="s">
        <v>446</v>
      </c>
    </row>
    <row r="377" spans="1:15" ht="15.75" thickBot="1" x14ac:dyDescent="0.3">
      <c r="A377" s="38" t="s">
        <v>58</v>
      </c>
      <c r="B377" s="38" t="s">
        <v>59</v>
      </c>
      <c r="C377" s="33"/>
      <c r="D377" s="33"/>
      <c r="E377" s="16" t="s">
        <v>5</v>
      </c>
      <c r="F377" s="16" t="s">
        <v>5</v>
      </c>
      <c r="G377" s="16" t="s">
        <v>5</v>
      </c>
      <c r="H377" s="43" t="s">
        <v>419</v>
      </c>
      <c r="I377" s="16" t="s">
        <v>447</v>
      </c>
      <c r="J377" s="16" t="s">
        <v>447</v>
      </c>
      <c r="K377" s="61" t="s">
        <v>531</v>
      </c>
      <c r="L377" s="16" t="s">
        <v>448</v>
      </c>
      <c r="M377" s="16" t="s">
        <v>448</v>
      </c>
      <c r="N377" s="16" t="s">
        <v>448</v>
      </c>
      <c r="O377" s="16" t="s">
        <v>448</v>
      </c>
    </row>
    <row r="378" spans="1:15" ht="15.75" thickBot="1" x14ac:dyDescent="0.3">
      <c r="A378" s="34" t="s">
        <v>258</v>
      </c>
      <c r="B378" s="82" t="s">
        <v>259</v>
      </c>
      <c r="C378" s="83"/>
      <c r="D378" s="84"/>
      <c r="E378" s="3">
        <v>6099.99</v>
      </c>
      <c r="F378" s="3">
        <v>15125.8</v>
      </c>
      <c r="G378" s="2"/>
      <c r="H378" s="2">
        <v>31968.93</v>
      </c>
      <c r="I378" s="2">
        <f t="shared" ref="I378:I381" si="154">SUM(E378:H378)</f>
        <v>53194.720000000001</v>
      </c>
      <c r="J378" s="2">
        <v>25176.85</v>
      </c>
      <c r="K378" s="59">
        <f t="shared" ref="K378:K382" si="155">SUM(I378/J378)-1</f>
        <v>1.1128425517886473</v>
      </c>
      <c r="L378" s="2">
        <v>337124.55</v>
      </c>
      <c r="M378" s="2">
        <v>200196.98</v>
      </c>
      <c r="N378" s="2">
        <v>328575.42</v>
      </c>
      <c r="O378" s="2">
        <v>356062.36</v>
      </c>
    </row>
    <row r="379" spans="1:15" ht="15.75" thickBot="1" x14ac:dyDescent="0.3">
      <c r="A379" s="34" t="s">
        <v>450</v>
      </c>
      <c r="B379" s="34" t="s">
        <v>451</v>
      </c>
      <c r="C379" s="35"/>
      <c r="D379" s="35"/>
      <c r="E379" s="3">
        <v>455</v>
      </c>
      <c r="F379" s="3"/>
      <c r="G379" s="2"/>
      <c r="H379" s="2">
        <v>198.38</v>
      </c>
      <c r="I379" s="2">
        <f>SUM(E379:H379)</f>
        <v>653.38</v>
      </c>
      <c r="J379" s="2">
        <v>120</v>
      </c>
      <c r="K379" s="59">
        <f t="shared" si="155"/>
        <v>4.4448333333333334</v>
      </c>
      <c r="L379" s="2">
        <v>5149.2299999999996</v>
      </c>
      <c r="M379" s="2">
        <v>281.95999999999998</v>
      </c>
      <c r="N379" s="2">
        <v>642.63</v>
      </c>
      <c r="O379" s="2">
        <v>0</v>
      </c>
    </row>
    <row r="380" spans="1:15" ht="15.75" thickBot="1" x14ac:dyDescent="0.3">
      <c r="A380" s="34" t="s">
        <v>434</v>
      </c>
      <c r="B380" s="85" t="s">
        <v>435</v>
      </c>
      <c r="C380" s="86"/>
      <c r="D380" s="87"/>
      <c r="E380" s="3"/>
      <c r="F380" s="3"/>
      <c r="G380" s="2"/>
      <c r="H380" s="2"/>
      <c r="I380" s="2">
        <f t="shared" si="154"/>
        <v>0</v>
      </c>
      <c r="J380" s="2"/>
      <c r="K380" s="59"/>
      <c r="L380" s="2"/>
      <c r="M380" s="2"/>
      <c r="N380" s="2">
        <v>9432.7199999999993</v>
      </c>
      <c r="O380" s="2">
        <v>1706.06</v>
      </c>
    </row>
    <row r="381" spans="1:15" ht="15.75" thickBot="1" x14ac:dyDescent="0.3">
      <c r="A381" s="34" t="s">
        <v>260</v>
      </c>
      <c r="B381" s="34" t="s">
        <v>261</v>
      </c>
      <c r="C381" s="35"/>
      <c r="D381" s="35"/>
      <c r="E381" s="3"/>
      <c r="F381" s="3"/>
      <c r="G381" s="2"/>
      <c r="H381" s="2"/>
      <c r="I381" s="2">
        <f t="shared" si="154"/>
        <v>0</v>
      </c>
      <c r="J381" s="2"/>
      <c r="K381" s="59"/>
      <c r="L381" s="2"/>
      <c r="M381" s="2"/>
      <c r="N381" s="2">
        <v>15644.06</v>
      </c>
      <c r="O381" s="2">
        <v>29903.35</v>
      </c>
    </row>
    <row r="382" spans="1:15" ht="15.75" thickBot="1" x14ac:dyDescent="0.3">
      <c r="A382" s="30" t="s">
        <v>56</v>
      </c>
      <c r="B382" s="46"/>
      <c r="C382" s="31"/>
      <c r="D382" s="31"/>
      <c r="E382" s="4">
        <f>SUM(E378:E381)</f>
        <v>6554.99</v>
      </c>
      <c r="F382" s="4">
        <f t="shared" ref="F382:I382" si="156">SUM(F378:F381)</f>
        <v>15125.8</v>
      </c>
      <c r="G382" s="4">
        <f t="shared" si="156"/>
        <v>0</v>
      </c>
      <c r="H382" s="4">
        <f>SUM(H378:H381)</f>
        <v>32167.31</v>
      </c>
      <c r="I382" s="4">
        <f t="shared" si="156"/>
        <v>53848.1</v>
      </c>
      <c r="J382" s="4">
        <f>SUM(J378:J381)</f>
        <v>25296.85</v>
      </c>
      <c r="K382" s="66">
        <f t="shared" si="155"/>
        <v>1.1286484285592873</v>
      </c>
      <c r="L382" s="4">
        <f>SUM(L378:L381)</f>
        <v>342273.77999999997</v>
      </c>
      <c r="M382" s="4">
        <f>SUM(M378:M381)</f>
        <v>200478.94</v>
      </c>
      <c r="N382" s="4">
        <f>SUM(N378:N381)</f>
        <v>354294.82999999996</v>
      </c>
      <c r="O382" s="4">
        <f>SUM(O378:O381)</f>
        <v>387671.76999999996</v>
      </c>
    </row>
    <row r="383" spans="1:15" ht="15.75" thickBot="1" x14ac:dyDescent="0.3">
      <c r="A383" s="36" t="s">
        <v>359</v>
      </c>
      <c r="B383" s="10"/>
      <c r="C383" s="28"/>
      <c r="D383" s="28"/>
      <c r="E383" s="11"/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1:15" x14ac:dyDescent="0.25">
      <c r="A384" s="37"/>
      <c r="B384" s="45" t="s">
        <v>58</v>
      </c>
      <c r="C384" s="32"/>
      <c r="D384" s="32"/>
      <c r="E384" s="13" t="s">
        <v>2</v>
      </c>
      <c r="F384" s="14" t="s">
        <v>3</v>
      </c>
      <c r="G384" s="15" t="s">
        <v>4</v>
      </c>
      <c r="H384" s="42" t="s">
        <v>418</v>
      </c>
      <c r="I384" s="53" t="s">
        <v>532</v>
      </c>
      <c r="J384" s="13" t="s">
        <v>529</v>
      </c>
      <c r="K384" s="60" t="s">
        <v>452</v>
      </c>
      <c r="L384" s="13" t="s">
        <v>529</v>
      </c>
      <c r="M384" s="13" t="s">
        <v>503</v>
      </c>
      <c r="N384" s="13" t="s">
        <v>468</v>
      </c>
      <c r="O384" s="13" t="s">
        <v>446</v>
      </c>
    </row>
    <row r="385" spans="1:15" ht="15.75" thickBot="1" x14ac:dyDescent="0.3">
      <c r="A385" s="38" t="s">
        <v>58</v>
      </c>
      <c r="B385" s="38" t="s">
        <v>59</v>
      </c>
      <c r="C385" s="33"/>
      <c r="D385" s="33"/>
      <c r="E385" s="16" t="s">
        <v>5</v>
      </c>
      <c r="F385" s="16" t="s">
        <v>5</v>
      </c>
      <c r="G385" s="16" t="s">
        <v>5</v>
      </c>
      <c r="H385" s="43" t="s">
        <v>419</v>
      </c>
      <c r="I385" s="16" t="s">
        <v>447</v>
      </c>
      <c r="J385" s="16" t="s">
        <v>447</v>
      </c>
      <c r="K385" s="61" t="s">
        <v>531</v>
      </c>
      <c r="L385" s="16" t="s">
        <v>448</v>
      </c>
      <c r="M385" s="16" t="s">
        <v>448</v>
      </c>
      <c r="N385" s="16" t="s">
        <v>448</v>
      </c>
      <c r="O385" s="16" t="s">
        <v>448</v>
      </c>
    </row>
    <row r="386" spans="1:15" ht="15.75" thickBot="1" x14ac:dyDescent="0.3">
      <c r="A386" s="34" t="s">
        <v>312</v>
      </c>
      <c r="B386" s="82" t="s">
        <v>313</v>
      </c>
      <c r="C386" s="83"/>
      <c r="D386" s="84"/>
      <c r="E386" s="3"/>
      <c r="F386" s="3">
        <v>2913.86</v>
      </c>
      <c r="G386" s="2"/>
      <c r="H386" s="2">
        <v>3494</v>
      </c>
      <c r="I386" s="2">
        <f t="shared" ref="I386:I387" si="157">SUM(E386:H386)</f>
        <v>6407.8600000000006</v>
      </c>
      <c r="J386" s="2">
        <v>3290.33</v>
      </c>
      <c r="K386" s="59">
        <f t="shared" ref="K386" si="158">SUM(I386/J386)-1</f>
        <v>0.94748247136305497</v>
      </c>
      <c r="L386" s="2">
        <v>18760.04</v>
      </c>
      <c r="M386" s="2">
        <v>37994.15</v>
      </c>
      <c r="N386" s="2">
        <v>37069.65</v>
      </c>
      <c r="O386" s="2">
        <v>49997.88</v>
      </c>
    </row>
    <row r="387" spans="1:15" ht="15.75" thickBot="1" x14ac:dyDescent="0.3">
      <c r="A387" s="34" t="s">
        <v>321</v>
      </c>
      <c r="B387" s="85" t="s">
        <v>322</v>
      </c>
      <c r="C387" s="86"/>
      <c r="D387" s="87"/>
      <c r="E387" s="3"/>
      <c r="F387" s="3"/>
      <c r="G387" s="2"/>
      <c r="H387" s="2"/>
      <c r="I387" s="2">
        <f t="shared" si="157"/>
        <v>0</v>
      </c>
      <c r="J387" s="2"/>
      <c r="K387" s="59"/>
      <c r="L387" s="2"/>
      <c r="M387" s="2"/>
      <c r="N387" s="2"/>
      <c r="O387" s="2">
        <v>6587.38</v>
      </c>
    </row>
    <row r="388" spans="1:15" ht="15.75" thickBot="1" x14ac:dyDescent="0.3">
      <c r="A388" s="30" t="s">
        <v>361</v>
      </c>
      <c r="B388" s="46"/>
      <c r="C388" s="31"/>
      <c r="D388" s="31"/>
      <c r="E388" s="4">
        <f>SUM(E386:E387)</f>
        <v>0</v>
      </c>
      <c r="F388" s="4">
        <f t="shared" ref="F388:I388" si="159">SUM(F386:F387)</f>
        <v>2913.86</v>
      </c>
      <c r="G388" s="4">
        <f t="shared" si="159"/>
        <v>0</v>
      </c>
      <c r="H388" s="4">
        <f>SUM(H386:H387)</f>
        <v>3494</v>
      </c>
      <c r="I388" s="4">
        <f t="shared" si="159"/>
        <v>6407.8600000000006</v>
      </c>
      <c r="J388" s="4">
        <f>SUM(J386:J387)</f>
        <v>3290.33</v>
      </c>
      <c r="K388" s="66">
        <f t="shared" ref="K388" si="160">SUM(I388/J388)-1</f>
        <v>0.94748247136305497</v>
      </c>
      <c r="L388" s="4">
        <f>SUM(L386:L387)</f>
        <v>18760.04</v>
      </c>
      <c r="M388" s="4">
        <f>SUM(M386:M387)</f>
        <v>37994.15</v>
      </c>
      <c r="N388" s="4">
        <f>SUM(N386:N387)</f>
        <v>37069.65</v>
      </c>
      <c r="O388" s="4">
        <f>SUM(O386:O387)</f>
        <v>56585.259999999995</v>
      </c>
    </row>
    <row r="389" spans="1:15" ht="15.75" thickBot="1" x14ac:dyDescent="0.3">
      <c r="A389" s="21" t="s">
        <v>362</v>
      </c>
      <c r="B389" s="49"/>
      <c r="C389" s="28"/>
      <c r="D389" s="28"/>
      <c r="E389" s="11"/>
      <c r="F389" s="11"/>
      <c r="G389" s="20"/>
      <c r="H389" s="20"/>
      <c r="I389" s="11"/>
      <c r="J389" s="11"/>
      <c r="K389" s="11"/>
      <c r="L389" s="20"/>
      <c r="M389" s="20"/>
      <c r="N389" s="20"/>
    </row>
    <row r="390" spans="1:15" x14ac:dyDescent="0.25">
      <c r="A390" s="37"/>
      <c r="B390" s="45" t="s">
        <v>58</v>
      </c>
      <c r="C390" s="32"/>
      <c r="D390" s="32"/>
      <c r="E390" s="13" t="s">
        <v>2</v>
      </c>
      <c r="F390" s="14" t="s">
        <v>3</v>
      </c>
      <c r="G390" s="15" t="s">
        <v>4</v>
      </c>
      <c r="H390" s="42" t="s">
        <v>418</v>
      </c>
      <c r="I390" s="53" t="s">
        <v>532</v>
      </c>
      <c r="J390" s="13" t="s">
        <v>529</v>
      </c>
      <c r="K390" s="60" t="s">
        <v>452</v>
      </c>
      <c r="L390" s="13" t="s">
        <v>529</v>
      </c>
      <c r="M390" s="13" t="s">
        <v>503</v>
      </c>
      <c r="N390" s="13" t="s">
        <v>468</v>
      </c>
      <c r="O390" s="13" t="s">
        <v>446</v>
      </c>
    </row>
    <row r="391" spans="1:15" ht="15.75" thickBot="1" x14ac:dyDescent="0.3">
      <c r="A391" s="38" t="s">
        <v>58</v>
      </c>
      <c r="B391" s="38" t="s">
        <v>59</v>
      </c>
      <c r="C391" s="33"/>
      <c r="D391" s="33"/>
      <c r="E391" s="16" t="s">
        <v>5</v>
      </c>
      <c r="F391" s="16" t="s">
        <v>5</v>
      </c>
      <c r="G391" s="16" t="s">
        <v>5</v>
      </c>
      <c r="H391" s="43" t="s">
        <v>419</v>
      </c>
      <c r="I391" s="16" t="s">
        <v>447</v>
      </c>
      <c r="J391" s="16" t="s">
        <v>447</v>
      </c>
      <c r="K391" s="61" t="s">
        <v>531</v>
      </c>
      <c r="L391" s="16" t="s">
        <v>448</v>
      </c>
      <c r="M391" s="16" t="s">
        <v>448</v>
      </c>
      <c r="N391" s="16" t="s">
        <v>448</v>
      </c>
      <c r="O391" s="16" t="s">
        <v>448</v>
      </c>
    </row>
    <row r="392" spans="1:15" ht="15.75" thickBot="1" x14ac:dyDescent="0.3">
      <c r="A392" s="34" t="s">
        <v>314</v>
      </c>
      <c r="B392" s="82" t="s">
        <v>315</v>
      </c>
      <c r="C392" s="83"/>
      <c r="D392" s="84"/>
      <c r="E392" s="3">
        <v>3103.2</v>
      </c>
      <c r="F392" s="3"/>
      <c r="G392" s="2"/>
      <c r="H392" s="2">
        <v>473.16</v>
      </c>
      <c r="I392" s="2">
        <f t="shared" ref="I392:I393" si="161">SUM(E392:H392)</f>
        <v>3576.3599999999997</v>
      </c>
      <c r="J392" s="2">
        <v>6925.62</v>
      </c>
      <c r="K392" s="59">
        <f t="shared" ref="K392:K393" si="162">SUM(I392/J392)-1</f>
        <v>-0.48360435599989604</v>
      </c>
      <c r="L392" s="2">
        <v>11179.19</v>
      </c>
      <c r="M392" s="2">
        <v>3055.85</v>
      </c>
      <c r="N392" s="2">
        <v>5215.78</v>
      </c>
      <c r="O392" s="2">
        <v>6164.73</v>
      </c>
    </row>
    <row r="393" spans="1:15" ht="15.75" thickBot="1" x14ac:dyDescent="0.3">
      <c r="A393" s="34" t="s">
        <v>262</v>
      </c>
      <c r="B393" s="34" t="s">
        <v>263</v>
      </c>
      <c r="C393" s="35"/>
      <c r="D393" s="35"/>
      <c r="E393" s="3">
        <v>4799.71</v>
      </c>
      <c r="F393" s="3">
        <v>44</v>
      </c>
      <c r="G393" s="2"/>
      <c r="H393" s="2">
        <v>1403.39</v>
      </c>
      <c r="I393" s="2">
        <f t="shared" si="161"/>
        <v>6247.1</v>
      </c>
      <c r="J393" s="2">
        <v>4352.3</v>
      </c>
      <c r="K393" s="59">
        <f t="shared" si="162"/>
        <v>0.43535601865680218</v>
      </c>
      <c r="L393" s="2">
        <v>16404.12</v>
      </c>
      <c r="M393" s="2">
        <v>56709.35</v>
      </c>
      <c r="N393" s="2">
        <v>45277.95</v>
      </c>
      <c r="O393" s="2">
        <v>61759.92</v>
      </c>
    </row>
    <row r="394" spans="1:15" ht="15.75" thickBot="1" x14ac:dyDescent="0.3">
      <c r="A394" s="30" t="s">
        <v>363</v>
      </c>
      <c r="B394" s="46"/>
      <c r="C394" s="31"/>
      <c r="D394" s="31"/>
      <c r="E394" s="4">
        <f>SUM(E392:E393)</f>
        <v>7902.91</v>
      </c>
      <c r="F394" s="4">
        <f t="shared" ref="F394:G394" si="163">SUM(F392:F393)</f>
        <v>44</v>
      </c>
      <c r="G394" s="4">
        <f t="shared" si="163"/>
        <v>0</v>
      </c>
      <c r="H394" s="4">
        <f>SUM(H392:H393)</f>
        <v>1876.5500000000002</v>
      </c>
      <c r="I394" s="4">
        <f>SUM(I392:I393)</f>
        <v>9823.4599999999991</v>
      </c>
      <c r="J394" s="4">
        <f>SUM(J392:J393)</f>
        <v>11277.92</v>
      </c>
      <c r="K394" s="66">
        <f t="shared" ref="K394" si="164">SUM(I394/J394)-1</f>
        <v>-0.12896527019166659</v>
      </c>
      <c r="L394" s="4">
        <f>SUM(L392:L393)</f>
        <v>27583.309999999998</v>
      </c>
      <c r="M394" s="4">
        <f>SUM(M392:M393)</f>
        <v>59765.2</v>
      </c>
      <c r="N394" s="4">
        <f>SUM(N392:N393)</f>
        <v>50493.729999999996</v>
      </c>
      <c r="O394" s="4">
        <f>SUM(O392:O393)</f>
        <v>67924.649999999994</v>
      </c>
    </row>
    <row r="395" spans="1:15" ht="15.75" thickBot="1" x14ac:dyDescent="0.3">
      <c r="A395" s="21" t="s">
        <v>413</v>
      </c>
      <c r="B395" s="49"/>
      <c r="C395" s="28"/>
      <c r="D395" s="28"/>
      <c r="E395" s="11"/>
      <c r="F395" s="11"/>
      <c r="G395" s="20"/>
      <c r="H395" s="20"/>
      <c r="I395" s="11"/>
      <c r="J395" s="11"/>
      <c r="K395" s="11"/>
      <c r="L395" s="20"/>
      <c r="M395" s="20"/>
      <c r="N395" s="20"/>
    </row>
    <row r="396" spans="1:15" x14ac:dyDescent="0.25">
      <c r="A396" s="37"/>
      <c r="B396" s="45" t="s">
        <v>58</v>
      </c>
      <c r="C396" s="32"/>
      <c r="D396" s="32"/>
      <c r="E396" s="13" t="s">
        <v>2</v>
      </c>
      <c r="F396" s="14" t="s">
        <v>3</v>
      </c>
      <c r="G396" s="15" t="s">
        <v>4</v>
      </c>
      <c r="H396" s="42" t="s">
        <v>418</v>
      </c>
      <c r="I396" s="53" t="s">
        <v>532</v>
      </c>
      <c r="J396" s="13" t="s">
        <v>529</v>
      </c>
      <c r="K396" s="60" t="s">
        <v>452</v>
      </c>
      <c r="L396" s="13" t="s">
        <v>529</v>
      </c>
      <c r="M396" s="13" t="s">
        <v>503</v>
      </c>
      <c r="N396" s="13" t="s">
        <v>468</v>
      </c>
      <c r="O396" s="13" t="s">
        <v>446</v>
      </c>
    </row>
    <row r="397" spans="1:15" ht="15.75" thickBot="1" x14ac:dyDescent="0.3">
      <c r="A397" s="38" t="s">
        <v>58</v>
      </c>
      <c r="B397" s="38" t="s">
        <v>59</v>
      </c>
      <c r="C397" s="33"/>
      <c r="D397" s="33"/>
      <c r="E397" s="16" t="s">
        <v>5</v>
      </c>
      <c r="F397" s="16" t="s">
        <v>5</v>
      </c>
      <c r="G397" s="16" t="s">
        <v>5</v>
      </c>
      <c r="H397" s="43" t="s">
        <v>419</v>
      </c>
      <c r="I397" s="16" t="s">
        <v>447</v>
      </c>
      <c r="J397" s="16" t="s">
        <v>447</v>
      </c>
      <c r="K397" s="61" t="s">
        <v>531</v>
      </c>
      <c r="L397" s="16" t="s">
        <v>448</v>
      </c>
      <c r="M397" s="16" t="s">
        <v>448</v>
      </c>
      <c r="N397" s="16" t="s">
        <v>448</v>
      </c>
      <c r="O397" s="16" t="s">
        <v>448</v>
      </c>
    </row>
    <row r="398" spans="1:15" ht="15.75" thickBot="1" x14ac:dyDescent="0.3">
      <c r="A398" s="34" t="s">
        <v>414</v>
      </c>
      <c r="B398" s="82" t="s">
        <v>415</v>
      </c>
      <c r="C398" s="83"/>
      <c r="D398" s="84"/>
      <c r="E398" s="3">
        <v>0</v>
      </c>
      <c r="F398" s="3">
        <v>0</v>
      </c>
      <c r="G398" s="2">
        <v>0</v>
      </c>
      <c r="H398" s="2">
        <v>0</v>
      </c>
      <c r="I398" s="2">
        <f>SUM(E398:H398)</f>
        <v>0</v>
      </c>
      <c r="J398" s="2">
        <v>0</v>
      </c>
      <c r="K398" s="59"/>
      <c r="L398" s="2">
        <v>0</v>
      </c>
      <c r="M398" s="2">
        <v>0</v>
      </c>
      <c r="N398" s="2">
        <v>0</v>
      </c>
      <c r="O398" s="2">
        <v>25558.1</v>
      </c>
    </row>
    <row r="399" spans="1:15" ht="15.75" thickBot="1" x14ac:dyDescent="0.3">
      <c r="A399" s="30" t="s">
        <v>416</v>
      </c>
      <c r="B399" s="46"/>
      <c r="C399" s="31"/>
      <c r="D399" s="31"/>
      <c r="E399" s="4">
        <f>SUM(E398)</f>
        <v>0</v>
      </c>
      <c r="F399" s="4">
        <f t="shared" ref="F399:I399" si="165">SUM(F398)</f>
        <v>0</v>
      </c>
      <c r="G399" s="4">
        <f t="shared" si="165"/>
        <v>0</v>
      </c>
      <c r="H399" s="4">
        <f>SUM(H398)</f>
        <v>0</v>
      </c>
      <c r="I399" s="4">
        <f t="shared" si="165"/>
        <v>0</v>
      </c>
      <c r="J399" s="4">
        <f>SUM(J398)</f>
        <v>0</v>
      </c>
      <c r="K399" s="4"/>
      <c r="L399" s="4">
        <f>SUM(L398)</f>
        <v>0</v>
      </c>
      <c r="M399" s="4">
        <f>SUM(M398)</f>
        <v>0</v>
      </c>
      <c r="N399" s="4">
        <f>SUM(N398)</f>
        <v>0</v>
      </c>
      <c r="O399" s="4">
        <f>SUM(O398)</f>
        <v>25558.1</v>
      </c>
    </row>
    <row r="400" spans="1:15" ht="15.75" thickBot="1" x14ac:dyDescent="0.3">
      <c r="A400" s="21" t="s">
        <v>360</v>
      </c>
      <c r="B400" s="49"/>
      <c r="C400" s="28"/>
      <c r="D400" s="28"/>
      <c r="E400" s="11"/>
      <c r="F400" s="11"/>
      <c r="G400" s="20"/>
      <c r="H400" s="20"/>
      <c r="I400" s="11"/>
      <c r="J400" s="11"/>
      <c r="K400" s="11"/>
      <c r="L400" s="20"/>
      <c r="M400" s="20"/>
      <c r="N400" s="20"/>
    </row>
    <row r="401" spans="1:15" x14ac:dyDescent="0.25">
      <c r="A401" s="37"/>
      <c r="B401" s="45" t="s">
        <v>58</v>
      </c>
      <c r="C401" s="32"/>
      <c r="D401" s="32"/>
      <c r="E401" s="13" t="s">
        <v>2</v>
      </c>
      <c r="F401" s="14" t="s">
        <v>3</v>
      </c>
      <c r="G401" s="15" t="s">
        <v>4</v>
      </c>
      <c r="H401" s="42" t="s">
        <v>418</v>
      </c>
      <c r="I401" s="53" t="s">
        <v>532</v>
      </c>
      <c r="J401" s="13" t="s">
        <v>529</v>
      </c>
      <c r="K401" s="60" t="s">
        <v>452</v>
      </c>
      <c r="L401" s="13" t="s">
        <v>529</v>
      </c>
      <c r="M401" s="13" t="s">
        <v>503</v>
      </c>
      <c r="N401" s="13" t="s">
        <v>468</v>
      </c>
      <c r="O401" s="13" t="s">
        <v>446</v>
      </c>
    </row>
    <row r="402" spans="1:15" ht="15.75" thickBot="1" x14ac:dyDescent="0.3">
      <c r="A402" s="38" t="s">
        <v>58</v>
      </c>
      <c r="B402" s="38" t="s">
        <v>59</v>
      </c>
      <c r="C402" s="33"/>
      <c r="D402" s="33"/>
      <c r="E402" s="16" t="s">
        <v>5</v>
      </c>
      <c r="F402" s="16" t="s">
        <v>5</v>
      </c>
      <c r="G402" s="16" t="s">
        <v>5</v>
      </c>
      <c r="H402" s="43" t="s">
        <v>419</v>
      </c>
      <c r="I402" s="16" t="s">
        <v>447</v>
      </c>
      <c r="J402" s="16" t="s">
        <v>447</v>
      </c>
      <c r="K402" s="61" t="s">
        <v>531</v>
      </c>
      <c r="L402" s="16" t="s">
        <v>448</v>
      </c>
      <c r="M402" s="16" t="s">
        <v>448</v>
      </c>
      <c r="N402" s="16" t="s">
        <v>448</v>
      </c>
      <c r="O402" s="16" t="s">
        <v>448</v>
      </c>
    </row>
    <row r="403" spans="1:15" ht="15.75" thickBot="1" x14ac:dyDescent="0.3">
      <c r="A403" s="34" t="s">
        <v>264</v>
      </c>
      <c r="B403" s="82" t="s">
        <v>265</v>
      </c>
      <c r="C403" s="83"/>
      <c r="D403" s="84"/>
      <c r="E403" s="3">
        <v>21474.73</v>
      </c>
      <c r="F403" s="3">
        <v>19466.14</v>
      </c>
      <c r="G403" s="2"/>
      <c r="H403" s="2">
        <v>9374.8799999999992</v>
      </c>
      <c r="I403" s="2">
        <f>SUM(E403:H403)</f>
        <v>50315.749999999993</v>
      </c>
      <c r="J403" s="2">
        <v>66185.08</v>
      </c>
      <c r="K403" s="59">
        <f>SUM(I403/J403)-1</f>
        <v>-0.23977201508255352</v>
      </c>
      <c r="L403" s="2">
        <v>239949.4</v>
      </c>
      <c r="M403" s="2">
        <v>227374.21</v>
      </c>
      <c r="N403" s="2">
        <v>226883.8</v>
      </c>
      <c r="O403" s="2">
        <v>210499.09</v>
      </c>
    </row>
    <row r="404" spans="1:15" ht="15.75" thickBot="1" x14ac:dyDescent="0.3">
      <c r="A404" s="30" t="s">
        <v>57</v>
      </c>
      <c r="B404" s="46"/>
      <c r="C404" s="31"/>
      <c r="D404" s="31"/>
      <c r="E404" s="4">
        <f>SUM(E403)</f>
        <v>21474.73</v>
      </c>
      <c r="F404" s="4">
        <f t="shared" ref="F404:H404" si="166">SUM(F403)</f>
        <v>19466.14</v>
      </c>
      <c r="G404" s="4">
        <f t="shared" si="166"/>
        <v>0</v>
      </c>
      <c r="H404" s="4">
        <f t="shared" si="166"/>
        <v>9374.8799999999992</v>
      </c>
      <c r="I404" s="4">
        <f t="shared" ref="I404" si="167">SUM(I403)</f>
        <v>50315.749999999993</v>
      </c>
      <c r="J404" s="4">
        <f>SUM(J403)</f>
        <v>66185.08</v>
      </c>
      <c r="K404" s="66">
        <f>SUM(I404/J404)-1</f>
        <v>-0.23977201508255352</v>
      </c>
      <c r="L404" s="4">
        <f>SUM(L403)</f>
        <v>239949.4</v>
      </c>
      <c r="M404" s="4">
        <f>SUM(M403)</f>
        <v>227374.21</v>
      </c>
      <c r="N404" s="4">
        <f>SUM(N403)</f>
        <v>226883.8</v>
      </c>
      <c r="O404" s="4">
        <f>SUM(O403)</f>
        <v>210499.09</v>
      </c>
    </row>
    <row r="405" spans="1:15" ht="15.75" thickBot="1" x14ac:dyDescent="0.3">
      <c r="A405" s="21" t="s">
        <v>402</v>
      </c>
      <c r="B405" s="49"/>
      <c r="C405" s="28"/>
      <c r="D405" s="28"/>
      <c r="E405" s="11"/>
      <c r="F405" s="11"/>
      <c r="G405" s="20"/>
      <c r="H405" s="20"/>
      <c r="I405" s="11"/>
      <c r="J405" s="11"/>
      <c r="K405" s="11"/>
      <c r="L405" s="20"/>
      <c r="M405" s="20"/>
      <c r="N405" s="20"/>
    </row>
    <row r="406" spans="1:15" x14ac:dyDescent="0.25">
      <c r="A406" s="37"/>
      <c r="B406" s="45" t="s">
        <v>58</v>
      </c>
      <c r="C406" s="32"/>
      <c r="D406" s="32"/>
      <c r="E406" s="13" t="s">
        <v>2</v>
      </c>
      <c r="F406" s="14" t="s">
        <v>3</v>
      </c>
      <c r="G406" s="15" t="s">
        <v>4</v>
      </c>
      <c r="H406" s="42" t="s">
        <v>418</v>
      </c>
      <c r="I406" s="53" t="s">
        <v>532</v>
      </c>
      <c r="J406" s="13" t="s">
        <v>529</v>
      </c>
      <c r="K406" s="60" t="s">
        <v>452</v>
      </c>
      <c r="L406" s="13" t="s">
        <v>529</v>
      </c>
      <c r="M406" s="13" t="s">
        <v>503</v>
      </c>
      <c r="N406" s="13" t="s">
        <v>468</v>
      </c>
      <c r="O406" s="13" t="s">
        <v>446</v>
      </c>
    </row>
    <row r="407" spans="1:15" ht="15.75" thickBot="1" x14ac:dyDescent="0.3">
      <c r="A407" s="38" t="s">
        <v>58</v>
      </c>
      <c r="B407" s="38" t="s">
        <v>59</v>
      </c>
      <c r="C407" s="33"/>
      <c r="D407" s="33"/>
      <c r="E407" s="16" t="s">
        <v>5</v>
      </c>
      <c r="F407" s="16" t="s">
        <v>5</v>
      </c>
      <c r="G407" s="16" t="s">
        <v>5</v>
      </c>
      <c r="H407" s="43" t="s">
        <v>419</v>
      </c>
      <c r="I407" s="16" t="s">
        <v>447</v>
      </c>
      <c r="J407" s="16" t="s">
        <v>447</v>
      </c>
      <c r="K407" s="61" t="s">
        <v>531</v>
      </c>
      <c r="L407" s="16" t="s">
        <v>448</v>
      </c>
      <c r="M407" s="16" t="s">
        <v>448</v>
      </c>
      <c r="N407" s="16" t="s">
        <v>448</v>
      </c>
      <c r="O407" s="16" t="s">
        <v>448</v>
      </c>
    </row>
    <row r="408" spans="1:15" ht="15.75" thickBot="1" x14ac:dyDescent="0.3">
      <c r="A408" s="34" t="s">
        <v>403</v>
      </c>
      <c r="B408" s="34" t="s">
        <v>404</v>
      </c>
      <c r="C408" s="35"/>
      <c r="D408" s="35"/>
      <c r="E408" s="3">
        <v>0</v>
      </c>
      <c r="F408" s="3">
        <v>0</v>
      </c>
      <c r="G408" s="2">
        <v>0</v>
      </c>
      <c r="H408" s="2"/>
      <c r="I408" s="2">
        <f>SUM(E408:H408)</f>
        <v>0</v>
      </c>
      <c r="J408" s="2"/>
      <c r="K408" s="59"/>
      <c r="L408" s="2"/>
      <c r="M408" s="2">
        <v>2420.73</v>
      </c>
      <c r="N408" s="2">
        <v>0</v>
      </c>
      <c r="O408" s="2">
        <v>7449.64</v>
      </c>
    </row>
    <row r="409" spans="1:15" ht="15.75" thickBot="1" x14ac:dyDescent="0.3">
      <c r="A409" s="30" t="s">
        <v>405</v>
      </c>
      <c r="B409" s="46"/>
      <c r="C409" s="31"/>
      <c r="D409" s="31"/>
      <c r="E409" s="4">
        <f>SUM(E408)</f>
        <v>0</v>
      </c>
      <c r="F409" s="4">
        <f t="shared" ref="F409:G409" si="168">SUM(F408)</f>
        <v>0</v>
      </c>
      <c r="G409" s="4">
        <f t="shared" si="168"/>
        <v>0</v>
      </c>
      <c r="H409" s="4">
        <f>SUM(H408)</f>
        <v>0</v>
      </c>
      <c r="I409" s="4">
        <f t="shared" ref="I409" si="169">SUM(I408)</f>
        <v>0</v>
      </c>
      <c r="J409" s="4">
        <f>SUM(J408)</f>
        <v>0</v>
      </c>
      <c r="K409" s="66"/>
      <c r="L409" s="4">
        <f>SUM(L408)</f>
        <v>0</v>
      </c>
      <c r="M409" s="4">
        <f>SUM(M408)</f>
        <v>2420.73</v>
      </c>
      <c r="N409" s="4">
        <f>SUM(N408)</f>
        <v>0</v>
      </c>
      <c r="O409" s="4">
        <f>SUM(O408)</f>
        <v>7449.64</v>
      </c>
    </row>
    <row r="410" spans="1:15" ht="15.75" thickBot="1" x14ac:dyDescent="0.3">
      <c r="A410" s="96" t="s">
        <v>407</v>
      </c>
      <c r="B410" s="97"/>
      <c r="C410" s="97"/>
      <c r="D410" s="97"/>
      <c r="E410" s="11"/>
      <c r="F410" s="11"/>
      <c r="G410" s="20"/>
      <c r="H410" s="20"/>
      <c r="I410" s="11"/>
      <c r="J410" s="11"/>
      <c r="K410" s="11"/>
      <c r="L410" s="20"/>
      <c r="M410" s="20"/>
      <c r="N410" s="20"/>
    </row>
    <row r="411" spans="1:15" x14ac:dyDescent="0.25">
      <c r="A411" s="37"/>
      <c r="B411" s="45" t="s">
        <v>58</v>
      </c>
      <c r="C411" s="32"/>
      <c r="D411" s="32"/>
      <c r="E411" s="13" t="s">
        <v>2</v>
      </c>
      <c r="F411" s="14" t="s">
        <v>3</v>
      </c>
      <c r="G411" s="15" t="s">
        <v>4</v>
      </c>
      <c r="H411" s="42" t="s">
        <v>418</v>
      </c>
      <c r="I411" s="53" t="s">
        <v>532</v>
      </c>
      <c r="J411" s="13" t="s">
        <v>529</v>
      </c>
      <c r="K411" s="60" t="s">
        <v>452</v>
      </c>
      <c r="L411" s="13" t="s">
        <v>529</v>
      </c>
      <c r="M411" s="13" t="s">
        <v>503</v>
      </c>
      <c r="N411" s="13" t="s">
        <v>468</v>
      </c>
      <c r="O411" s="13" t="s">
        <v>446</v>
      </c>
    </row>
    <row r="412" spans="1:15" ht="15.75" thickBot="1" x14ac:dyDescent="0.3">
      <c r="A412" s="38" t="s">
        <v>58</v>
      </c>
      <c r="B412" s="38" t="s">
        <v>59</v>
      </c>
      <c r="C412" s="33"/>
      <c r="D412" s="33"/>
      <c r="E412" s="16" t="s">
        <v>5</v>
      </c>
      <c r="F412" s="16" t="s">
        <v>5</v>
      </c>
      <c r="G412" s="16" t="s">
        <v>5</v>
      </c>
      <c r="H412" s="43" t="s">
        <v>419</v>
      </c>
      <c r="I412" s="16" t="s">
        <v>447</v>
      </c>
      <c r="J412" s="16" t="s">
        <v>447</v>
      </c>
      <c r="K412" s="61" t="s">
        <v>531</v>
      </c>
      <c r="L412" s="16" t="s">
        <v>448</v>
      </c>
      <c r="M412" s="16" t="s">
        <v>448</v>
      </c>
      <c r="N412" s="16" t="s">
        <v>448</v>
      </c>
      <c r="O412" s="16" t="s">
        <v>448</v>
      </c>
    </row>
    <row r="413" spans="1:15" ht="15.75" thickBot="1" x14ac:dyDescent="0.3">
      <c r="A413" s="34" t="s">
        <v>408</v>
      </c>
      <c r="B413" s="34" t="s">
        <v>409</v>
      </c>
      <c r="C413" s="35"/>
      <c r="D413" s="35"/>
      <c r="E413" s="3"/>
      <c r="F413" s="3"/>
      <c r="G413" s="2"/>
      <c r="H413" s="2"/>
      <c r="I413" s="2">
        <f>SUM(E413:H413)</f>
        <v>0</v>
      </c>
      <c r="J413" s="2"/>
      <c r="K413" s="59"/>
      <c r="L413" s="2"/>
      <c r="M413" s="2">
        <v>3970.82</v>
      </c>
      <c r="N413" s="2">
        <v>10551.88</v>
      </c>
      <c r="O413" s="2">
        <v>9106.5300000000007</v>
      </c>
    </row>
    <row r="414" spans="1:15" ht="15.75" thickBot="1" x14ac:dyDescent="0.3">
      <c r="A414" s="30" t="s">
        <v>407</v>
      </c>
      <c r="B414" s="46"/>
      <c r="C414" s="31"/>
      <c r="D414" s="31"/>
      <c r="E414" s="4">
        <f>SUM(E413)</f>
        <v>0</v>
      </c>
      <c r="F414" s="4">
        <f t="shared" ref="F414:G414" si="170">SUM(F413)</f>
        <v>0</v>
      </c>
      <c r="G414" s="4">
        <f t="shared" si="170"/>
        <v>0</v>
      </c>
      <c r="H414" s="4">
        <f>SUM(H413)</f>
        <v>0</v>
      </c>
      <c r="I414" s="4">
        <f t="shared" ref="I414" si="171">SUM(I413)</f>
        <v>0</v>
      </c>
      <c r="J414" s="4">
        <f>SUM(J413)</f>
        <v>0</v>
      </c>
      <c r="K414" s="66"/>
      <c r="L414" s="4">
        <f>SUM(L413)</f>
        <v>0</v>
      </c>
      <c r="M414" s="4">
        <f>SUM(M413)</f>
        <v>3970.82</v>
      </c>
      <c r="N414" s="4">
        <f>SUM(N413)</f>
        <v>10551.88</v>
      </c>
      <c r="O414" s="4">
        <f>SUM(O413)</f>
        <v>9106.5300000000007</v>
      </c>
    </row>
    <row r="415" spans="1:15" ht="15.75" thickBot="1" x14ac:dyDescent="0.3">
      <c r="A415" s="21" t="s">
        <v>436</v>
      </c>
      <c r="B415" s="49"/>
      <c r="C415" s="28"/>
      <c r="D415" s="28"/>
      <c r="E415" s="11"/>
      <c r="F415" s="11"/>
      <c r="G415" s="20"/>
      <c r="H415" s="20"/>
      <c r="I415" s="11"/>
      <c r="J415" s="11"/>
      <c r="K415" s="11"/>
      <c r="L415" s="20"/>
      <c r="M415" s="20"/>
      <c r="N415" s="20"/>
    </row>
    <row r="416" spans="1:15" x14ac:dyDescent="0.25">
      <c r="A416" s="37"/>
      <c r="B416" s="45" t="s">
        <v>58</v>
      </c>
      <c r="C416" s="32"/>
      <c r="D416" s="32"/>
      <c r="E416" s="13" t="s">
        <v>2</v>
      </c>
      <c r="F416" s="14" t="s">
        <v>3</v>
      </c>
      <c r="G416" s="15" t="s">
        <v>4</v>
      </c>
      <c r="H416" s="42" t="s">
        <v>418</v>
      </c>
      <c r="I416" s="53" t="s">
        <v>532</v>
      </c>
      <c r="J416" s="13" t="s">
        <v>529</v>
      </c>
      <c r="K416" s="60" t="s">
        <v>452</v>
      </c>
      <c r="L416" s="13" t="s">
        <v>529</v>
      </c>
      <c r="M416" s="13" t="s">
        <v>503</v>
      </c>
      <c r="N416" s="13" t="s">
        <v>468</v>
      </c>
      <c r="O416" s="13" t="s">
        <v>446</v>
      </c>
    </row>
    <row r="417" spans="1:15" ht="15.75" thickBot="1" x14ac:dyDescent="0.3">
      <c r="A417" s="38" t="s">
        <v>58</v>
      </c>
      <c r="B417" s="38" t="s">
        <v>59</v>
      </c>
      <c r="C417" s="33"/>
      <c r="D417" s="33"/>
      <c r="E417" s="16" t="s">
        <v>5</v>
      </c>
      <c r="F417" s="16" t="s">
        <v>5</v>
      </c>
      <c r="G417" s="16" t="s">
        <v>5</v>
      </c>
      <c r="H417" s="43" t="s">
        <v>419</v>
      </c>
      <c r="I417" s="16" t="s">
        <v>447</v>
      </c>
      <c r="J417" s="16" t="s">
        <v>447</v>
      </c>
      <c r="K417" s="61" t="s">
        <v>531</v>
      </c>
      <c r="L417" s="16" t="s">
        <v>448</v>
      </c>
      <c r="M417" s="16" t="s">
        <v>448</v>
      </c>
      <c r="N417" s="16" t="s">
        <v>448</v>
      </c>
      <c r="O417" s="16" t="s">
        <v>448</v>
      </c>
    </row>
    <row r="418" spans="1:15" ht="15.75" thickBot="1" x14ac:dyDescent="0.3">
      <c r="A418" s="34" t="s">
        <v>437</v>
      </c>
      <c r="B418" s="82" t="s">
        <v>438</v>
      </c>
      <c r="C418" s="83"/>
      <c r="D418" s="84"/>
      <c r="E418" s="3"/>
      <c r="F418" s="3"/>
      <c r="G418" s="2"/>
      <c r="H418" s="2"/>
      <c r="I418" s="2">
        <f>SUM(E418:H418)</f>
        <v>0</v>
      </c>
      <c r="J418" s="2"/>
      <c r="K418" s="59"/>
      <c r="L418" s="2"/>
      <c r="M418" s="2">
        <v>2476.3000000000002</v>
      </c>
      <c r="N418" s="2">
        <v>11443.29</v>
      </c>
      <c r="O418" s="2">
        <v>2536.7800000000002</v>
      </c>
    </row>
    <row r="419" spans="1:15" ht="15.75" thickBot="1" x14ac:dyDescent="0.3">
      <c r="A419" s="30" t="s">
        <v>436</v>
      </c>
      <c r="B419" s="46"/>
      <c r="C419" s="31"/>
      <c r="D419" s="31"/>
      <c r="E419" s="4">
        <f>SUM(E418)</f>
        <v>0</v>
      </c>
      <c r="F419" s="4">
        <f t="shared" ref="F419:I419" si="172">SUM(F418)</f>
        <v>0</v>
      </c>
      <c r="G419" s="4">
        <f t="shared" si="172"/>
        <v>0</v>
      </c>
      <c r="H419" s="4">
        <f>SUM(H418)</f>
        <v>0</v>
      </c>
      <c r="I419" s="4">
        <f t="shared" si="172"/>
        <v>0</v>
      </c>
      <c r="J419" s="4">
        <f>SUM(J418)</f>
        <v>0</v>
      </c>
      <c r="K419" s="66"/>
      <c r="L419" s="4">
        <f>SUM(L418)</f>
        <v>0</v>
      </c>
      <c r="M419" s="4">
        <f>SUM(M418)</f>
        <v>2476.3000000000002</v>
      </c>
      <c r="N419" s="4">
        <f>SUM(N418)</f>
        <v>11443.29</v>
      </c>
      <c r="O419" s="4">
        <f>SUM(O418)</f>
        <v>2536.7800000000002</v>
      </c>
    </row>
    <row r="420" spans="1:15" x14ac:dyDescent="0.25">
      <c r="A420" s="10"/>
      <c r="B420" s="10"/>
      <c r="C420" s="28"/>
      <c r="D420" s="28"/>
      <c r="E420" s="11"/>
      <c r="F420" s="11"/>
      <c r="G420" s="20"/>
      <c r="H420" s="20"/>
      <c r="I420" s="11"/>
      <c r="J420" s="11"/>
      <c r="K420" s="11"/>
      <c r="L420" s="17"/>
      <c r="M420" s="17"/>
      <c r="N420" s="17"/>
    </row>
    <row r="421" spans="1:15" ht="15.75" thickBot="1" x14ac:dyDescent="0.3">
      <c r="A421" s="10"/>
      <c r="B421" s="10"/>
      <c r="C421" s="28"/>
      <c r="D421" s="28"/>
      <c r="E421" s="11"/>
      <c r="F421" s="11"/>
      <c r="G421" s="20"/>
      <c r="H421" s="20"/>
      <c r="I421" s="11"/>
      <c r="J421" s="11"/>
      <c r="K421" s="11"/>
      <c r="L421" s="17"/>
      <c r="M421" s="17"/>
      <c r="N421" s="17"/>
    </row>
    <row r="422" spans="1:15" ht="15.75" thickBot="1" x14ac:dyDescent="0.3">
      <c r="A422" s="7"/>
      <c r="B422" s="50" t="s">
        <v>449</v>
      </c>
      <c r="C422" s="8"/>
      <c r="D422" s="8"/>
      <c r="E422" s="4">
        <f>SUM(E419,E12,E20,E26,E31,E39,E48,E55,E66,E72,E86,E91,E116,E129,E137,E151,E156,E161,E173,E179,E193,E201,E218,E235,E244,E249,E254,E259,E264,E269,E274,E281,E292,E304,E309,E314,E326,E332,E337,E343,E350,E361,E366,E374,E382,E388,E394,E399,E404,E409,E414)</f>
        <v>844444.7699999999</v>
      </c>
      <c r="F422" s="4">
        <f t="shared" ref="F422:I422" si="173">SUM(F419,F12,F20,F26,F31,F39,F48,F55,F66,F72,F86,F91,F116,F129,F137,F151,F156,F161,F173,F179,F193,F201,F218,F235,F244,F249,F254,F259,F264,F269,F274,F281,F292,F304,F309,F314,F326,F332,F337,F343,F350,F361,F366,F374,F382,F388,F394,F399,F404,F409,F414)</f>
        <v>1522049.0600000003</v>
      </c>
      <c r="G422" s="4">
        <f t="shared" si="173"/>
        <v>420383.6</v>
      </c>
      <c r="H422" s="4">
        <f t="shared" si="173"/>
        <v>4762935.2299999995</v>
      </c>
      <c r="I422" s="4">
        <f t="shared" si="173"/>
        <v>7549812.6599999983</v>
      </c>
      <c r="J422" s="4">
        <f>SUM(J419,J12,J20,J26,J31,J39,J48,J55,J66,J72,J86,J91,J116,J129,J137,J151,J156,J161,J173,J179,J193,J201,J218,J235,J244,J254,J259,J264,J269,J274,J281,J292,J304,J309,J314,J326,J332,J337,J343,J350,J361,J366,J374,J382,J388,J394,J399,J404,J409,J414)</f>
        <v>7899715.1899999985</v>
      </c>
      <c r="K422" s="64">
        <f>SUM(I422/J422)-1</f>
        <v>-4.4293056342452841E-2</v>
      </c>
      <c r="L422" s="4">
        <f t="shared" ref="L422" si="174">SUM(L419,L12,L20,L26,L31,L39,L48,L55,L66,L72,L86,L91,L116,L129,L137,L151,L156,L161,L173,L179,L193,L201,L218,L235,L244,L254,L259,L264,L269,L274,L281,L292,L304,L309,L314,L326,L332,L337,L343,L350,L361,L366,L374,L382,L388,L394,L399,L404,L409,L414)</f>
        <v>31387435.439999994</v>
      </c>
      <c r="M422" s="4">
        <f>SUM(M419,M12,M20,M26,M39,M48,M55,M66,M72,M86,M91,M116,M129,M137,M151,M156,M161,M173,M179,M193,M201,M218,M235,M244,M254,M264,M269,M274,M281,M292,M304,M326,M332,M337,M343,M350,M361,M366,M374,M382,M388,M394,M399,M404,M409,M414)</f>
        <v>28619937.290000003</v>
      </c>
      <c r="N422" s="27">
        <f>SUM(N419,N12,N20,N26,N39,N48,N55,N66,N72,N86,N91,N116,N129,N137,N151,N156,N161,N173,N179,N193,N201,N218,N235,N244,N254,N264,N269,N274,N281,N292,N304,N326,N332,N337,N343,N350,N361,N366,N374,N382,N388,N394,N399,N404,N409,N414)</f>
        <v>27006830.16</v>
      </c>
      <c r="O422" s="27">
        <f>SUM(O419,O12,O20,O26,O39,O48,O55,O66,O72,O86,O91,O116,O129,O137,O151,O156,O161,O173,O179,O193,O201,O218,O235,O244,O254,O264,O269,O274,O281,O292,O304,O326,O332,O337,O343,O350,O361,O366,O374,O382,O388,O394,O399,O404,O409,O414)</f>
        <v>26586921.210000005</v>
      </c>
    </row>
    <row r="423" spans="1:15" x14ac:dyDescent="0.25">
      <c r="E423" s="58" t="s">
        <v>530</v>
      </c>
      <c r="F423" s="58" t="s">
        <v>530</v>
      </c>
      <c r="G423" s="58" t="s">
        <v>530</v>
      </c>
      <c r="H423" s="58" t="s">
        <v>530</v>
      </c>
      <c r="I423" s="58" t="s">
        <v>530</v>
      </c>
      <c r="J423" s="58" t="s">
        <v>504</v>
      </c>
      <c r="K423" s="58"/>
      <c r="L423" s="58" t="s">
        <v>504</v>
      </c>
      <c r="M423" s="58" t="s">
        <v>469</v>
      </c>
      <c r="N423" s="58" t="s">
        <v>420</v>
      </c>
      <c r="O423" s="58" t="s">
        <v>279</v>
      </c>
    </row>
    <row r="424" spans="1:15" x14ac:dyDescent="0.25">
      <c r="E424" s="58"/>
      <c r="F424" s="58"/>
      <c r="G424" s="58"/>
      <c r="H424" s="58"/>
      <c r="I424" s="58"/>
      <c r="J424" s="58"/>
      <c r="K424" s="58"/>
      <c r="L424" s="58"/>
      <c r="M424" s="58"/>
      <c r="N424" s="58"/>
    </row>
    <row r="425" spans="1:15" x14ac:dyDescent="0.25">
      <c r="E425" s="58"/>
      <c r="F425" s="58"/>
      <c r="G425" s="58"/>
      <c r="H425" s="58"/>
      <c r="I425" s="72"/>
      <c r="J425" s="58"/>
      <c r="K425" s="58"/>
      <c r="L425" s="58"/>
      <c r="M425" s="58"/>
      <c r="N425" s="58"/>
    </row>
    <row r="426" spans="1:15" x14ac:dyDescent="0.25">
      <c r="E426" s="58"/>
      <c r="F426" s="58"/>
      <c r="G426" s="58"/>
      <c r="H426" s="58"/>
      <c r="I426" s="11"/>
      <c r="J426" s="58"/>
      <c r="K426" s="58"/>
      <c r="L426" s="58"/>
      <c r="M426" s="58"/>
      <c r="N426" s="58"/>
    </row>
    <row r="427" spans="1:15" x14ac:dyDescent="0.25">
      <c r="E427" s="58"/>
      <c r="F427" s="58"/>
      <c r="G427" s="58"/>
      <c r="H427" s="58"/>
      <c r="I427" s="11"/>
      <c r="J427" s="58"/>
      <c r="K427" s="58"/>
      <c r="L427" s="58"/>
      <c r="M427" s="58"/>
      <c r="N427" s="58"/>
    </row>
    <row r="428" spans="1:15" x14ac:dyDescent="0.25">
      <c r="N428" s="55"/>
    </row>
    <row r="429" spans="1:15" customFormat="1" x14ac:dyDescent="0.25">
      <c r="A429" s="73"/>
      <c r="B429" s="74"/>
      <c r="C429" s="74"/>
      <c r="D429" s="74"/>
      <c r="E429" s="74"/>
    </row>
    <row r="430" spans="1:15" customFormat="1" x14ac:dyDescent="0.25">
      <c r="A430" s="74"/>
      <c r="B430" s="74"/>
      <c r="C430" s="74"/>
      <c r="D430" s="74"/>
      <c r="E430" s="74"/>
    </row>
    <row r="431" spans="1:15" customFormat="1" x14ac:dyDescent="0.25">
      <c r="A431" s="74"/>
      <c r="B431" s="75"/>
      <c r="C431" s="75"/>
      <c r="D431" s="75"/>
      <c r="E431" s="12"/>
    </row>
    <row r="432" spans="1:15" customFormat="1" x14ac:dyDescent="0.25">
      <c r="A432" s="76"/>
      <c r="B432" s="77"/>
      <c r="C432" s="77"/>
      <c r="D432" s="77"/>
      <c r="E432" s="12"/>
    </row>
    <row r="433" spans="1:14" customFormat="1" x14ac:dyDescent="0.25">
      <c r="A433" s="76"/>
      <c r="B433" s="77"/>
      <c r="C433" s="77"/>
      <c r="D433" s="77"/>
      <c r="E433" s="12"/>
    </row>
    <row r="434" spans="1:14" customFormat="1" x14ac:dyDescent="0.25">
      <c r="A434" s="76"/>
      <c r="B434" s="77"/>
      <c r="C434" s="77"/>
      <c r="D434" s="77"/>
      <c r="E434" s="12"/>
    </row>
    <row r="435" spans="1:14" customFormat="1" x14ac:dyDescent="0.25">
      <c r="A435" s="76"/>
      <c r="B435" s="77"/>
      <c r="C435" s="77"/>
      <c r="D435" s="77"/>
      <c r="E435" s="12"/>
    </row>
    <row r="436" spans="1:14" customFormat="1" x14ac:dyDescent="0.25">
      <c r="A436" s="74"/>
      <c r="B436" s="77"/>
      <c r="C436" s="77"/>
      <c r="D436" s="77"/>
      <c r="E436" s="12"/>
    </row>
    <row r="437" spans="1:14" x14ac:dyDescent="0.25">
      <c r="N437" s="55"/>
    </row>
    <row r="438" spans="1:14" x14ac:dyDescent="0.25">
      <c r="N438" s="55"/>
    </row>
    <row r="439" spans="1:14" x14ac:dyDescent="0.25">
      <c r="N439" s="55"/>
    </row>
    <row r="440" spans="1:14" x14ac:dyDescent="0.25">
      <c r="N440" s="55"/>
    </row>
    <row r="441" spans="1:14" x14ac:dyDescent="0.25">
      <c r="N441" s="55"/>
    </row>
    <row r="442" spans="1:14" x14ac:dyDescent="0.25">
      <c r="N442" s="55"/>
    </row>
    <row r="443" spans="1:14" x14ac:dyDescent="0.25">
      <c r="N443" s="56"/>
    </row>
    <row r="444" spans="1:14" x14ac:dyDescent="0.25">
      <c r="N444" s="54"/>
    </row>
    <row r="445" spans="1:14" x14ac:dyDescent="0.25">
      <c r="N445" s="17"/>
    </row>
    <row r="446" spans="1:14" x14ac:dyDescent="0.25">
      <c r="N446" s="17"/>
    </row>
    <row r="447" spans="1:14" x14ac:dyDescent="0.25">
      <c r="N447" s="55"/>
    </row>
    <row r="448" spans="1:14" x14ac:dyDescent="0.25">
      <c r="N448" s="56"/>
    </row>
    <row r="449" spans="14:14" x14ac:dyDescent="0.25">
      <c r="N449" s="54"/>
    </row>
    <row r="450" spans="14:14" x14ac:dyDescent="0.25">
      <c r="N450" s="17"/>
    </row>
    <row r="451" spans="14:14" x14ac:dyDescent="0.25">
      <c r="N451" s="17"/>
    </row>
    <row r="452" spans="14:14" x14ac:dyDescent="0.25">
      <c r="N452" s="55"/>
    </row>
    <row r="453" spans="14:14" x14ac:dyDescent="0.25">
      <c r="N453" s="56"/>
    </row>
    <row r="454" spans="14:14" x14ac:dyDescent="0.25">
      <c r="N454" s="54"/>
    </row>
    <row r="455" spans="14:14" x14ac:dyDescent="0.25">
      <c r="N455" s="17"/>
    </row>
    <row r="456" spans="14:14" x14ac:dyDescent="0.25">
      <c r="N456" s="17"/>
    </row>
    <row r="457" spans="14:14" x14ac:dyDescent="0.25">
      <c r="N457" s="55"/>
    </row>
    <row r="458" spans="14:14" x14ac:dyDescent="0.25">
      <c r="N458" s="56"/>
    </row>
    <row r="459" spans="14:14" x14ac:dyDescent="0.25">
      <c r="N459" s="54"/>
    </row>
    <row r="460" spans="14:14" x14ac:dyDescent="0.25">
      <c r="N460" s="17"/>
    </row>
    <row r="461" spans="14:14" x14ac:dyDescent="0.25">
      <c r="N461" s="17"/>
    </row>
    <row r="462" spans="14:14" x14ac:dyDescent="0.25">
      <c r="N462" s="55"/>
    </row>
    <row r="463" spans="14:14" x14ac:dyDescent="0.25">
      <c r="N463" s="55"/>
    </row>
    <row r="464" spans="14:14" x14ac:dyDescent="0.25">
      <c r="N464" s="55"/>
    </row>
    <row r="465" spans="14:14" x14ac:dyDescent="0.25">
      <c r="N465" s="55"/>
    </row>
    <row r="466" spans="14:14" x14ac:dyDescent="0.25">
      <c r="N466" s="56"/>
    </row>
    <row r="467" spans="14:14" x14ac:dyDescent="0.25">
      <c r="N467" s="54"/>
    </row>
    <row r="468" spans="14:14" x14ac:dyDescent="0.25">
      <c r="N468" s="17"/>
    </row>
    <row r="469" spans="14:14" x14ac:dyDescent="0.25">
      <c r="N469" s="17"/>
    </row>
    <row r="470" spans="14:14" x14ac:dyDescent="0.25">
      <c r="N470" s="17"/>
    </row>
    <row r="471" spans="14:14" x14ac:dyDescent="0.25">
      <c r="N471" s="55"/>
    </row>
    <row r="472" spans="14:14" x14ac:dyDescent="0.25">
      <c r="N472" s="55"/>
    </row>
    <row r="473" spans="14:14" x14ac:dyDescent="0.25">
      <c r="N473" s="56"/>
    </row>
    <row r="474" spans="14:14" x14ac:dyDescent="0.25">
      <c r="N474" s="54"/>
    </row>
    <row r="475" spans="14:14" x14ac:dyDescent="0.25">
      <c r="N475" s="17"/>
    </row>
    <row r="476" spans="14:14" x14ac:dyDescent="0.25">
      <c r="N476" s="17"/>
    </row>
    <row r="477" spans="14:14" x14ac:dyDescent="0.25">
      <c r="N477" s="55"/>
    </row>
    <row r="478" spans="14:14" x14ac:dyDescent="0.25">
      <c r="N478" s="56"/>
    </row>
    <row r="479" spans="14:14" x14ac:dyDescent="0.25">
      <c r="N479" s="54"/>
    </row>
    <row r="480" spans="14:14" x14ac:dyDescent="0.25">
      <c r="N480" s="17"/>
    </row>
    <row r="481" spans="14:14" x14ac:dyDescent="0.25">
      <c r="N481" s="17"/>
    </row>
    <row r="482" spans="14:14" x14ac:dyDescent="0.25">
      <c r="N482" s="55"/>
    </row>
    <row r="483" spans="14:14" x14ac:dyDescent="0.25">
      <c r="N483" s="55"/>
    </row>
    <row r="484" spans="14:14" x14ac:dyDescent="0.25">
      <c r="N484" s="55"/>
    </row>
    <row r="485" spans="14:14" x14ac:dyDescent="0.25">
      <c r="N485" s="55"/>
    </row>
    <row r="486" spans="14:14" x14ac:dyDescent="0.25">
      <c r="N486" s="56"/>
    </row>
    <row r="487" spans="14:14" x14ac:dyDescent="0.25">
      <c r="N487" s="54"/>
    </row>
    <row r="488" spans="14:14" x14ac:dyDescent="0.25">
      <c r="N488" s="17"/>
    </row>
    <row r="489" spans="14:14" x14ac:dyDescent="0.25">
      <c r="N489" s="17"/>
    </row>
    <row r="490" spans="14:14" x14ac:dyDescent="0.25">
      <c r="N490" s="55"/>
    </row>
    <row r="491" spans="14:14" x14ac:dyDescent="0.25">
      <c r="N491" s="55"/>
    </row>
    <row r="492" spans="14:14" x14ac:dyDescent="0.25">
      <c r="N492" s="56"/>
    </row>
    <row r="493" spans="14:14" x14ac:dyDescent="0.25">
      <c r="N493" s="54"/>
    </row>
    <row r="494" spans="14:14" x14ac:dyDescent="0.25">
      <c r="N494" s="17"/>
    </row>
    <row r="495" spans="14:14" x14ac:dyDescent="0.25">
      <c r="N495" s="17"/>
    </row>
    <row r="496" spans="14:14" x14ac:dyDescent="0.25">
      <c r="N496" s="55"/>
    </row>
    <row r="497" spans="14:14" x14ac:dyDescent="0.25">
      <c r="N497" s="55"/>
    </row>
    <row r="498" spans="14:14" x14ac:dyDescent="0.25">
      <c r="N498" s="56"/>
    </row>
    <row r="499" spans="14:14" x14ac:dyDescent="0.25">
      <c r="N499" s="54"/>
    </row>
    <row r="500" spans="14:14" x14ac:dyDescent="0.25">
      <c r="N500" s="17"/>
    </row>
    <row r="501" spans="14:14" x14ac:dyDescent="0.25">
      <c r="N501" s="17"/>
    </row>
    <row r="502" spans="14:14" x14ac:dyDescent="0.25">
      <c r="N502" s="55"/>
    </row>
    <row r="503" spans="14:14" x14ac:dyDescent="0.25">
      <c r="N503" s="55"/>
    </row>
    <row r="504" spans="14:14" x14ac:dyDescent="0.25">
      <c r="N504" s="56"/>
    </row>
    <row r="505" spans="14:14" x14ac:dyDescent="0.25">
      <c r="N505" s="54"/>
    </row>
    <row r="506" spans="14:14" x14ac:dyDescent="0.25">
      <c r="N506" s="17"/>
    </row>
    <row r="507" spans="14:14" x14ac:dyDescent="0.25">
      <c r="N507" s="17"/>
    </row>
    <row r="508" spans="14:14" x14ac:dyDescent="0.25">
      <c r="N508" s="55"/>
    </row>
    <row r="509" spans="14:14" x14ac:dyDescent="0.25">
      <c r="N509" s="56"/>
    </row>
    <row r="510" spans="14:14" x14ac:dyDescent="0.25">
      <c r="N510" s="54"/>
    </row>
    <row r="511" spans="14:14" x14ac:dyDescent="0.25">
      <c r="N511" s="17"/>
    </row>
    <row r="512" spans="14:14" x14ac:dyDescent="0.25">
      <c r="N512" s="17"/>
    </row>
    <row r="513" spans="14:14" x14ac:dyDescent="0.25">
      <c r="N513" s="55"/>
    </row>
    <row r="514" spans="14:14" x14ac:dyDescent="0.25">
      <c r="N514" s="56"/>
    </row>
    <row r="515" spans="14:14" x14ac:dyDescent="0.25">
      <c r="N515" s="54"/>
    </row>
    <row r="516" spans="14:14" x14ac:dyDescent="0.25">
      <c r="N516" s="17"/>
    </row>
    <row r="517" spans="14:14" x14ac:dyDescent="0.25">
      <c r="N517" s="17"/>
    </row>
    <row r="518" spans="14:14" x14ac:dyDescent="0.25">
      <c r="N518" s="55"/>
    </row>
    <row r="519" spans="14:14" x14ac:dyDescent="0.25">
      <c r="N519" s="56"/>
    </row>
    <row r="520" spans="14:14" x14ac:dyDescent="0.25">
      <c r="N520" s="54"/>
    </row>
    <row r="521" spans="14:14" x14ac:dyDescent="0.25">
      <c r="N521" s="17"/>
    </row>
    <row r="522" spans="14:14" x14ac:dyDescent="0.25">
      <c r="N522" s="17"/>
    </row>
    <row r="523" spans="14:14" x14ac:dyDescent="0.25">
      <c r="N523" s="55"/>
    </row>
    <row r="524" spans="14:14" x14ac:dyDescent="0.25">
      <c r="N524" s="56"/>
    </row>
    <row r="525" spans="14:14" x14ac:dyDescent="0.25">
      <c r="N525" s="54"/>
    </row>
    <row r="526" spans="14:14" x14ac:dyDescent="0.25">
      <c r="N526" s="54"/>
    </row>
    <row r="527" spans="14:14" x14ac:dyDescent="0.25">
      <c r="N527" s="54"/>
    </row>
    <row r="528" spans="14:14" x14ac:dyDescent="0.25">
      <c r="N528" s="56"/>
    </row>
    <row r="530" spans="14:14" x14ac:dyDescent="0.25">
      <c r="N530" s="54"/>
    </row>
  </sheetData>
  <mergeCells count="181">
    <mergeCell ref="B403:D403"/>
    <mergeCell ref="B418:D418"/>
    <mergeCell ref="A410:D410"/>
    <mergeCell ref="A6:D6"/>
    <mergeCell ref="B9:D9"/>
    <mergeCell ref="B11:D11"/>
    <mergeCell ref="B16:D16"/>
    <mergeCell ref="B17:D17"/>
    <mergeCell ref="B19:D19"/>
    <mergeCell ref="B24:D24"/>
    <mergeCell ref="B25:D25"/>
    <mergeCell ref="B35:D35"/>
    <mergeCell ref="B36:D36"/>
    <mergeCell ref="B37:D37"/>
    <mergeCell ref="B38:D38"/>
    <mergeCell ref="A40:D40"/>
    <mergeCell ref="B380:D380"/>
    <mergeCell ref="B386:D386"/>
    <mergeCell ref="B387:D387"/>
    <mergeCell ref="B79:D79"/>
    <mergeCell ref="B80:D80"/>
    <mergeCell ref="B82:D82"/>
    <mergeCell ref="B84:D84"/>
    <mergeCell ref="B85:D85"/>
    <mergeCell ref="B392:D392"/>
    <mergeCell ref="B398:D398"/>
    <mergeCell ref="B370:D370"/>
    <mergeCell ref="B371:D371"/>
    <mergeCell ref="B372:D372"/>
    <mergeCell ref="B373:D373"/>
    <mergeCell ref="B378:D378"/>
    <mergeCell ref="B355:D355"/>
    <mergeCell ref="B356:D356"/>
    <mergeCell ref="B357:D357"/>
    <mergeCell ref="B358:D358"/>
    <mergeCell ref="B365:D365"/>
    <mergeCell ref="A333:D333"/>
    <mergeCell ref="A338:D338"/>
    <mergeCell ref="B341:D341"/>
    <mergeCell ref="B342:D342"/>
    <mergeCell ref="B347:D347"/>
    <mergeCell ref="B324:D324"/>
    <mergeCell ref="B325:D325"/>
    <mergeCell ref="A327:D327"/>
    <mergeCell ref="B330:D330"/>
    <mergeCell ref="B331:D331"/>
    <mergeCell ref="B319:D319"/>
    <mergeCell ref="B320:D320"/>
    <mergeCell ref="B321:D321"/>
    <mergeCell ref="B322:D322"/>
    <mergeCell ref="B323:D323"/>
    <mergeCell ref="B300:D300"/>
    <mergeCell ref="B302:D302"/>
    <mergeCell ref="B303:D303"/>
    <mergeCell ref="B313:D313"/>
    <mergeCell ref="B318:D318"/>
    <mergeCell ref="B301:D301"/>
    <mergeCell ref="B289:D289"/>
    <mergeCell ref="B296:D296"/>
    <mergeCell ref="B297:D297"/>
    <mergeCell ref="B298:D298"/>
    <mergeCell ref="B299:D299"/>
    <mergeCell ref="B279:D279"/>
    <mergeCell ref="A275:D275"/>
    <mergeCell ref="B280:D280"/>
    <mergeCell ref="B286:D286"/>
    <mergeCell ref="B287:D287"/>
    <mergeCell ref="B243:D243"/>
    <mergeCell ref="B248:D248"/>
    <mergeCell ref="B258:D258"/>
    <mergeCell ref="B263:D263"/>
    <mergeCell ref="B278:D278"/>
    <mergeCell ref="A236:D236"/>
    <mergeCell ref="B239:D239"/>
    <mergeCell ref="B240:D240"/>
    <mergeCell ref="B241:D241"/>
    <mergeCell ref="B242:D242"/>
    <mergeCell ref="B230:D230"/>
    <mergeCell ref="B231:D231"/>
    <mergeCell ref="B232:D232"/>
    <mergeCell ref="B233:D233"/>
    <mergeCell ref="B234:D234"/>
    <mergeCell ref="B225:D225"/>
    <mergeCell ref="B226:D226"/>
    <mergeCell ref="B227:D227"/>
    <mergeCell ref="B228:D228"/>
    <mergeCell ref="B229:D229"/>
    <mergeCell ref="B217:D217"/>
    <mergeCell ref="A219:D219"/>
    <mergeCell ref="B222:D222"/>
    <mergeCell ref="B223:D223"/>
    <mergeCell ref="B224:D224"/>
    <mergeCell ref="B210:D210"/>
    <mergeCell ref="B211:D211"/>
    <mergeCell ref="B214:D214"/>
    <mergeCell ref="B215:D215"/>
    <mergeCell ref="B216:D216"/>
    <mergeCell ref="A202:D202"/>
    <mergeCell ref="B206:D206"/>
    <mergeCell ref="B207:D207"/>
    <mergeCell ref="B208:D208"/>
    <mergeCell ref="B209:D209"/>
    <mergeCell ref="B191:D191"/>
    <mergeCell ref="B197:D197"/>
    <mergeCell ref="B198:D198"/>
    <mergeCell ref="B199:D199"/>
    <mergeCell ref="B200:D200"/>
    <mergeCell ref="B184:D184"/>
    <mergeCell ref="B185:D185"/>
    <mergeCell ref="B187:D187"/>
    <mergeCell ref="B189:D189"/>
    <mergeCell ref="B190:D190"/>
    <mergeCell ref="B171:D171"/>
    <mergeCell ref="A174:D174"/>
    <mergeCell ref="B178:D178"/>
    <mergeCell ref="B177:D177"/>
    <mergeCell ref="B183:D183"/>
    <mergeCell ref="B165:D165"/>
    <mergeCell ref="B166:D166"/>
    <mergeCell ref="B167:D167"/>
    <mergeCell ref="B168:D168"/>
    <mergeCell ref="B169:D169"/>
    <mergeCell ref="A152:D152"/>
    <mergeCell ref="B155:D155"/>
    <mergeCell ref="B160:D160"/>
    <mergeCell ref="A157:D157"/>
    <mergeCell ref="A162:D162"/>
    <mergeCell ref="B144:D144"/>
    <mergeCell ref="B146:D146"/>
    <mergeCell ref="B147:D147"/>
    <mergeCell ref="B148:D148"/>
    <mergeCell ref="A138:D138"/>
    <mergeCell ref="B134:D134"/>
    <mergeCell ref="B135:D135"/>
    <mergeCell ref="B141:D141"/>
    <mergeCell ref="B142:D142"/>
    <mergeCell ref="B143:D143"/>
    <mergeCell ref="B125:D125"/>
    <mergeCell ref="B126:D126"/>
    <mergeCell ref="B127:D127"/>
    <mergeCell ref="B128:D128"/>
    <mergeCell ref="B133:D133"/>
    <mergeCell ref="A130:D130"/>
    <mergeCell ref="B115:D115"/>
    <mergeCell ref="B120:D120"/>
    <mergeCell ref="B121:D121"/>
    <mergeCell ref="B123:D123"/>
    <mergeCell ref="B124:D124"/>
    <mergeCell ref="B106:D106"/>
    <mergeCell ref="B107:D107"/>
    <mergeCell ref="B108:D108"/>
    <mergeCell ref="B109:D109"/>
    <mergeCell ref="B110:D110"/>
    <mergeCell ref="B100:D100"/>
    <mergeCell ref="B101:D101"/>
    <mergeCell ref="B102:D102"/>
    <mergeCell ref="B103:D103"/>
    <mergeCell ref="B105:D105"/>
    <mergeCell ref="B90:D90"/>
    <mergeCell ref="B95:D95"/>
    <mergeCell ref="B96:D96"/>
    <mergeCell ref="B98:D98"/>
    <mergeCell ref="B97:D97"/>
    <mergeCell ref="A1:N1"/>
    <mergeCell ref="A2:N2"/>
    <mergeCell ref="A3:N3"/>
    <mergeCell ref="A4:N4"/>
    <mergeCell ref="B47:D47"/>
    <mergeCell ref="B43:D43"/>
    <mergeCell ref="B44:D44"/>
    <mergeCell ref="B46:D46"/>
    <mergeCell ref="B52:D52"/>
    <mergeCell ref="B53:D53"/>
    <mergeCell ref="B54:D54"/>
    <mergeCell ref="B59:D59"/>
    <mergeCell ref="B60:D60"/>
    <mergeCell ref="B61:D61"/>
    <mergeCell ref="B62:D62"/>
    <mergeCell ref="B63:D63"/>
    <mergeCell ref="B64:D64"/>
    <mergeCell ref="B70:D7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2020-01-02T21:05:29Z</dcterms:modified>
</cp:coreProperties>
</file>