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860" activeTab="5"/>
  </bookViews>
  <sheets>
    <sheet name="PsychotherapyIntervention" sheetId="1" r:id="rId1"/>
    <sheet name="Assessment" sheetId="2" r:id="rId2"/>
    <sheet name="Supervision" sheetId="3" r:id="rId3"/>
    <sheet name="ClientDemographic" sheetId="4" r:id="rId4"/>
    <sheet name="Totals" sheetId="5" r:id="rId5"/>
    <sheet name="Misc Categories" sheetId="6" r:id="rId6"/>
  </sheets>
  <definedNames>
    <definedName name="_xlfn.COUNTIFS" hidden="1">#NAME?</definedName>
    <definedName name="Admin">'Misc Categories'!$M:$M</definedName>
    <definedName name="AssessmentType">'Misc Categories'!$D:$D</definedName>
    <definedName name="IntType">'Misc Categories'!$A$1:$A$22</definedName>
    <definedName name="Measure">'Misc Categories'!$J:$J</definedName>
    <definedName name="Report">'Misc Categories'!$N:$N</definedName>
    <definedName name="Setting">'Misc Categories'!$F:$F</definedName>
    <definedName name="Subtype">'Misc Categories'!$B:$B</definedName>
    <definedName name="SupervisionType">'Misc Categories'!$E:$E</definedName>
    <definedName name="Type">'Misc Categories'!$A$1:$A$7</definedName>
  </definedNames>
  <calcPr fullCalcOnLoad="1"/>
</workbook>
</file>

<file path=xl/sharedStrings.xml><?xml version="1.0" encoding="utf-8"?>
<sst xmlns="http://schemas.openxmlformats.org/spreadsheetml/2006/main" count="271" uniqueCount="126">
  <si>
    <t>Date</t>
  </si>
  <si>
    <t>Type</t>
  </si>
  <si>
    <t>Individual</t>
  </si>
  <si>
    <t>Family Therapy</t>
  </si>
  <si>
    <t>Couples Therapy</t>
  </si>
  <si>
    <t>Sports Psychology</t>
  </si>
  <si>
    <t>Medical - Health Related Interventions</t>
  </si>
  <si>
    <t>Intake Interview/Structured Interview</t>
  </si>
  <si>
    <t>Substance Abuse Interventions</t>
  </si>
  <si>
    <t>Other Interventions</t>
  </si>
  <si>
    <t>Number of Hours</t>
  </si>
  <si>
    <t>Psychotherapy/Intervention</t>
  </si>
  <si>
    <t>Assessment</t>
  </si>
  <si>
    <t>Psychodiagnostical Test Administration</t>
  </si>
  <si>
    <t>Neuropsychological Test Administration</t>
  </si>
  <si>
    <t>Other</t>
  </si>
  <si>
    <t>Supervision</t>
  </si>
  <si>
    <t>Group</t>
  </si>
  <si>
    <t>Peer supervision/consultation/case discussion</t>
  </si>
  <si>
    <t>Client Demographic Log</t>
  </si>
  <si>
    <t>African-American/Black/African Origin</t>
  </si>
  <si>
    <t>Asian-American/Asian Origin/Pacific Islander</t>
  </si>
  <si>
    <t>Latino-a/Hispanic</t>
  </si>
  <si>
    <t>American Indian/Alaskan Native/ Aboriginal Canadian</t>
  </si>
  <si>
    <t>European Origin/White</t>
  </si>
  <si>
    <t>Bi-Racial/Multi Racial</t>
  </si>
  <si>
    <t>Race/Ethnicity</t>
  </si>
  <si>
    <t>Heterosexual</t>
  </si>
  <si>
    <t>Gay</t>
  </si>
  <si>
    <t>Lesbian</t>
  </si>
  <si>
    <t>Bisexual</t>
  </si>
  <si>
    <t>Sexual Orientation</t>
  </si>
  <si>
    <t>Physical/Orthopedic Disability</t>
  </si>
  <si>
    <t>Blind/Visually Impaired</t>
  </si>
  <si>
    <t>Deaf/Hard of Hearing</t>
  </si>
  <si>
    <t>Learning/Cognitive Disability</t>
  </si>
  <si>
    <t>Developmental Disability (Including Autism and MR)</t>
  </si>
  <si>
    <t>Serious Mental Illness (e.g., psychosis and extreme mood disorder)</t>
  </si>
  <si>
    <t>Disabilities</t>
  </si>
  <si>
    <t>Male</t>
  </si>
  <si>
    <t>Female</t>
  </si>
  <si>
    <t>Transgender</t>
  </si>
  <si>
    <t>Gender</t>
  </si>
  <si>
    <t>Total Summary</t>
  </si>
  <si>
    <t>Individual - Older Adult (65+)</t>
  </si>
  <si>
    <t>Individual - Adult (18-64)</t>
  </si>
  <si>
    <t>Individual - Adolescent (13-17)</t>
  </si>
  <si>
    <t>Individual - School Age (6-12)</t>
  </si>
  <si>
    <t>Individual - Preschool Age (3-5)</t>
  </si>
  <si>
    <t>Individual - Infants/Toddlers (0-2)</t>
  </si>
  <si>
    <t>Career Counseling - Adults</t>
  </si>
  <si>
    <t>Career Counseling - Adolescents</t>
  </si>
  <si>
    <t>Group Counseling - Adults</t>
  </si>
  <si>
    <t>Group Counseling - Adolescents (13-17)</t>
  </si>
  <si>
    <t>Group Counseling - Children (12 and Under)</t>
  </si>
  <si>
    <t>School Counseling Intervention - Consultation</t>
  </si>
  <si>
    <t>School Counseling Intervention - Direct Intervention</t>
  </si>
  <si>
    <t>School Counseling Intervention - Other</t>
  </si>
  <si>
    <t>Total Hours</t>
  </si>
  <si>
    <t>Total Number Individuals/Groups</t>
  </si>
  <si>
    <t>Intervention Type</t>
  </si>
  <si>
    <t>Total Number Assessments</t>
  </si>
  <si>
    <t xml:space="preserve">Total Supervision </t>
  </si>
  <si>
    <t>Demographics</t>
  </si>
  <si>
    <t>Total Number</t>
  </si>
  <si>
    <t xml:space="preserve">Serious Mental Illness </t>
  </si>
  <si>
    <t>Setting</t>
  </si>
  <si>
    <t>Child Guidance Clinic</t>
  </si>
  <si>
    <t>Community Mental Health Center</t>
  </si>
  <si>
    <t>Department Clinic</t>
  </si>
  <si>
    <t>Forensic/Justice Setting</t>
  </si>
  <si>
    <t>Medical Clinic/Hospital</t>
  </si>
  <si>
    <t>Inpatient Psychiatric Hospital</t>
  </si>
  <si>
    <t>Outpatient Psychiatric Clinic/Hospital</t>
  </si>
  <si>
    <t>University Counseling Center</t>
  </si>
  <si>
    <t>Schools</t>
  </si>
  <si>
    <t>VA Medical Center</t>
  </si>
  <si>
    <t>Total</t>
  </si>
  <si>
    <t>Bender Gestalt - Adult</t>
  </si>
  <si>
    <t>MCMI</t>
  </si>
  <si>
    <t>MMPI-II</t>
  </si>
  <si>
    <t>MBTI</t>
  </si>
  <si>
    <t>PAI</t>
  </si>
  <si>
    <t>Projective Sentences</t>
  </si>
  <si>
    <t>Projective Drawings</t>
  </si>
  <si>
    <t>Strong Interest Inventory</t>
  </si>
  <si>
    <t>TAT</t>
  </si>
  <si>
    <t>Trail Making A&amp;B</t>
  </si>
  <si>
    <t>WAIS</t>
  </si>
  <si>
    <t>WMS</t>
  </si>
  <si>
    <t>Other Adult Test B</t>
  </si>
  <si>
    <t>Other Adult Test (Specify in Column H)</t>
  </si>
  <si>
    <t>Structured Diagnostic Inventories - Adult (e.g., SCID)</t>
  </si>
  <si>
    <t>Connor's Scales</t>
  </si>
  <si>
    <t>Diagnostic Interviewes - Child</t>
  </si>
  <si>
    <t>Human Figure Drawing</t>
  </si>
  <si>
    <t>Kinetic Family Drawing</t>
  </si>
  <si>
    <t>MAPI</t>
  </si>
  <si>
    <t>MMPI-A</t>
  </si>
  <si>
    <t>Parent Report Measures (e.g., CBCL)</t>
  </si>
  <si>
    <t>Peabody Picture Vocabulary Test</t>
  </si>
  <si>
    <t>RATC</t>
  </si>
  <si>
    <t>Rorschach - Child</t>
  </si>
  <si>
    <t>Rorschach - Adult</t>
  </si>
  <si>
    <t>Self Report Measures - Adult(e.g., BDI)</t>
  </si>
  <si>
    <t xml:space="preserve">Self Report Measures - Child (e.g., CDI) </t>
  </si>
  <si>
    <t>WISC</t>
  </si>
  <si>
    <t>WJ-III</t>
  </si>
  <si>
    <t>WPPSI</t>
  </si>
  <si>
    <t>WRAT</t>
  </si>
  <si>
    <t>Other Child Test (Specify in Column H)</t>
  </si>
  <si>
    <t>yes</t>
  </si>
  <si>
    <t>no</t>
  </si>
  <si>
    <t>Measure Name</t>
  </si>
  <si>
    <t>Administered?</t>
  </si>
  <si>
    <t>Report?</t>
  </si>
  <si>
    <t>(see below for breakdown of measures)</t>
  </si>
  <si>
    <t>Measures</t>
  </si>
  <si>
    <t>Number Reports</t>
  </si>
  <si>
    <t>Number Administered</t>
  </si>
  <si>
    <t>Scroll for Instructions -&gt;</t>
  </si>
  <si>
    <r>
      <rPr>
        <b/>
        <sz val="11"/>
        <color indexed="8"/>
        <rFont val="Calibri"/>
        <family val="2"/>
      </rPr>
      <t>Instructions:</t>
    </r>
    <r>
      <rPr>
        <sz val="11"/>
        <color theme="1"/>
        <rFont val="Calibri"/>
        <family val="2"/>
      </rPr>
      <t xml:space="preserve">  For  each new client/group, enter them into this worksheet only once as you first receive the case.  Each row is considered a separate client/group.  Mark the boxes for each applicable criteria on that person/group's row.  You must either enter a lowercase "t" (for treatment cases) or a lowercase "a" (for assessment cases) in order for it to count in the total tally.  An example for an Asian, heterosexual, female, adolescent, individual therapy case is provided for illustration.</t>
    </r>
  </si>
  <si>
    <t xml:space="preserve">Warning: Do not alter this worksheet.  Doing so could cause malfunction in the tallies and/or data loss. </t>
  </si>
  <si>
    <t>National Depression Screening Day - College Screening Form (HANDS Depression Screening Tool, the Mood Disorder Questionnaire, the Carroll-Davidson Generalized Anxiety Disorder Screen, and the Modified Sprint (Sprint-4) PTSD Screen)</t>
  </si>
  <si>
    <t>MHMR</t>
  </si>
  <si>
    <t>VABS-II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</si>
</sst>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36"/>
      <name val="Calibri"/>
      <family val="2"/>
    </font>
    <font>
      <b/>
      <sz val="26"/>
      <color indexed="9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textRotation="90"/>
    </xf>
    <xf numFmtId="0" fontId="0" fillId="0" borderId="11" xfId="0" applyBorder="1" applyAlignment="1">
      <alignment horizontal="right" textRotation="90"/>
    </xf>
    <xf numFmtId="0" fontId="0" fillId="0" borderId="12" xfId="0" applyBorder="1" applyAlignment="1">
      <alignment horizontal="right" textRotation="90"/>
    </xf>
    <xf numFmtId="0" fontId="0" fillId="0" borderId="0" xfId="0" applyBorder="1" applyAlignment="1">
      <alignment horizontal="right" textRotation="90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2" fillId="14" borderId="14" xfId="27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2" fillId="15" borderId="14" xfId="28" applyBorder="1" applyAlignment="1">
      <alignment/>
    </xf>
    <xf numFmtId="0" fontId="22" fillId="16" borderId="0" xfId="29" applyBorder="1" applyAlignment="1">
      <alignment/>
    </xf>
    <xf numFmtId="0" fontId="3" fillId="0" borderId="17" xfId="0" applyFont="1" applyFill="1" applyBorder="1" applyAlignment="1">
      <alignment/>
    </xf>
    <xf numFmtId="0" fontId="22" fillId="16" borderId="16" xfId="29" applyBorder="1" applyAlignment="1">
      <alignment/>
    </xf>
    <xf numFmtId="0" fontId="22" fillId="16" borderId="15" xfId="29" applyBorder="1" applyAlignment="1">
      <alignment/>
    </xf>
    <xf numFmtId="0" fontId="22" fillId="16" borderId="12" xfId="29" applyBorder="1" applyAlignment="1">
      <alignment/>
    </xf>
    <xf numFmtId="0" fontId="22" fillId="16" borderId="11" xfId="29" applyBorder="1" applyAlignment="1">
      <alignment/>
    </xf>
    <xf numFmtId="0" fontId="22" fillId="19" borderId="0" xfId="32" applyBorder="1" applyAlignment="1">
      <alignment/>
    </xf>
    <xf numFmtId="0" fontId="22" fillId="19" borderId="12" xfId="32" applyBorder="1" applyAlignment="1">
      <alignment/>
    </xf>
    <xf numFmtId="0" fontId="22" fillId="19" borderId="11" xfId="32" applyBorder="1" applyAlignment="1">
      <alignment/>
    </xf>
    <xf numFmtId="0" fontId="22" fillId="14" borderId="13" xfId="27" applyBorder="1" applyAlignment="1">
      <alignment/>
    </xf>
    <xf numFmtId="0" fontId="7" fillId="14" borderId="15" xfId="27" applyFont="1" applyBorder="1" applyAlignment="1">
      <alignment/>
    </xf>
    <xf numFmtId="0" fontId="7" fillId="14" borderId="18" xfId="27" applyFont="1" applyBorder="1" applyAlignment="1">
      <alignment/>
    </xf>
    <xf numFmtId="0" fontId="7" fillId="16" borderId="17" xfId="29" applyFont="1" applyBorder="1" applyAlignment="1">
      <alignment/>
    </xf>
    <xf numFmtId="0" fontId="7" fillId="16" borderId="18" xfId="29" applyFont="1" applyBorder="1" applyAlignment="1">
      <alignment/>
    </xf>
    <xf numFmtId="0" fontId="7" fillId="16" borderId="15" xfId="29" applyFont="1" applyBorder="1" applyAlignment="1">
      <alignment/>
    </xf>
    <xf numFmtId="0" fontId="22" fillId="16" borderId="13" xfId="29" applyBorder="1" applyAlignment="1">
      <alignment/>
    </xf>
    <xf numFmtId="0" fontId="22" fillId="16" borderId="14" xfId="29" applyBorder="1" applyAlignment="1">
      <alignment/>
    </xf>
    <xf numFmtId="0" fontId="4" fillId="15" borderId="17" xfId="28" applyFont="1" applyBorder="1" applyAlignment="1">
      <alignment/>
    </xf>
    <xf numFmtId="0" fontId="22" fillId="15" borderId="18" xfId="28" applyBorder="1" applyAlignment="1">
      <alignment/>
    </xf>
    <xf numFmtId="0" fontId="4" fillId="15" borderId="18" xfId="28" applyFont="1" applyBorder="1" applyAlignment="1">
      <alignment/>
    </xf>
    <xf numFmtId="0" fontId="22" fillId="15" borderId="13" xfId="28" applyBorder="1" applyAlignment="1">
      <alignment/>
    </xf>
    <xf numFmtId="0" fontId="4" fillId="15" borderId="15" xfId="28" applyFont="1" applyBorder="1" applyAlignment="1">
      <alignment/>
    </xf>
    <xf numFmtId="0" fontId="4" fillId="17" borderId="17" xfId="30" applyFont="1" applyBorder="1" applyAlignment="1">
      <alignment/>
    </xf>
    <xf numFmtId="0" fontId="22" fillId="17" borderId="18" xfId="30" applyBorder="1" applyAlignment="1">
      <alignment/>
    </xf>
    <xf numFmtId="0" fontId="4" fillId="17" borderId="18" xfId="30" applyFont="1" applyBorder="1" applyAlignment="1">
      <alignment/>
    </xf>
    <xf numFmtId="0" fontId="22" fillId="17" borderId="14" xfId="30" applyBorder="1" applyAlignment="1">
      <alignment/>
    </xf>
    <xf numFmtId="0" fontId="22" fillId="17" borderId="13" xfId="30" applyBorder="1" applyAlignment="1">
      <alignment/>
    </xf>
    <xf numFmtId="0" fontId="4" fillId="17" borderId="15" xfId="30" applyFont="1" applyBorder="1" applyAlignment="1">
      <alignment/>
    </xf>
    <xf numFmtId="0" fontId="3" fillId="12" borderId="17" xfId="25" applyFont="1" applyBorder="1" applyAlignment="1">
      <alignment/>
    </xf>
    <xf numFmtId="0" fontId="0" fillId="12" borderId="18" xfId="25" applyBorder="1" applyAlignment="1">
      <alignment/>
    </xf>
    <xf numFmtId="0" fontId="3" fillId="12" borderId="18" xfId="25" applyFont="1" applyBorder="1" applyAlignment="1">
      <alignment/>
    </xf>
    <xf numFmtId="0" fontId="0" fillId="12" borderId="14" xfId="25" applyBorder="1" applyAlignment="1">
      <alignment/>
    </xf>
    <xf numFmtId="0" fontId="0" fillId="12" borderId="13" xfId="25" applyBorder="1" applyAlignment="1">
      <alignment/>
    </xf>
    <xf numFmtId="0" fontId="3" fillId="12" borderId="15" xfId="25" applyFont="1" applyBorder="1" applyAlignment="1">
      <alignment/>
    </xf>
    <xf numFmtId="0" fontId="3" fillId="10" borderId="17" xfId="23" applyFont="1" applyBorder="1" applyAlignment="1">
      <alignment/>
    </xf>
    <xf numFmtId="0" fontId="3" fillId="10" borderId="18" xfId="23" applyFont="1" applyBorder="1" applyAlignment="1">
      <alignment/>
    </xf>
    <xf numFmtId="0" fontId="0" fillId="10" borderId="14" xfId="23" applyBorder="1" applyAlignment="1">
      <alignment/>
    </xf>
    <xf numFmtId="0" fontId="0" fillId="10" borderId="13" xfId="23" applyBorder="1" applyAlignment="1">
      <alignment/>
    </xf>
    <xf numFmtId="0" fontId="3" fillId="10" borderId="15" xfId="23" applyFont="1" applyBorder="1" applyAlignment="1">
      <alignment/>
    </xf>
    <xf numFmtId="0" fontId="4" fillId="0" borderId="12" xfId="29" applyFont="1" applyFill="1" applyBorder="1" applyAlignment="1">
      <alignment/>
    </xf>
    <xf numFmtId="0" fontId="4" fillId="0" borderId="12" xfId="29" applyFont="1" applyFill="1" applyBorder="1" applyAlignment="1">
      <alignment/>
    </xf>
    <xf numFmtId="0" fontId="4" fillId="16" borderId="12" xfId="29" applyFont="1" applyBorder="1" applyAlignment="1">
      <alignment/>
    </xf>
    <xf numFmtId="0" fontId="0" fillId="0" borderId="0" xfId="0" applyFill="1" applyBorder="1" applyAlignment="1">
      <alignment/>
    </xf>
    <xf numFmtId="0" fontId="5" fillId="14" borderId="10" xfId="27" applyFont="1" applyBorder="1" applyAlignment="1">
      <alignment horizontal="left"/>
    </xf>
    <xf numFmtId="0" fontId="2" fillId="14" borderId="10" xfId="27" applyFont="1" applyBorder="1" applyAlignment="1">
      <alignment horizontal="left"/>
    </xf>
    <xf numFmtId="0" fontId="2" fillId="14" borderId="19" xfId="27" applyFont="1" applyBorder="1" applyAlignment="1">
      <alignment horizontal="left"/>
    </xf>
    <xf numFmtId="0" fontId="5" fillId="16" borderId="10" xfId="29" applyFont="1" applyBorder="1" applyAlignment="1">
      <alignment horizontal="left"/>
    </xf>
    <xf numFmtId="0" fontId="5" fillId="16" borderId="17" xfId="29" applyFont="1" applyBorder="1" applyAlignment="1">
      <alignment horizontal="left"/>
    </xf>
    <xf numFmtId="0" fontId="5" fillId="15" borderId="20" xfId="28" applyFont="1" applyBorder="1" applyAlignment="1">
      <alignment horizontal="left"/>
    </xf>
    <xf numFmtId="0" fontId="6" fillId="15" borderId="16" xfId="28" applyFont="1" applyBorder="1" applyAlignment="1">
      <alignment horizontal="left"/>
    </xf>
    <xf numFmtId="0" fontId="6" fillId="15" borderId="15" xfId="28" applyFont="1" applyBorder="1" applyAlignment="1">
      <alignment horizontal="left"/>
    </xf>
    <xf numFmtId="0" fontId="6" fillId="15" borderId="12" xfId="28" applyFont="1" applyBorder="1" applyAlignment="1">
      <alignment horizontal="left"/>
    </xf>
    <xf numFmtId="0" fontId="6" fillId="15" borderId="0" xfId="28" applyFont="1" applyBorder="1" applyAlignment="1">
      <alignment horizontal="left"/>
    </xf>
    <xf numFmtId="0" fontId="6" fillId="15" borderId="11" xfId="28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17" borderId="20" xfId="30" applyFont="1" applyBorder="1" applyAlignment="1">
      <alignment horizontal="left"/>
    </xf>
    <xf numFmtId="0" fontId="5" fillId="17" borderId="16" xfId="30" applyFont="1" applyBorder="1" applyAlignment="1">
      <alignment horizontal="left"/>
    </xf>
    <xf numFmtId="0" fontId="5" fillId="17" borderId="15" xfId="30" applyFont="1" applyBorder="1" applyAlignment="1">
      <alignment horizontal="left"/>
    </xf>
    <xf numFmtId="0" fontId="5" fillId="17" borderId="12" xfId="30" applyFont="1" applyBorder="1" applyAlignment="1">
      <alignment horizontal="left"/>
    </xf>
    <xf numFmtId="0" fontId="5" fillId="17" borderId="0" xfId="30" applyFont="1" applyBorder="1" applyAlignment="1">
      <alignment horizontal="left"/>
    </xf>
    <xf numFmtId="0" fontId="5" fillId="17" borderId="11" xfId="30" applyFont="1" applyBorder="1" applyAlignment="1">
      <alignment horizontal="left"/>
    </xf>
    <xf numFmtId="0" fontId="5" fillId="17" borderId="21" xfId="30" applyFont="1" applyBorder="1" applyAlignment="1">
      <alignment horizontal="left"/>
    </xf>
    <xf numFmtId="0" fontId="5" fillId="17" borderId="22" xfId="30" applyFont="1" applyBorder="1" applyAlignment="1">
      <alignment horizontal="left"/>
    </xf>
    <xf numFmtId="0" fontId="5" fillId="17" borderId="23" xfId="30" applyFont="1" applyBorder="1" applyAlignment="1">
      <alignment horizontal="left"/>
    </xf>
    <xf numFmtId="0" fontId="5" fillId="19" borderId="10" xfId="32" applyFont="1" applyBorder="1" applyAlignment="1">
      <alignment horizontal="left"/>
    </xf>
    <xf numFmtId="0" fontId="5" fillId="19" borderId="19" xfId="32" applyFont="1" applyBorder="1" applyAlignment="1">
      <alignment horizontal="left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5"/>
  <sheetViews>
    <sheetView zoomScalePageLayoutView="0" workbookViewId="0" topLeftCell="A1">
      <selection activeCell="A5" sqref="A5:E26"/>
    </sheetView>
  </sheetViews>
  <sheetFormatPr defaultColWidth="9.140625" defaultRowHeight="15"/>
  <cols>
    <col min="1" max="1" width="9.140625" style="8" customWidth="1"/>
    <col min="2" max="2" width="46.57421875" style="0" customWidth="1"/>
    <col min="3" max="3" width="16.7109375" style="0" customWidth="1"/>
    <col min="4" max="4" width="27.28125" style="0" bestFit="1" customWidth="1"/>
    <col min="5" max="5" width="17.00390625" style="0" bestFit="1" customWidth="1"/>
    <col min="6" max="6" width="69.7109375" style="18" customWidth="1"/>
  </cols>
  <sheetData>
    <row r="1" spans="1:6" ht="15">
      <c r="A1" s="65" t="s">
        <v>11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spans="1:6" ht="15">
      <c r="A3" s="67"/>
      <c r="B3" s="67"/>
      <c r="C3" s="67"/>
      <c r="D3" s="67"/>
      <c r="E3" s="67"/>
      <c r="F3" s="67"/>
    </row>
    <row r="4" spans="1:5" ht="15">
      <c r="A4" s="7" t="s">
        <v>0</v>
      </c>
      <c r="B4" s="2" t="s">
        <v>1</v>
      </c>
      <c r="C4" s="2" t="s">
        <v>10</v>
      </c>
      <c r="D4" s="2" t="s">
        <v>66</v>
      </c>
      <c r="E4" s="19"/>
    </row>
    <row r="5" spans="1:4" ht="15">
      <c r="A5" s="14"/>
      <c r="B5" s="15"/>
      <c r="C5" s="15"/>
      <c r="D5" s="15"/>
    </row>
  </sheetData>
  <sheetProtection/>
  <mergeCells count="1">
    <mergeCell ref="A1:F3"/>
  </mergeCells>
  <dataValidations count="3">
    <dataValidation type="list" allowBlank="1" showInputMessage="1" showErrorMessage="1" sqref="B1:B91 B96:B65536">
      <formula1>IntType</formula1>
    </dataValidation>
    <dataValidation type="list" allowBlank="1" showInputMessage="1" showErrorMessage="1" sqref="D1:D65536">
      <formula1>Setting</formula1>
    </dataValidation>
    <dataValidation type="list" allowBlank="1" showInputMessage="1" showErrorMessage="1" sqref="B92:B95">
      <formula1>SupervisionType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16"/>
  <sheetViews>
    <sheetView zoomScalePageLayoutView="0" workbookViewId="0" topLeftCell="A1">
      <selection activeCell="A5" sqref="A5:E7"/>
    </sheetView>
  </sheetViews>
  <sheetFormatPr defaultColWidth="9.140625" defaultRowHeight="15"/>
  <cols>
    <col min="1" max="1" width="14.421875" style="8" customWidth="1"/>
    <col min="2" max="2" width="36.57421875" style="0" customWidth="1"/>
    <col min="3" max="3" width="17.57421875" style="0" customWidth="1"/>
    <col min="4" max="4" width="34.28125" style="0" customWidth="1"/>
    <col min="5" max="5" width="47.00390625" style="0" customWidth="1"/>
    <col min="6" max="6" width="13.7109375" style="0" customWidth="1"/>
    <col min="7" max="7" width="11.7109375" style="0" customWidth="1"/>
    <col min="8" max="8" width="9.140625" style="26" customWidth="1"/>
    <col min="9" max="9" width="9.140625" style="22" customWidth="1"/>
    <col min="10" max="10" width="9.140625" style="27" customWidth="1"/>
  </cols>
  <sheetData>
    <row r="1" spans="1:10" ht="15">
      <c r="A1" s="68" t="s">
        <v>12</v>
      </c>
      <c r="B1" s="68"/>
      <c r="C1" s="68"/>
      <c r="D1" s="68"/>
      <c r="E1" s="68"/>
      <c r="F1" s="68"/>
      <c r="G1" s="69"/>
      <c r="H1" s="24"/>
      <c r="I1" s="24"/>
      <c r="J1" s="25"/>
    </row>
    <row r="2" spans="1:8" ht="15">
      <c r="A2" s="68"/>
      <c r="B2" s="68"/>
      <c r="C2" s="68"/>
      <c r="D2" s="68"/>
      <c r="E2" s="68"/>
      <c r="F2" s="68"/>
      <c r="G2" s="69"/>
      <c r="H2" s="22"/>
    </row>
    <row r="3" spans="1:8" ht="15">
      <c r="A3" s="68"/>
      <c r="B3" s="68"/>
      <c r="C3" s="68"/>
      <c r="D3" s="68"/>
      <c r="E3" s="68"/>
      <c r="F3" s="68"/>
      <c r="G3" s="69"/>
      <c r="H3" s="22"/>
    </row>
    <row r="4" spans="1:7" ht="15">
      <c r="A4" s="7" t="s">
        <v>0</v>
      </c>
      <c r="B4" s="2" t="s">
        <v>1</v>
      </c>
      <c r="C4" s="2" t="s">
        <v>10</v>
      </c>
      <c r="D4" s="6" t="s">
        <v>66</v>
      </c>
      <c r="E4" s="6" t="s">
        <v>113</v>
      </c>
      <c r="F4" s="6" t="s">
        <v>114</v>
      </c>
      <c r="G4" s="23" t="s">
        <v>115</v>
      </c>
    </row>
    <row r="5" spans="6:8" ht="15">
      <c r="F5" t="s">
        <v>111</v>
      </c>
      <c r="G5" t="s">
        <v>111</v>
      </c>
      <c r="H5" s="26" t="s">
        <v>124</v>
      </c>
    </row>
    <row r="6" spans="6:8" ht="15">
      <c r="F6" t="s">
        <v>111</v>
      </c>
      <c r="G6" t="s">
        <v>111</v>
      </c>
      <c r="H6" s="62" t="s">
        <v>125</v>
      </c>
    </row>
    <row r="7" spans="6:8" ht="15">
      <c r="F7" t="s">
        <v>111</v>
      </c>
      <c r="H7" s="62"/>
    </row>
    <row r="8" ht="15">
      <c r="H8" s="62"/>
    </row>
    <row r="9" ht="15">
      <c r="H9" s="61"/>
    </row>
    <row r="10" ht="15">
      <c r="H10" s="61"/>
    </row>
    <row r="11" ht="15">
      <c r="H11" s="63"/>
    </row>
    <row r="13" spans="5:8" ht="15">
      <c r="E13" s="5"/>
      <c r="F13" s="64"/>
      <c r="G13" s="64"/>
      <c r="H13" s="63"/>
    </row>
    <row r="14" spans="6:7" ht="15">
      <c r="F14" s="64"/>
      <c r="G14" s="64"/>
    </row>
    <row r="15" spans="5:7" ht="15">
      <c r="E15" s="5"/>
      <c r="F15" s="64"/>
      <c r="G15" s="64"/>
    </row>
    <row r="16" spans="6:8" ht="15">
      <c r="F16" s="64"/>
      <c r="G16" s="64"/>
      <c r="H16" s="63"/>
    </row>
  </sheetData>
  <sheetProtection/>
  <mergeCells count="1">
    <mergeCell ref="A1:G3"/>
  </mergeCells>
  <dataValidations count="5">
    <dataValidation type="list" allowBlank="1" showInputMessage="1" showErrorMessage="1" sqref="B1:B17 B19:B65536">
      <formula1>AssessmentType</formula1>
    </dataValidation>
    <dataValidation type="list" allowBlank="1" showInputMessage="1" showErrorMessage="1" sqref="D1:D17 D19:D65536">
      <formula1>Setting</formula1>
    </dataValidation>
    <dataValidation type="list" allowBlank="1" showInputMessage="1" showErrorMessage="1" sqref="E1:E17 E19:E65536">
      <formula1>Measure</formula1>
    </dataValidation>
    <dataValidation type="list" allowBlank="1" showInputMessage="1" showErrorMessage="1" sqref="F1:F17 F19:F65536">
      <formula1>Admin</formula1>
    </dataValidation>
    <dataValidation type="list" allowBlank="1" showInputMessage="1" showErrorMessage="1" sqref="G1:G17 G19:G65536">
      <formula1>Report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4"/>
  <sheetViews>
    <sheetView zoomScalePageLayoutView="0" workbookViewId="0" topLeftCell="A1">
      <selection activeCell="A5" sqref="A5:E117"/>
    </sheetView>
  </sheetViews>
  <sheetFormatPr defaultColWidth="9.140625" defaultRowHeight="15"/>
  <cols>
    <col min="1" max="1" width="13.57421875" style="8" customWidth="1"/>
    <col min="2" max="2" width="41.7109375" style="0" customWidth="1"/>
    <col min="3" max="3" width="18.421875" style="0" customWidth="1"/>
    <col min="4" max="4" width="25.57421875" style="0" customWidth="1"/>
    <col min="7" max="7" width="59.28125" style="21" customWidth="1"/>
  </cols>
  <sheetData>
    <row r="1" spans="1:7" ht="15">
      <c r="A1" s="70" t="s">
        <v>16</v>
      </c>
      <c r="B1" s="71"/>
      <c r="C1" s="71"/>
      <c r="D1" s="71"/>
      <c r="E1" s="71"/>
      <c r="F1" s="71"/>
      <c r="G1" s="72"/>
    </row>
    <row r="2" spans="1:7" ht="15">
      <c r="A2" s="73"/>
      <c r="B2" s="74"/>
      <c r="C2" s="74"/>
      <c r="D2" s="74"/>
      <c r="E2" s="74"/>
      <c r="F2" s="74"/>
      <c r="G2" s="75"/>
    </row>
    <row r="3" spans="1:7" ht="15">
      <c r="A3" s="73"/>
      <c r="B3" s="74"/>
      <c r="C3" s="74"/>
      <c r="D3" s="74"/>
      <c r="E3" s="74"/>
      <c r="F3" s="74"/>
      <c r="G3" s="75"/>
    </row>
    <row r="4" spans="1:6" ht="15">
      <c r="A4" s="16" t="s">
        <v>0</v>
      </c>
      <c r="B4" s="17" t="s">
        <v>1</v>
      </c>
      <c r="C4" s="17" t="s">
        <v>10</v>
      </c>
      <c r="D4" s="6" t="s">
        <v>66</v>
      </c>
      <c r="E4" s="20"/>
      <c r="F4" s="20"/>
    </row>
  </sheetData>
  <sheetProtection/>
  <mergeCells count="1">
    <mergeCell ref="A1:G3"/>
  </mergeCells>
  <dataValidations count="2">
    <dataValidation type="list" allowBlank="1" showInputMessage="1" showErrorMessage="1" sqref="B95:B65536 B1:B89">
      <formula1>SupervisionType</formula1>
    </dataValidation>
    <dataValidation type="list" allowBlank="1" showInputMessage="1" showErrorMessage="1" sqref="D95:D65536 D1:D89">
      <formula1>Setting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C5"/>
  <sheetViews>
    <sheetView zoomScale="80" zoomScaleNormal="80" zoomScalePageLayoutView="0" workbookViewId="0" topLeftCell="A5">
      <pane ySplit="1" topLeftCell="A6" activePane="bottomLeft" state="frozen"/>
      <selection pane="topLeft" activeCell="A5" sqref="A5"/>
      <selection pane="bottomLeft" activeCell="AO9" sqref="AO9:AO10"/>
    </sheetView>
  </sheetViews>
  <sheetFormatPr defaultColWidth="9.140625" defaultRowHeight="15"/>
  <cols>
    <col min="1" max="46" width="4.7109375" style="9" customWidth="1"/>
    <col min="47" max="54" width="9.140625" style="9" customWidth="1"/>
    <col min="55" max="55" width="35.8515625" style="9" customWidth="1"/>
    <col min="56" max="16384" width="9.140625" style="9" customWidth="1"/>
  </cols>
  <sheetData>
    <row r="1" spans="1:55" ht="15" customHeight="1">
      <c r="A1" s="83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5"/>
      <c r="AA1" s="76" t="s">
        <v>120</v>
      </c>
      <c r="AB1" s="76"/>
      <c r="AC1" s="76"/>
      <c r="AD1" s="76"/>
      <c r="AE1" s="76"/>
      <c r="AF1" s="76"/>
      <c r="AG1" s="76"/>
      <c r="AU1" s="77" t="s">
        <v>121</v>
      </c>
      <c r="AV1" s="77"/>
      <c r="AW1" s="77"/>
      <c r="AX1" s="77"/>
      <c r="AY1" s="77"/>
      <c r="AZ1" s="77"/>
      <c r="BA1" s="77"/>
      <c r="BB1" s="77"/>
      <c r="BC1" s="77"/>
    </row>
    <row r="2" spans="1:55" ht="1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  <c r="AA2" s="76"/>
      <c r="AB2" s="76"/>
      <c r="AC2" s="76"/>
      <c r="AD2" s="76"/>
      <c r="AE2" s="76"/>
      <c r="AF2" s="76"/>
      <c r="AG2" s="76"/>
      <c r="AU2" s="77"/>
      <c r="AV2" s="77"/>
      <c r="AW2" s="77"/>
      <c r="AX2" s="77"/>
      <c r="AY2" s="77"/>
      <c r="AZ2" s="77"/>
      <c r="BA2" s="77"/>
      <c r="BB2" s="77"/>
      <c r="BC2" s="77"/>
    </row>
    <row r="3" spans="1:55" ht="15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  <c r="AU3" s="77"/>
      <c r="AV3" s="77"/>
      <c r="AW3" s="77"/>
      <c r="AX3" s="77"/>
      <c r="AY3" s="77"/>
      <c r="AZ3" s="77"/>
      <c r="BA3" s="77"/>
      <c r="BB3" s="77"/>
      <c r="BC3" s="77"/>
    </row>
    <row r="4" spans="1:55" ht="18" customHeight="1">
      <c r="A4" s="78" t="s">
        <v>26</v>
      </c>
      <c r="B4" s="79"/>
      <c r="C4" s="79"/>
      <c r="D4" s="79"/>
      <c r="E4" s="79"/>
      <c r="F4" s="79"/>
      <c r="G4" s="80"/>
      <c r="H4" s="78" t="s">
        <v>31</v>
      </c>
      <c r="I4" s="81"/>
      <c r="J4" s="81"/>
      <c r="K4" s="81"/>
      <c r="L4" s="82"/>
      <c r="M4" s="78" t="s">
        <v>38</v>
      </c>
      <c r="N4" s="79"/>
      <c r="O4" s="79"/>
      <c r="P4" s="79"/>
      <c r="Q4" s="79"/>
      <c r="R4" s="79"/>
      <c r="S4" s="80"/>
      <c r="T4" s="78" t="s">
        <v>42</v>
      </c>
      <c r="U4" s="79"/>
      <c r="V4" s="80"/>
      <c r="W4" s="78" t="s">
        <v>60</v>
      </c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80"/>
      <c r="AR4" s="78" t="s">
        <v>12</v>
      </c>
      <c r="AS4" s="79"/>
      <c r="AT4" s="80"/>
      <c r="AU4" s="77"/>
      <c r="AV4" s="77"/>
      <c r="AW4" s="77"/>
      <c r="AX4" s="77"/>
      <c r="AY4" s="77"/>
      <c r="AZ4" s="77"/>
      <c r="BA4" s="77"/>
      <c r="BB4" s="77"/>
      <c r="BC4" s="77"/>
    </row>
    <row r="5" spans="1:46" ht="313.5" customHeight="1">
      <c r="A5" s="10" t="s">
        <v>20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1" t="s">
        <v>15</v>
      </c>
      <c r="H5" s="10" t="s">
        <v>27</v>
      </c>
      <c r="I5" s="10" t="s">
        <v>28</v>
      </c>
      <c r="J5" s="10" t="s">
        <v>29</v>
      </c>
      <c r="K5" s="10" t="s">
        <v>30</v>
      </c>
      <c r="L5" s="11" t="s">
        <v>15</v>
      </c>
      <c r="M5" s="10" t="s">
        <v>32</v>
      </c>
      <c r="N5" s="10" t="s">
        <v>33</v>
      </c>
      <c r="O5" s="10" t="s">
        <v>34</v>
      </c>
      <c r="P5" s="10" t="s">
        <v>35</v>
      </c>
      <c r="Q5" s="10" t="s">
        <v>36</v>
      </c>
      <c r="R5" s="10" t="s">
        <v>37</v>
      </c>
      <c r="S5" s="11" t="s">
        <v>15</v>
      </c>
      <c r="T5" s="10" t="s">
        <v>39</v>
      </c>
      <c r="U5" s="10" t="s">
        <v>40</v>
      </c>
      <c r="V5" s="11" t="s">
        <v>41</v>
      </c>
      <c r="W5" s="12" t="s">
        <v>44</v>
      </c>
      <c r="X5" s="13" t="s">
        <v>45</v>
      </c>
      <c r="Y5" s="13" t="s">
        <v>46</v>
      </c>
      <c r="Z5" s="13" t="s">
        <v>47</v>
      </c>
      <c r="AA5" s="13" t="s">
        <v>48</v>
      </c>
      <c r="AB5" s="13" t="s">
        <v>49</v>
      </c>
      <c r="AC5" s="13" t="s">
        <v>50</v>
      </c>
      <c r="AD5" s="13" t="s">
        <v>51</v>
      </c>
      <c r="AE5" s="13" t="s">
        <v>52</v>
      </c>
      <c r="AF5" s="13" t="s">
        <v>53</v>
      </c>
      <c r="AG5" s="13" t="s">
        <v>54</v>
      </c>
      <c r="AH5" s="13" t="s">
        <v>3</v>
      </c>
      <c r="AI5" s="13" t="s">
        <v>4</v>
      </c>
      <c r="AJ5" s="13" t="s">
        <v>55</v>
      </c>
      <c r="AK5" s="13" t="s">
        <v>56</v>
      </c>
      <c r="AL5" s="13" t="s">
        <v>57</v>
      </c>
      <c r="AM5" s="13" t="s">
        <v>5</v>
      </c>
      <c r="AN5" s="13" t="s">
        <v>6</v>
      </c>
      <c r="AO5" s="13" t="s">
        <v>7</v>
      </c>
      <c r="AP5" s="13" t="s">
        <v>8</v>
      </c>
      <c r="AQ5" s="11" t="s">
        <v>9</v>
      </c>
      <c r="AR5" s="12" t="s">
        <v>13</v>
      </c>
      <c r="AS5" s="13" t="s">
        <v>14</v>
      </c>
      <c r="AT5" s="11" t="s">
        <v>15</v>
      </c>
    </row>
  </sheetData>
  <sheetProtection/>
  <mergeCells count="9">
    <mergeCell ref="AA1:AG2"/>
    <mergeCell ref="AU1:BC4"/>
    <mergeCell ref="A4:G4"/>
    <mergeCell ref="H4:L4"/>
    <mergeCell ref="M4:S4"/>
    <mergeCell ref="T4:V4"/>
    <mergeCell ref="A1:Y3"/>
    <mergeCell ref="W4:AQ4"/>
    <mergeCell ref="AR4:AT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M110"/>
  <sheetViews>
    <sheetView zoomScalePageLayoutView="0" workbookViewId="0" topLeftCell="A1">
      <selection activeCell="H92" sqref="H92"/>
    </sheetView>
  </sheetViews>
  <sheetFormatPr defaultColWidth="9.140625" defaultRowHeight="15"/>
  <cols>
    <col min="1" max="1" width="48.421875" style="0" customWidth="1"/>
    <col min="2" max="2" width="22.8515625" style="0" customWidth="1"/>
    <col min="3" max="3" width="30.140625" style="0" customWidth="1"/>
    <col min="4" max="4" width="4.00390625" style="0" customWidth="1"/>
    <col min="5" max="5" width="35.8515625" style="29" customWidth="1"/>
    <col min="6" max="9" width="9.140625" style="28" customWidth="1"/>
    <col min="10" max="10" width="9.140625" style="30" customWidth="1"/>
  </cols>
  <sheetData>
    <row r="1" spans="1:13" ht="15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">
      <c r="A3" s="92"/>
      <c r="B3" s="92"/>
      <c r="C3" s="92"/>
      <c r="D3" s="93"/>
      <c r="E3" s="93"/>
      <c r="F3" s="93"/>
      <c r="G3" s="93"/>
      <c r="H3" s="93"/>
      <c r="I3" s="93"/>
      <c r="J3" s="93"/>
      <c r="K3" s="92"/>
      <c r="L3" s="92"/>
      <c r="M3" s="92"/>
    </row>
    <row r="4" spans="1:4" ht="15">
      <c r="A4" s="33" t="s">
        <v>11</v>
      </c>
      <c r="B4" s="33" t="s">
        <v>58</v>
      </c>
      <c r="C4" s="33" t="s">
        <v>59</v>
      </c>
      <c r="D4" s="32"/>
    </row>
    <row r="5" spans="1:4" ht="15">
      <c r="A5" t="s">
        <v>44</v>
      </c>
      <c r="B5">
        <f>SUMIF(PsychotherapyIntervention!B:B,"Individual - Older Adult (65+)",PsychotherapyIntervention!C:C)</f>
        <v>0</v>
      </c>
      <c r="C5">
        <f>COUNTIF(ClientDemographic!W:W,"t")</f>
        <v>0</v>
      </c>
      <c r="D5" s="18"/>
    </row>
    <row r="6" spans="1:4" ht="15">
      <c r="A6" t="s">
        <v>45</v>
      </c>
      <c r="B6" s="5">
        <f>SUMIF(PsychotherapyIntervention!B:B,"Individual - Adult (18-64)",PsychotherapyIntervention!C:C)</f>
        <v>0</v>
      </c>
      <c r="C6">
        <f>COUNTIF(ClientDemographic!X:X,"t")</f>
        <v>0</v>
      </c>
      <c r="D6" s="18"/>
    </row>
    <row r="7" spans="1:4" ht="15">
      <c r="A7" t="s">
        <v>46</v>
      </c>
      <c r="B7">
        <f>SUMIF(PsychotherapyIntervention!B:B,"Individual - Adolescent (13-17)",PsychotherapyIntervention!C:C)</f>
        <v>0</v>
      </c>
      <c r="C7">
        <f>COUNTIF(ClientDemographic!Y:Y,"t")</f>
        <v>0</v>
      </c>
      <c r="D7" s="18"/>
    </row>
    <row r="8" spans="1:4" ht="15">
      <c r="A8" t="s">
        <v>47</v>
      </c>
      <c r="B8">
        <f>SUMIF(PsychotherapyIntervention!B:B,"Individual - School Age (6-12)",PsychotherapyIntervention!C:C)</f>
        <v>0</v>
      </c>
      <c r="C8">
        <f>COUNTIF(ClientDemographic!Z:Z,"t")</f>
        <v>0</v>
      </c>
      <c r="D8" s="18"/>
    </row>
    <row r="9" spans="1:4" ht="15">
      <c r="A9" t="s">
        <v>48</v>
      </c>
      <c r="B9">
        <f>SUMIF(PsychotherapyIntervention!B:B,"Individual - Preschool Age (3-5)",PsychotherapyIntervention!C:C)</f>
        <v>0</v>
      </c>
      <c r="C9">
        <f>COUNTIF(ClientDemographic!AA:AA,"t")</f>
        <v>0</v>
      </c>
      <c r="D9" s="18"/>
    </row>
    <row r="10" spans="1:4" ht="15">
      <c r="A10" t="s">
        <v>49</v>
      </c>
      <c r="B10">
        <f>SUMIF(PsychotherapyIntervention!B:B,"Individual - Infants/Toddlers (0-2)",PsychotherapyIntervention!C:C)</f>
        <v>0</v>
      </c>
      <c r="C10">
        <f>COUNTIF(ClientDemographic!AB:AB,"t")</f>
        <v>0</v>
      </c>
      <c r="D10" s="18"/>
    </row>
    <row r="11" spans="1:4" ht="15">
      <c r="A11" t="s">
        <v>50</v>
      </c>
      <c r="B11">
        <f>SUMIF(PsychotherapyIntervention!B:B,"Career Counseling - Adults",PsychotherapyIntervention!C:C)</f>
        <v>0</v>
      </c>
      <c r="C11">
        <f>COUNTIF(ClientDemographic!AC:AC,"t")</f>
        <v>0</v>
      </c>
      <c r="D11" s="18"/>
    </row>
    <row r="12" spans="1:4" ht="15">
      <c r="A12" t="s">
        <v>51</v>
      </c>
      <c r="B12">
        <f>SUMIF(PsychotherapyIntervention!B:B,"Career Counseling - Adolescents",PsychotherapyIntervention!C:C)</f>
        <v>0</v>
      </c>
      <c r="C12">
        <f>COUNTIF(ClientDemographic!AD:AD,"t")</f>
        <v>0</v>
      </c>
      <c r="D12" s="18"/>
    </row>
    <row r="13" spans="1:4" ht="15">
      <c r="A13" t="s">
        <v>52</v>
      </c>
      <c r="B13">
        <f>SUMIF(PsychotherapyIntervention!B:B,"Group Counseling - Adults",PsychotherapyIntervention!C:C)</f>
        <v>0</v>
      </c>
      <c r="C13">
        <f>COUNTIF(ClientDemographic!AE:AE,"t")</f>
        <v>0</v>
      </c>
      <c r="D13" s="18"/>
    </row>
    <row r="14" spans="1:4" ht="15">
      <c r="A14" t="s">
        <v>53</v>
      </c>
      <c r="B14">
        <f>SUMIF(PsychotherapyIntervention!B:B,"Group Counseling - Adolescents (13-17)",PsychotherapyIntervention!C:C)</f>
        <v>0</v>
      </c>
      <c r="C14">
        <f>COUNTIF(ClientDemographic!AF:AF,"t")</f>
        <v>0</v>
      </c>
      <c r="D14" s="18"/>
    </row>
    <row r="15" spans="1:4" ht="15">
      <c r="A15" t="s">
        <v>54</v>
      </c>
      <c r="B15">
        <f>SUMIF(PsychotherapyIntervention!B:B,"Group Counseling - Children (12 and Under)",PsychotherapyIntervention!C:C)</f>
        <v>0</v>
      </c>
      <c r="C15">
        <f>COUNTIF(ClientDemographic!AG:AG,"t")</f>
        <v>0</v>
      </c>
      <c r="D15" s="18"/>
    </row>
    <row r="16" spans="1:4" ht="15">
      <c r="A16" t="s">
        <v>3</v>
      </c>
      <c r="B16">
        <f>SUMIF(PsychotherapyIntervention!B:B,"Family Therapy",PsychotherapyIntervention!C:C)</f>
        <v>0</v>
      </c>
      <c r="C16">
        <f>COUNTIF(ClientDemographic!AH:AH,"t")</f>
        <v>0</v>
      </c>
      <c r="D16" s="18"/>
    </row>
    <row r="17" spans="1:4" ht="15">
      <c r="A17" t="s">
        <v>4</v>
      </c>
      <c r="B17">
        <f>SUMIF(PsychotherapyIntervention!B:B,"Couples Therapy",PsychotherapyIntervention!C:C)</f>
        <v>0</v>
      </c>
      <c r="C17">
        <f>COUNTIF(ClientDemographic!AI:AI,"t")</f>
        <v>0</v>
      </c>
      <c r="D17" s="18"/>
    </row>
    <row r="18" spans="1:4" ht="15">
      <c r="A18" t="s">
        <v>55</v>
      </c>
      <c r="B18">
        <f>SUMIF(PsychotherapyIntervention!B:B,"School Counseling Intervention - Consultation",PsychotherapyIntervention!C:C)</f>
        <v>0</v>
      </c>
      <c r="C18">
        <f>COUNTIF(ClientDemographic!AJ:AJ,"t")</f>
        <v>0</v>
      </c>
      <c r="D18" s="18"/>
    </row>
    <row r="19" spans="1:4" ht="15">
      <c r="A19" t="s">
        <v>56</v>
      </c>
      <c r="B19">
        <f>SUMIF(PsychotherapyIntervention!B:B,"School Counseling Intervention - Direct Intervention",PsychotherapyIntervention!C:C)</f>
        <v>0</v>
      </c>
      <c r="C19">
        <f>COUNTIF(ClientDemographic!AK:AK,"t")</f>
        <v>0</v>
      </c>
      <c r="D19" s="18"/>
    </row>
    <row r="20" spans="1:4" ht="15">
      <c r="A20" t="s">
        <v>57</v>
      </c>
      <c r="B20">
        <f>SUMIF(PsychotherapyIntervention!B:B,"School Counseling Intervention - Other",PsychotherapyIntervention!C:C)</f>
        <v>0</v>
      </c>
      <c r="C20">
        <f>COUNTIF(ClientDemographic!AL:AL,"t")</f>
        <v>0</v>
      </c>
      <c r="D20" s="18"/>
    </row>
    <row r="21" spans="1:4" ht="15">
      <c r="A21" t="s">
        <v>5</v>
      </c>
      <c r="B21">
        <f>SUMIF(PsychotherapyIntervention!B:B,"Sports Psychology",PsychotherapyIntervention!C:C)</f>
        <v>0</v>
      </c>
      <c r="C21">
        <f>COUNTIF(ClientDemographic!AM:AM,"t")</f>
        <v>0</v>
      </c>
      <c r="D21" s="18"/>
    </row>
    <row r="22" spans="1:4" ht="15">
      <c r="A22" t="s">
        <v>6</v>
      </c>
      <c r="B22">
        <f>SUMIF(PsychotherapyIntervention!B:B,"Medical - Health Related Interventions",PsychotherapyIntervention!C:C)</f>
        <v>0</v>
      </c>
      <c r="C22">
        <f>COUNTIF(ClientDemographic!AN:AN,"t")</f>
        <v>0</v>
      </c>
      <c r="D22" s="18"/>
    </row>
    <row r="23" spans="1:4" ht="15">
      <c r="A23" t="s">
        <v>7</v>
      </c>
      <c r="B23">
        <f>SUMIF(PsychotherapyIntervention!B:B,"Intake Interview/Structured Interview",PsychotherapyIntervention!C:C)</f>
        <v>0</v>
      </c>
      <c r="C23">
        <f>COUNTIF(ClientDemographic!AO:AO,"t")</f>
        <v>0</v>
      </c>
      <c r="D23" s="18"/>
    </row>
    <row r="24" spans="1:4" ht="15">
      <c r="A24" t="s">
        <v>8</v>
      </c>
      <c r="B24">
        <f>SUMIF(PsychotherapyIntervention!B:B,"Substance Abuse Interventions",PsychotherapyIntervention!C:C)</f>
        <v>0</v>
      </c>
      <c r="C24">
        <f>COUNTIF(ClientDemographic!AP:AP,"t")</f>
        <v>0</v>
      </c>
      <c r="D24" s="18"/>
    </row>
    <row r="25" spans="1:4" ht="15">
      <c r="A25" t="s">
        <v>9</v>
      </c>
      <c r="B25">
        <f>SUMIF(PsychotherapyIntervention!B:B,"Other Interventions",PsychotherapyIntervention!C:C)</f>
        <v>0</v>
      </c>
      <c r="C25">
        <f>COUNTIF(ClientDemographic!AQ:AQ,"t")</f>
        <v>0</v>
      </c>
      <c r="D25" s="31"/>
    </row>
    <row r="27" spans="1:5" ht="15">
      <c r="A27" s="34" t="s">
        <v>12</v>
      </c>
      <c r="B27" s="35" t="s">
        <v>58</v>
      </c>
      <c r="C27" s="35" t="s">
        <v>61</v>
      </c>
      <c r="D27" s="36"/>
      <c r="E27" s="29" t="s">
        <v>116</v>
      </c>
    </row>
    <row r="28" spans="1:4" ht="15">
      <c r="A28" t="s">
        <v>13</v>
      </c>
      <c r="B28">
        <f>SUMIF(Assessment!B:B,"Psychodiagnostical Test Administration",Assessment!C:C)</f>
        <v>0</v>
      </c>
      <c r="C28">
        <f>COUNTIF(ClientDemographic!AR:AR,"a")</f>
        <v>0</v>
      </c>
      <c r="D28" s="38"/>
    </row>
    <row r="29" spans="1:4" ht="15">
      <c r="A29" t="s">
        <v>14</v>
      </c>
      <c r="B29" s="5">
        <f>SUMIF(Assessment!B:B,"Neuropsychological Test Administration",Assessment!C:C)</f>
        <v>0</v>
      </c>
      <c r="C29">
        <f>COUNTIF(ClientDemographic!AS:AS,"a")</f>
        <v>0</v>
      </c>
      <c r="D29" s="38"/>
    </row>
    <row r="30" spans="1:4" ht="15">
      <c r="A30" t="s">
        <v>15</v>
      </c>
      <c r="B30">
        <f>SUMIF(Assessment!B:B,"Other",Assessment!C:C)</f>
        <v>0</v>
      </c>
      <c r="C30">
        <f>COUNTIF(ClientDemographic!AT:AT,"a")</f>
        <v>0</v>
      </c>
      <c r="D30" s="37"/>
    </row>
    <row r="32" spans="1:4" ht="15">
      <c r="A32" s="39" t="s">
        <v>16</v>
      </c>
      <c r="B32" s="40"/>
      <c r="C32" s="41" t="s">
        <v>58</v>
      </c>
      <c r="D32" s="43"/>
    </row>
    <row r="33" spans="1:4" ht="15">
      <c r="A33" t="s">
        <v>2</v>
      </c>
      <c r="C33">
        <f>SUMIF(Supervision!B:B,"Individual",Supervision!C:C)</f>
        <v>0</v>
      </c>
      <c r="D33" s="21"/>
    </row>
    <row r="34" spans="1:4" ht="15">
      <c r="A34" t="s">
        <v>17</v>
      </c>
      <c r="C34">
        <f>SUMIF(Supervision!B:B,"Group",Supervision!C:C)</f>
        <v>0</v>
      </c>
      <c r="D34" s="21"/>
    </row>
    <row r="35" spans="1:4" ht="15">
      <c r="A35" t="s">
        <v>18</v>
      </c>
      <c r="C35">
        <f>SUMIF(Supervision!B:B,"Peer supervision/consultation/case discussion",Supervision!C:C)</f>
        <v>0</v>
      </c>
      <c r="D35" s="21"/>
    </row>
    <row r="36" spans="1:4" ht="15">
      <c r="A36" t="s">
        <v>62</v>
      </c>
      <c r="C36">
        <f>SUM(C33:C35)</f>
        <v>0</v>
      </c>
      <c r="D36" s="42"/>
    </row>
    <row r="38" spans="1:4" ht="15">
      <c r="A38" s="44" t="s">
        <v>63</v>
      </c>
      <c r="B38" s="45"/>
      <c r="C38" s="46" t="s">
        <v>64</v>
      </c>
      <c r="D38" s="49"/>
    </row>
    <row r="39" spans="1:4" ht="15">
      <c r="A39" s="3" t="s">
        <v>20</v>
      </c>
      <c r="C39">
        <f>COUNTIF(ClientDemographic!A:A,"a")+COUNTIF(ClientDemographic!A:A,"t")</f>
        <v>0</v>
      </c>
      <c r="D39" s="47"/>
    </row>
    <row r="40" spans="1:4" ht="15">
      <c r="A40" s="3" t="s">
        <v>21</v>
      </c>
      <c r="C40">
        <f>COUNTIF(ClientDemographic!B:B,"a")+COUNTIF(ClientDemographic!B:B,"t")</f>
        <v>0</v>
      </c>
      <c r="D40" s="47"/>
    </row>
    <row r="41" spans="1:4" ht="15">
      <c r="A41" s="3" t="s">
        <v>22</v>
      </c>
      <c r="C41">
        <f>COUNTIF(ClientDemographic!C:C,"a")+COUNTIF(ClientDemographic!C:C,"t")</f>
        <v>0</v>
      </c>
      <c r="D41" s="47"/>
    </row>
    <row r="42" spans="1:4" ht="15">
      <c r="A42" s="3" t="s">
        <v>23</v>
      </c>
      <c r="C42">
        <f>COUNTIF(ClientDemographic!D:D,"a")+COUNTIF(ClientDemographic!D:D,"t")</f>
        <v>0</v>
      </c>
      <c r="D42" s="47"/>
    </row>
    <row r="43" spans="1:4" ht="15">
      <c r="A43" s="3" t="s">
        <v>24</v>
      </c>
      <c r="C43">
        <f>COUNTIF(ClientDemographic!E:E,"a")+COUNTIF(ClientDemographic!E:E,"t")</f>
        <v>0</v>
      </c>
      <c r="D43" s="47"/>
    </row>
    <row r="44" spans="1:4" ht="15">
      <c r="A44" s="3" t="s">
        <v>25</v>
      </c>
      <c r="C44">
        <f>COUNTIF(ClientDemographic!F:F,"a")+COUNTIF(ClientDemographic!F:F,"t")</f>
        <v>0</v>
      </c>
      <c r="D44" s="47"/>
    </row>
    <row r="45" spans="1:4" ht="15">
      <c r="A45" s="4" t="s">
        <v>15</v>
      </c>
      <c r="C45">
        <f>COUNTIF(ClientDemographic!G:G,"a")+COUNTIF(ClientDemographic!G:G,"t")</f>
        <v>0</v>
      </c>
      <c r="D45" s="47"/>
    </row>
    <row r="46" spans="1:4" ht="15">
      <c r="A46" s="3" t="s">
        <v>27</v>
      </c>
      <c r="C46">
        <f>COUNTIF(ClientDemographic!H:H,"a")+COUNTIF(ClientDemographic!H:H,"t")</f>
        <v>0</v>
      </c>
      <c r="D46" s="47"/>
    </row>
    <row r="47" spans="1:4" ht="15">
      <c r="A47" s="3" t="s">
        <v>28</v>
      </c>
      <c r="C47">
        <f>COUNTIF(ClientDemographic!I:I,"a")+COUNTIF(ClientDemographic!I:I,"t")</f>
        <v>0</v>
      </c>
      <c r="D47" s="47"/>
    </row>
    <row r="48" spans="1:4" ht="15">
      <c r="A48" s="3" t="s">
        <v>29</v>
      </c>
      <c r="C48">
        <f>COUNTIF(ClientDemographic!J:J,"a")+COUNTIF(ClientDemographic!J:J,"t")</f>
        <v>0</v>
      </c>
      <c r="D48" s="47"/>
    </row>
    <row r="49" spans="1:4" ht="15">
      <c r="A49" s="3" t="s">
        <v>30</v>
      </c>
      <c r="C49">
        <f>COUNTIF(ClientDemographic!K:K,"a")+COUNTIF(ClientDemographic!K:K,"t")</f>
        <v>0</v>
      </c>
      <c r="D49" s="47"/>
    </row>
    <row r="50" spans="1:4" ht="15">
      <c r="A50" s="4" t="s">
        <v>15</v>
      </c>
      <c r="C50">
        <f>COUNTIF(ClientDemographic!L:L,"a")+COUNTIF(ClientDemographic!L:L,"t")</f>
        <v>0</v>
      </c>
      <c r="D50" s="47"/>
    </row>
    <row r="51" spans="1:4" ht="15">
      <c r="A51" s="3" t="s">
        <v>32</v>
      </c>
      <c r="C51">
        <f>COUNTIF(ClientDemographic!M:M,"a")+COUNTIF(ClientDemographic!M:M,"t")</f>
        <v>0</v>
      </c>
      <c r="D51" s="47"/>
    </row>
    <row r="52" spans="1:4" ht="15">
      <c r="A52" s="3" t="s">
        <v>33</v>
      </c>
      <c r="C52">
        <f>COUNTIF(ClientDemographic!N:N,"a")+COUNTIF(ClientDemographic!N:N,"t")</f>
        <v>0</v>
      </c>
      <c r="D52" s="47"/>
    </row>
    <row r="53" spans="1:4" ht="15">
      <c r="A53" s="3" t="s">
        <v>34</v>
      </c>
      <c r="C53">
        <f>COUNTIF(ClientDemographic!O:O,"a")+COUNTIF(ClientDemographic!O:O,"t")</f>
        <v>0</v>
      </c>
      <c r="D53" s="47"/>
    </row>
    <row r="54" spans="1:4" ht="15">
      <c r="A54" s="3" t="s">
        <v>35</v>
      </c>
      <c r="C54">
        <f>COUNTIF(ClientDemographic!P:P,"a")+COUNTIF(ClientDemographic!P:P,"t")</f>
        <v>0</v>
      </c>
      <c r="D54" s="47"/>
    </row>
    <row r="55" spans="1:4" ht="15">
      <c r="A55" s="3" t="s">
        <v>36</v>
      </c>
      <c r="C55">
        <f>COUNTIF(ClientDemographic!Q:Q,"a")+COUNTIF(ClientDemographic!Q:Q,"t")</f>
        <v>0</v>
      </c>
      <c r="D55" s="47"/>
    </row>
    <row r="56" spans="1:4" ht="15">
      <c r="A56" s="3" t="s">
        <v>65</v>
      </c>
      <c r="C56">
        <f>COUNTIF(ClientDemographic!R:R,"a")+COUNTIF(ClientDemographic!R:R,"t")</f>
        <v>0</v>
      </c>
      <c r="D56" s="47"/>
    </row>
    <row r="57" spans="1:4" ht="15">
      <c r="A57" s="4" t="s">
        <v>15</v>
      </c>
      <c r="C57">
        <f>COUNTIF(ClientDemographic!S:S,"a")+COUNTIF(ClientDemographic!S:S,"t")</f>
        <v>0</v>
      </c>
      <c r="D57" s="47"/>
    </row>
    <row r="58" spans="1:4" ht="15">
      <c r="A58" s="3" t="s">
        <v>39</v>
      </c>
      <c r="C58">
        <f>COUNTIF(ClientDemographic!T:T,"a")+COUNTIF(ClientDemographic!T:T,"t")</f>
        <v>0</v>
      </c>
      <c r="D58" s="47"/>
    </row>
    <row r="59" spans="1:4" ht="15">
      <c r="A59" s="3" t="s">
        <v>40</v>
      </c>
      <c r="C59">
        <f>COUNTIF(ClientDemographic!U:U,"a")+COUNTIF(ClientDemographic!U:U,"t")</f>
        <v>0</v>
      </c>
      <c r="D59" s="47"/>
    </row>
    <row r="60" spans="1:4" ht="15">
      <c r="A60" s="4" t="s">
        <v>41</v>
      </c>
      <c r="C60">
        <f>COUNTIF(ClientDemographic!V:V,"a")+COUNTIF(ClientDemographic!V:V,"t")</f>
        <v>0</v>
      </c>
      <c r="D60" s="48"/>
    </row>
    <row r="62" spans="1:4" ht="15">
      <c r="A62" s="50" t="s">
        <v>66</v>
      </c>
      <c r="B62" s="51"/>
      <c r="C62" s="52" t="s">
        <v>10</v>
      </c>
      <c r="D62" s="55"/>
    </row>
    <row r="63" spans="1:4" ht="15">
      <c r="A63" t="s">
        <v>67</v>
      </c>
      <c r="C63">
        <f>SUMIF(PsychotherapyIntervention!D:D,A63,PsychotherapyIntervention!C:C)+(SUMIF(Assessment!D:D,A63,Assessment!C:C))+(SUMIF(Supervision!D:D,A63,Supervision!C:C))</f>
        <v>0</v>
      </c>
      <c r="D63" s="53"/>
    </row>
    <row r="64" spans="1:4" ht="15">
      <c r="A64" t="s">
        <v>68</v>
      </c>
      <c r="C64">
        <f>SUMIF(PsychotherapyIntervention!D:D,A64,PsychotherapyIntervention!C:C)+(SUMIF(Assessment!D:D,A64,Assessment!C:C))+(SUMIF(Supervision!D:D,A64,Supervision!C:C))</f>
        <v>0</v>
      </c>
      <c r="D64" s="53"/>
    </row>
    <row r="65" spans="1:4" ht="15">
      <c r="A65" t="s">
        <v>69</v>
      </c>
      <c r="C65">
        <f>SUMIF(PsychotherapyIntervention!D:D,A65,PsychotherapyIntervention!C:C)+(SUMIF(Assessment!D:D,A65,Assessment!C:C))+(SUMIF(Supervision!D:D,A65,Supervision!C:C))</f>
        <v>0</v>
      </c>
      <c r="D65" s="53"/>
    </row>
    <row r="66" spans="1:4" ht="15">
      <c r="A66" t="s">
        <v>70</v>
      </c>
      <c r="C66">
        <f>SUMIF(PsychotherapyIntervention!D:D,A66,PsychotherapyIntervention!C:C)+(SUMIF(Assessment!D:D,A66,Assessment!C:C))+(SUMIF(Supervision!D:D,A66,Supervision!C:C))</f>
        <v>0</v>
      </c>
      <c r="D66" s="53"/>
    </row>
    <row r="67" spans="1:4" ht="15">
      <c r="A67" t="s">
        <v>71</v>
      </c>
      <c r="C67">
        <f>SUMIF(PsychotherapyIntervention!D:D,A67,PsychotherapyIntervention!C:C)+(SUMIF(Assessment!D:D,A67,Assessment!C:C))+(SUMIF(Supervision!D:D,A67,Supervision!C:C))</f>
        <v>0</v>
      </c>
      <c r="D67" s="53"/>
    </row>
    <row r="68" spans="1:4" ht="15">
      <c r="A68" t="s">
        <v>72</v>
      </c>
      <c r="C68">
        <f>SUMIF(PsychotherapyIntervention!D:D,A68,PsychotherapyIntervention!C:C)+(SUMIF(Assessment!D:D,A68,Assessment!C:C))+(SUMIF(Supervision!D:D,A68,Supervision!C:C))</f>
        <v>0</v>
      </c>
      <c r="D68" s="53"/>
    </row>
    <row r="69" spans="1:4" ht="15">
      <c r="A69" t="s">
        <v>73</v>
      </c>
      <c r="C69">
        <f>SUMIF(PsychotherapyIntervention!D:D,A69,PsychotherapyIntervention!C:C)+(SUMIF(Assessment!D:D,A69,Assessment!C:C))+(SUMIF(Supervision!D:D,A69,Supervision!C:C))</f>
        <v>0</v>
      </c>
      <c r="D69" s="53"/>
    </row>
    <row r="70" spans="1:4" ht="15">
      <c r="A70" t="s">
        <v>74</v>
      </c>
      <c r="C70">
        <f>SUMIF(PsychotherapyIntervention!D:D,A70,PsychotherapyIntervention!C:C)+(SUMIF(Assessment!D:D,A70,Assessment!C:C))+(SUMIF(Supervision!D:D,A70,Supervision!C:C))</f>
        <v>0</v>
      </c>
      <c r="D70" s="53"/>
    </row>
    <row r="71" spans="1:4" ht="15">
      <c r="A71" t="s">
        <v>75</v>
      </c>
      <c r="C71">
        <f>SUMIF(PsychotherapyIntervention!D:D,A71,PsychotherapyIntervention!C:C)+(SUMIF(Assessment!D:D,A71,Assessment!C:C))+(SUMIF(Supervision!D:D,A71,Supervision!C:C))</f>
        <v>0</v>
      </c>
      <c r="D71" s="53"/>
    </row>
    <row r="72" spans="1:4" ht="15">
      <c r="A72" t="s">
        <v>76</v>
      </c>
      <c r="C72">
        <f>SUMIF(PsychotherapyIntervention!D:D,A72,PsychotherapyIntervention!C:C)+(SUMIF(Assessment!D:D,A72,Assessment!C:C))+(SUMIF(Supervision!D:D,A72,Supervision!C:C))</f>
        <v>0</v>
      </c>
      <c r="D72" s="53"/>
    </row>
    <row r="73" spans="1:4" ht="15">
      <c r="A73" t="s">
        <v>15</v>
      </c>
      <c r="C73">
        <f>SUMIF(PsychotherapyIntervention!D:D,A73,PsychotherapyIntervention!C:C)+(SUMIF(Assessment!D:D,A73,Assessment!C:C))+(SUMIF(Supervision!D:D,A73,Supervision!C:C))</f>
        <v>0</v>
      </c>
      <c r="D73" s="53"/>
    </row>
    <row r="74" spans="1:4" ht="15">
      <c r="A74" s="1" t="s">
        <v>77</v>
      </c>
      <c r="C74">
        <f>SUMIF(PsychotherapyIntervention!D:D,A74,PsychotherapyIntervention!C:C)+(SUMIF(Assessment!D:D,A74,Assessment!C:C))+(SUMIF(Supervision!D:D,A74,Supervision!C:C))</f>
        <v>0</v>
      </c>
      <c r="D74" s="54"/>
    </row>
    <row r="76" spans="1:4" ht="15">
      <c r="A76" s="56" t="s">
        <v>117</v>
      </c>
      <c r="B76" s="57" t="s">
        <v>119</v>
      </c>
      <c r="C76" s="57" t="s">
        <v>118</v>
      </c>
      <c r="D76" s="60"/>
    </row>
    <row r="77" spans="1:4" ht="15">
      <c r="A77" t="s">
        <v>78</v>
      </c>
      <c r="B77">
        <f>_xlfn.COUNTIFS(Assessment!E:E,A77,Assessment!F:F,"Yes")</f>
        <v>0</v>
      </c>
      <c r="C77">
        <f>_xlfn.COUNTIFS(Assessment!E:E,A77,Assessment!G:G,"Yes")</f>
        <v>0</v>
      </c>
      <c r="D77" s="58"/>
    </row>
    <row r="78" spans="1:4" ht="15">
      <c r="A78" t="s">
        <v>79</v>
      </c>
      <c r="B78">
        <f>_xlfn.COUNTIFS(Assessment!E:E,A78,Assessment!F:F,"Yes")</f>
        <v>0</v>
      </c>
      <c r="C78">
        <f>_xlfn.COUNTIFS(Assessment!E:E,A78,Assessment!G:G,"Yes")</f>
        <v>0</v>
      </c>
      <c r="D78" s="58"/>
    </row>
    <row r="79" spans="1:4" ht="15">
      <c r="A79" t="s">
        <v>80</v>
      </c>
      <c r="B79">
        <f>_xlfn.COUNTIFS(Assessment!E:E,A79,Assessment!F:F,"Yes")</f>
        <v>0</v>
      </c>
      <c r="C79">
        <f>_xlfn.COUNTIFS(Assessment!E:E,A79,Assessment!G:G,"Yes")</f>
        <v>0</v>
      </c>
      <c r="D79" s="58"/>
    </row>
    <row r="80" spans="1:4" ht="15">
      <c r="A80" t="s">
        <v>81</v>
      </c>
      <c r="B80">
        <f>_xlfn.COUNTIFS(Assessment!E:E,A80,Assessment!F:F,"Yes")</f>
        <v>0</v>
      </c>
      <c r="C80">
        <f>_xlfn.COUNTIFS(Assessment!E:E,A80,Assessment!G:G,"Yes")</f>
        <v>0</v>
      </c>
      <c r="D80" s="58"/>
    </row>
    <row r="81" spans="1:4" ht="15">
      <c r="A81" t="s">
        <v>82</v>
      </c>
      <c r="B81">
        <f>_xlfn.COUNTIFS(Assessment!E:E,A81,Assessment!F:F,"Yes")</f>
        <v>0</v>
      </c>
      <c r="C81">
        <f>_xlfn.COUNTIFS(Assessment!E:E,A81,Assessment!G:G,"Yes")</f>
        <v>0</v>
      </c>
      <c r="D81" s="58"/>
    </row>
    <row r="82" spans="1:4" ht="15">
      <c r="A82" t="s">
        <v>83</v>
      </c>
      <c r="B82">
        <f>_xlfn.COUNTIFS(Assessment!E:E,A82,Assessment!F:F,"Yes")</f>
        <v>0</v>
      </c>
      <c r="C82">
        <f>_xlfn.COUNTIFS(Assessment!E:E,A82,Assessment!G:G,"Yes")</f>
        <v>0</v>
      </c>
      <c r="D82" s="58"/>
    </row>
    <row r="83" spans="1:4" ht="15">
      <c r="A83" t="s">
        <v>84</v>
      </c>
      <c r="B83">
        <f>_xlfn.COUNTIFS(Assessment!E:E,A83,Assessment!F:F,"Yes")</f>
        <v>0</v>
      </c>
      <c r="C83">
        <f>_xlfn.COUNTIFS(Assessment!E:E,A83,Assessment!G:G,"Yes")</f>
        <v>0</v>
      </c>
      <c r="D83" s="58"/>
    </row>
    <row r="84" spans="1:4" ht="15">
      <c r="A84" t="s">
        <v>103</v>
      </c>
      <c r="B84">
        <f>_xlfn.COUNTIFS(Assessment!E:E,A84,Assessment!F:F,"Yes")</f>
        <v>0</v>
      </c>
      <c r="C84">
        <f>_xlfn.COUNTIFS(Assessment!E:E,A84,Assessment!G:G,"Yes")</f>
        <v>0</v>
      </c>
      <c r="D84" s="58"/>
    </row>
    <row r="85" spans="1:4" ht="15">
      <c r="A85" t="s">
        <v>104</v>
      </c>
      <c r="B85">
        <f>_xlfn.COUNTIFS(Assessment!E:E,A85,Assessment!F:F,"Yes")</f>
        <v>0</v>
      </c>
      <c r="C85">
        <f>_xlfn.COUNTIFS(Assessment!E:E,A85,Assessment!G:G,"Yes")</f>
        <v>0</v>
      </c>
      <c r="D85" s="58"/>
    </row>
    <row r="86" spans="1:4" ht="15">
      <c r="A86" t="s">
        <v>85</v>
      </c>
      <c r="B86">
        <f>_xlfn.COUNTIFS(Assessment!E:E,A86,Assessment!F:F,"Yes")</f>
        <v>0</v>
      </c>
      <c r="C86">
        <f>_xlfn.COUNTIFS(Assessment!E:E,A86,Assessment!G:G,"Yes")</f>
        <v>0</v>
      </c>
      <c r="D86" s="58"/>
    </row>
    <row r="87" spans="1:4" ht="15">
      <c r="A87" t="s">
        <v>92</v>
      </c>
      <c r="B87">
        <f>_xlfn.COUNTIFS(Assessment!E:E,A87,Assessment!F:F,"Yes")</f>
        <v>0</v>
      </c>
      <c r="C87">
        <f>_xlfn.COUNTIFS(Assessment!E:E,A87,Assessment!G:G,"Yes")</f>
        <v>0</v>
      </c>
      <c r="D87" s="58"/>
    </row>
    <row r="88" spans="1:4" ht="15">
      <c r="A88" t="s">
        <v>86</v>
      </c>
      <c r="B88">
        <f>_xlfn.COUNTIFS(Assessment!E:E,A88,Assessment!F:F,"Yes")</f>
        <v>0</v>
      </c>
      <c r="C88">
        <f>_xlfn.COUNTIFS(Assessment!E:E,A88,Assessment!G:G,"Yes")</f>
        <v>0</v>
      </c>
      <c r="D88" s="58"/>
    </row>
    <row r="89" spans="1:4" ht="15">
      <c r="A89" t="s">
        <v>87</v>
      </c>
      <c r="B89">
        <f>_xlfn.COUNTIFS(Assessment!E:E,A89,Assessment!F:F,"Yes")</f>
        <v>0</v>
      </c>
      <c r="C89">
        <f>_xlfn.COUNTIFS(Assessment!E:E,A89,Assessment!G:G,"Yes")</f>
        <v>0</v>
      </c>
      <c r="D89" s="58"/>
    </row>
    <row r="90" spans="1:4" ht="15">
      <c r="A90" t="s">
        <v>88</v>
      </c>
      <c r="B90">
        <f>_xlfn.COUNTIFS(Assessment!E:E,A90,Assessment!F:F,"Yes")</f>
        <v>0</v>
      </c>
      <c r="C90">
        <f>_xlfn.COUNTIFS(Assessment!E:E,A90,Assessment!G:G,"Yes")</f>
        <v>0</v>
      </c>
      <c r="D90" s="58"/>
    </row>
    <row r="91" spans="1:4" ht="15">
      <c r="A91" t="s">
        <v>89</v>
      </c>
      <c r="B91">
        <f>_xlfn.COUNTIFS(Assessment!E:E,A91,Assessment!F:F,"Yes")</f>
        <v>0</v>
      </c>
      <c r="C91">
        <f>_xlfn.COUNTIFS(Assessment!E:E,A91,Assessment!G:G,"Yes")</f>
        <v>0</v>
      </c>
      <c r="D91" s="58"/>
    </row>
    <row r="92" spans="1:8" ht="15">
      <c r="A92" t="s">
        <v>91</v>
      </c>
      <c r="B92">
        <f>_xlfn.COUNTIFS(Assessment!E:E,A92,Assessment!F:F,"Yes")</f>
        <v>0</v>
      </c>
      <c r="C92">
        <f>_xlfn.COUNTIFS(Assessment!E:E,A92,Assessment!G:G,"Yes")</f>
        <v>0</v>
      </c>
      <c r="D92" s="58"/>
      <c r="H92" s="62" t="s">
        <v>123</v>
      </c>
    </row>
    <row r="93" spans="1:4" ht="15">
      <c r="A93" t="s">
        <v>90</v>
      </c>
      <c r="B93">
        <f>_xlfn.COUNTIFS(Assessment!E:E,A93,Assessment!F:F,"Yes")</f>
        <v>0</v>
      </c>
      <c r="C93">
        <f>_xlfn.COUNTIFS(Assessment!E:E,A93,Assessment!G:G,"Yes")</f>
        <v>0</v>
      </c>
      <c r="D93" s="58"/>
    </row>
    <row r="94" spans="1:4" ht="15">
      <c r="A94" t="s">
        <v>93</v>
      </c>
      <c r="B94">
        <f>_xlfn.COUNTIFS(Assessment!E:E,A94,Assessment!F:F,"Yes")</f>
        <v>0</v>
      </c>
      <c r="C94">
        <f>_xlfn.COUNTIFS(Assessment!E:E,A94,Assessment!G:G,"Yes")</f>
        <v>0</v>
      </c>
      <c r="D94" s="58"/>
    </row>
    <row r="95" spans="1:4" ht="15">
      <c r="A95" t="s">
        <v>94</v>
      </c>
      <c r="B95">
        <f>_xlfn.COUNTIFS(Assessment!E:E,A95,Assessment!F:F,"Yes")</f>
        <v>0</v>
      </c>
      <c r="C95">
        <f>_xlfn.COUNTIFS(Assessment!E:E,A95,Assessment!G:G,"Yes")</f>
        <v>0</v>
      </c>
      <c r="D95" s="58"/>
    </row>
    <row r="96" spans="1:4" ht="15">
      <c r="A96" t="s">
        <v>95</v>
      </c>
      <c r="B96">
        <f>_xlfn.COUNTIFS(Assessment!E:E,A96,Assessment!F:F,"Yes")</f>
        <v>0</v>
      </c>
      <c r="C96">
        <f>_xlfn.COUNTIFS(Assessment!E:E,A96,Assessment!G:G,"Yes")</f>
        <v>0</v>
      </c>
      <c r="D96" s="58"/>
    </row>
    <row r="97" spans="1:4" ht="15">
      <c r="A97" t="s">
        <v>96</v>
      </c>
      <c r="B97">
        <f>_xlfn.COUNTIFS(Assessment!E:E,A97,Assessment!F:F,"Yes")</f>
        <v>0</v>
      </c>
      <c r="C97">
        <f>_xlfn.COUNTIFS(Assessment!E:E,A97,Assessment!G:G,"Yes")</f>
        <v>0</v>
      </c>
      <c r="D97" s="58"/>
    </row>
    <row r="98" spans="1:4" ht="15">
      <c r="A98" t="s">
        <v>97</v>
      </c>
      <c r="B98">
        <f>_xlfn.COUNTIFS(Assessment!E:E,A98,Assessment!F:F,"Yes")</f>
        <v>0</v>
      </c>
      <c r="C98">
        <f>_xlfn.COUNTIFS(Assessment!E:E,A98,Assessment!G:G,"Yes")</f>
        <v>0</v>
      </c>
      <c r="D98" s="58"/>
    </row>
    <row r="99" spans="1:4" ht="15">
      <c r="A99" t="s">
        <v>98</v>
      </c>
      <c r="B99">
        <f>_xlfn.COUNTIFS(Assessment!E:E,A99,Assessment!F:F,"Yes")</f>
        <v>0</v>
      </c>
      <c r="C99">
        <f>_xlfn.COUNTIFS(Assessment!E:E,A99,Assessment!G:G,"Yes")</f>
        <v>0</v>
      </c>
      <c r="D99" s="58"/>
    </row>
    <row r="100" spans="1:4" ht="15">
      <c r="A100" t="s">
        <v>99</v>
      </c>
      <c r="B100">
        <f>_xlfn.COUNTIFS(Assessment!E:E,A100,Assessment!F:F,"Yes")</f>
        <v>0</v>
      </c>
      <c r="C100">
        <f>_xlfn.COUNTIFS(Assessment!E:E,A100,Assessment!G:G,"Yes")</f>
        <v>0</v>
      </c>
      <c r="D100" s="58"/>
    </row>
    <row r="101" spans="1:4" ht="15">
      <c r="A101" t="s">
        <v>100</v>
      </c>
      <c r="B101">
        <f>_xlfn.COUNTIFS(Assessment!E:E,A101,Assessment!F:F,"Yes")</f>
        <v>0</v>
      </c>
      <c r="C101">
        <f>_xlfn.COUNTIFS(Assessment!E:E,A101,Assessment!G:G,"Yes")</f>
        <v>0</v>
      </c>
      <c r="D101" s="58"/>
    </row>
    <row r="102" spans="1:4" ht="15">
      <c r="A102" t="s">
        <v>101</v>
      </c>
      <c r="B102">
        <f>_xlfn.COUNTIFS(Assessment!E:E,A102,Assessment!F:F,"Yes")</f>
        <v>0</v>
      </c>
      <c r="C102">
        <f>_xlfn.COUNTIFS(Assessment!E:E,A102,Assessment!G:G,"Yes")</f>
        <v>0</v>
      </c>
      <c r="D102" s="58"/>
    </row>
    <row r="103" spans="1:4" ht="15">
      <c r="A103" t="s">
        <v>102</v>
      </c>
      <c r="B103">
        <f>_xlfn.COUNTIFS(Assessment!E:E,A103,Assessment!F:F,"Yes")</f>
        <v>0</v>
      </c>
      <c r="C103">
        <f>_xlfn.COUNTIFS(Assessment!E:E,A103,Assessment!G:G,"Yes")</f>
        <v>0</v>
      </c>
      <c r="D103" s="58"/>
    </row>
    <row r="104" spans="1:4" ht="15">
      <c r="A104" t="s">
        <v>105</v>
      </c>
      <c r="B104">
        <f>_xlfn.COUNTIFS(Assessment!E:E,A104,Assessment!F:F,"Yes")</f>
        <v>0</v>
      </c>
      <c r="C104">
        <f>_xlfn.COUNTIFS(Assessment!E:E,A104,Assessment!G:G,"Yes")</f>
        <v>0</v>
      </c>
      <c r="D104" s="58"/>
    </row>
    <row r="105" spans="1:4" ht="15">
      <c r="A105" t="s">
        <v>86</v>
      </c>
      <c r="B105">
        <f>_xlfn.COUNTIFS(Assessment!E:E,A105,Assessment!F:F,"Yes")</f>
        <v>0</v>
      </c>
      <c r="C105">
        <f>_xlfn.COUNTIFS(Assessment!E:E,A105,Assessment!G:G,"Yes")</f>
        <v>0</v>
      </c>
      <c r="D105" s="58"/>
    </row>
    <row r="106" spans="1:4" ht="15">
      <c r="A106" t="s">
        <v>106</v>
      </c>
      <c r="B106">
        <f>_xlfn.COUNTIFS(Assessment!E:E,A106,Assessment!F:F,"Yes")</f>
        <v>0</v>
      </c>
      <c r="C106">
        <f>_xlfn.COUNTIFS(Assessment!E:E,A106,Assessment!G:G,"Yes")</f>
        <v>0</v>
      </c>
      <c r="D106" s="58"/>
    </row>
    <row r="107" spans="1:4" ht="15">
      <c r="A107" t="s">
        <v>107</v>
      </c>
      <c r="B107">
        <f>_xlfn.COUNTIFS(Assessment!E:E,A107,Assessment!F:F,"Yes")</f>
        <v>0</v>
      </c>
      <c r="C107">
        <f>_xlfn.COUNTIFS(Assessment!E:E,A107,Assessment!G:G,"Yes")</f>
        <v>0</v>
      </c>
      <c r="D107" s="58"/>
    </row>
    <row r="108" spans="1:4" ht="15">
      <c r="A108" t="s">
        <v>108</v>
      </c>
      <c r="B108">
        <f>_xlfn.COUNTIFS(Assessment!E:E,A108,Assessment!F:F,"Yes")</f>
        <v>0</v>
      </c>
      <c r="C108">
        <f>_xlfn.COUNTIFS(Assessment!E:E,A108,Assessment!G:G,"Yes")</f>
        <v>0</v>
      </c>
      <c r="D108" s="58"/>
    </row>
    <row r="109" spans="1:4" ht="15">
      <c r="A109" t="s">
        <v>109</v>
      </c>
      <c r="B109">
        <f>_xlfn.COUNTIFS(Assessment!E:E,A109,Assessment!F:F,"Yes")</f>
        <v>0</v>
      </c>
      <c r="C109">
        <f>_xlfn.COUNTIFS(Assessment!E:E,A109,Assessment!G:G,"Yes")</f>
        <v>0</v>
      </c>
      <c r="D109" s="58"/>
    </row>
    <row r="110" spans="1:4" ht="15">
      <c r="A110" t="s">
        <v>110</v>
      </c>
      <c r="B110">
        <f>_xlfn.COUNTIFS(Assessment!E:E,A110,Assessment!F:F,"Yes")</f>
        <v>0</v>
      </c>
      <c r="C110">
        <f>_xlfn.COUNTIFS(Assessment!E:E,A110,Assessment!G:G,"Yes")</f>
        <v>0</v>
      </c>
      <c r="D110" s="59"/>
    </row>
  </sheetData>
  <sheetProtection/>
  <mergeCells count="1">
    <mergeCell ref="A1:M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34"/>
  <sheetViews>
    <sheetView tabSelected="1" zoomScalePageLayoutView="0" workbookViewId="0" topLeftCell="A1">
      <selection activeCell="Q28" sqref="Q28"/>
    </sheetView>
  </sheetViews>
  <sheetFormatPr defaultColWidth="9.140625" defaultRowHeight="15"/>
  <sheetData>
    <row r="1" spans="1:14" ht="15">
      <c r="A1" t="s">
        <v>44</v>
      </c>
      <c r="D1" t="s">
        <v>13</v>
      </c>
      <c r="E1" t="s">
        <v>2</v>
      </c>
      <c r="F1" t="s">
        <v>67</v>
      </c>
      <c r="J1" t="s">
        <v>78</v>
      </c>
      <c r="M1" t="s">
        <v>111</v>
      </c>
      <c r="N1" t="s">
        <v>111</v>
      </c>
    </row>
    <row r="2" spans="1:14" ht="15">
      <c r="A2" t="s">
        <v>45</v>
      </c>
      <c r="D2" t="s">
        <v>14</v>
      </c>
      <c r="E2" t="s">
        <v>17</v>
      </c>
      <c r="F2" t="s">
        <v>68</v>
      </c>
      <c r="J2" t="s">
        <v>79</v>
      </c>
      <c r="M2" t="s">
        <v>112</v>
      </c>
      <c r="N2" t="s">
        <v>112</v>
      </c>
    </row>
    <row r="3" spans="1:10" ht="15">
      <c r="A3" t="s">
        <v>46</v>
      </c>
      <c r="D3" t="s">
        <v>15</v>
      </c>
      <c r="E3" t="s">
        <v>18</v>
      </c>
      <c r="F3" t="s">
        <v>69</v>
      </c>
      <c r="J3" t="s">
        <v>80</v>
      </c>
    </row>
    <row r="4" spans="1:18" ht="15" customHeight="1">
      <c r="A4" t="s">
        <v>47</v>
      </c>
      <c r="F4" t="s">
        <v>70</v>
      </c>
      <c r="J4" t="s">
        <v>81</v>
      </c>
      <c r="P4" s="94" t="s">
        <v>122</v>
      </c>
      <c r="Q4" s="95"/>
      <c r="R4" s="96"/>
    </row>
    <row r="5" spans="1:18" ht="15">
      <c r="A5" t="s">
        <v>48</v>
      </c>
      <c r="F5" t="s">
        <v>71</v>
      </c>
      <c r="J5" t="s">
        <v>82</v>
      </c>
      <c r="P5" s="97"/>
      <c r="Q5" s="98"/>
      <c r="R5" s="99"/>
    </row>
    <row r="6" spans="1:18" ht="15">
      <c r="A6" t="s">
        <v>49</v>
      </c>
      <c r="F6" t="s">
        <v>72</v>
      </c>
      <c r="J6" t="s">
        <v>83</v>
      </c>
      <c r="P6" s="97"/>
      <c r="Q6" s="98"/>
      <c r="R6" s="99"/>
    </row>
    <row r="7" spans="1:18" ht="15">
      <c r="A7" t="s">
        <v>50</v>
      </c>
      <c r="F7" t="s">
        <v>73</v>
      </c>
      <c r="J7" t="s">
        <v>84</v>
      </c>
      <c r="P7" s="97"/>
      <c r="Q7" s="98"/>
      <c r="R7" s="99"/>
    </row>
    <row r="8" spans="1:18" ht="15">
      <c r="A8" t="s">
        <v>51</v>
      </c>
      <c r="F8" t="s">
        <v>74</v>
      </c>
      <c r="J8" t="s">
        <v>103</v>
      </c>
      <c r="P8" s="97"/>
      <c r="Q8" s="98"/>
      <c r="R8" s="99"/>
    </row>
    <row r="9" spans="1:18" ht="15">
      <c r="A9" t="s">
        <v>52</v>
      </c>
      <c r="F9" t="s">
        <v>75</v>
      </c>
      <c r="J9" t="s">
        <v>104</v>
      </c>
      <c r="P9" s="97"/>
      <c r="Q9" s="98"/>
      <c r="R9" s="99"/>
    </row>
    <row r="10" spans="1:18" ht="15">
      <c r="A10" t="s">
        <v>53</v>
      </c>
      <c r="F10" t="s">
        <v>76</v>
      </c>
      <c r="J10" t="s">
        <v>85</v>
      </c>
      <c r="P10" s="97"/>
      <c r="Q10" s="98"/>
      <c r="R10" s="99"/>
    </row>
    <row r="11" spans="1:18" ht="15">
      <c r="A11" t="s">
        <v>54</v>
      </c>
      <c r="F11" t="s">
        <v>15</v>
      </c>
      <c r="J11" t="s">
        <v>92</v>
      </c>
      <c r="P11" s="97"/>
      <c r="Q11" s="98"/>
      <c r="R11" s="99"/>
    </row>
    <row r="12" spans="1:18" ht="15">
      <c r="A12" t="s">
        <v>3</v>
      </c>
      <c r="J12" t="s">
        <v>86</v>
      </c>
      <c r="P12" s="97"/>
      <c r="Q12" s="98"/>
      <c r="R12" s="99"/>
    </row>
    <row r="13" spans="1:18" ht="15">
      <c r="A13" t="s">
        <v>4</v>
      </c>
      <c r="J13" t="s">
        <v>87</v>
      </c>
      <c r="P13" s="97"/>
      <c r="Q13" s="98"/>
      <c r="R13" s="99"/>
    </row>
    <row r="14" spans="1:18" ht="15">
      <c r="A14" t="s">
        <v>55</v>
      </c>
      <c r="J14" t="s">
        <v>88</v>
      </c>
      <c r="P14" s="97"/>
      <c r="Q14" s="98"/>
      <c r="R14" s="99"/>
    </row>
    <row r="15" spans="1:18" ht="15">
      <c r="A15" t="s">
        <v>56</v>
      </c>
      <c r="J15" t="s">
        <v>89</v>
      </c>
      <c r="P15" s="97"/>
      <c r="Q15" s="98"/>
      <c r="R15" s="99"/>
    </row>
    <row r="16" spans="1:18" ht="15">
      <c r="A16" t="s">
        <v>57</v>
      </c>
      <c r="J16" t="s">
        <v>91</v>
      </c>
      <c r="P16" s="97"/>
      <c r="Q16" s="98"/>
      <c r="R16" s="99"/>
    </row>
    <row r="17" spans="1:18" ht="15">
      <c r="A17" t="s">
        <v>5</v>
      </c>
      <c r="J17" t="s">
        <v>90</v>
      </c>
      <c r="P17" s="97"/>
      <c r="Q17" s="98"/>
      <c r="R17" s="99"/>
    </row>
    <row r="18" spans="1:18" ht="15">
      <c r="A18" t="s">
        <v>6</v>
      </c>
      <c r="J18" t="s">
        <v>93</v>
      </c>
      <c r="P18" s="100"/>
      <c r="Q18" s="101"/>
      <c r="R18" s="102"/>
    </row>
    <row r="19" spans="1:10" ht="15">
      <c r="A19" t="s">
        <v>7</v>
      </c>
      <c r="J19" t="s">
        <v>94</v>
      </c>
    </row>
    <row r="20" spans="1:10" ht="15">
      <c r="A20" t="s">
        <v>8</v>
      </c>
      <c r="J20" t="s">
        <v>95</v>
      </c>
    </row>
    <row r="21" spans="1:10" ht="15">
      <c r="A21" t="s">
        <v>9</v>
      </c>
      <c r="J21" t="s">
        <v>96</v>
      </c>
    </row>
    <row r="22" ht="15">
      <c r="J22" t="s">
        <v>97</v>
      </c>
    </row>
    <row r="23" ht="15">
      <c r="J23" t="s">
        <v>98</v>
      </c>
    </row>
    <row r="24" ht="15">
      <c r="J24" t="s">
        <v>99</v>
      </c>
    </row>
    <row r="25" ht="15">
      <c r="J25" t="s">
        <v>100</v>
      </c>
    </row>
    <row r="26" ht="15">
      <c r="J26" t="s">
        <v>101</v>
      </c>
    </row>
    <row r="27" ht="15">
      <c r="J27" t="s">
        <v>102</v>
      </c>
    </row>
    <row r="28" ht="15">
      <c r="J28" t="s">
        <v>105</v>
      </c>
    </row>
    <row r="29" ht="15">
      <c r="J29" t="s">
        <v>86</v>
      </c>
    </row>
    <row r="30" ht="15">
      <c r="J30" t="s">
        <v>106</v>
      </c>
    </row>
    <row r="31" ht="15">
      <c r="J31" t="s">
        <v>107</v>
      </c>
    </row>
    <row r="32" ht="15">
      <c r="J32" t="s">
        <v>108</v>
      </c>
    </row>
    <row r="33" ht="15">
      <c r="J33" t="s">
        <v>109</v>
      </c>
    </row>
    <row r="34" ht="15">
      <c r="J34" t="s">
        <v>110</v>
      </c>
    </row>
  </sheetData>
  <sheetProtection/>
  <mergeCells count="1">
    <mergeCell ref="P4:R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</dc:creator>
  <cp:keywords/>
  <dc:description/>
  <cp:lastModifiedBy>Sheila Garos</cp:lastModifiedBy>
  <dcterms:created xsi:type="dcterms:W3CDTF">2007-10-22T15:39:34Z</dcterms:created>
  <dcterms:modified xsi:type="dcterms:W3CDTF">2011-11-07T00:56:08Z</dcterms:modified>
  <cp:category/>
  <cp:version/>
  <cp:contentType/>
  <cp:contentStatus/>
</cp:coreProperties>
</file>