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0\"/>
    </mc:Choice>
  </mc:AlternateContent>
  <xr:revisionPtr revIDLastSave="0" documentId="13_ncr:1_{88157E57-503A-4E99-BEC7-5C76DF3BF997}" xr6:coauthVersionLast="45" xr6:coauthVersionMax="45" xr10:uidLastSave="{00000000-0000-0000-0000-000000000000}"/>
  <bookViews>
    <workbookView xWindow="28680" yWindow="-120" windowWidth="29040" windowHeight="15840" tabRatio="892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OSS" sheetId="43" r:id="rId7"/>
    <sheet name="Cefiro" sheetId="33" r:id="rId8"/>
    <sheet name="CEGSA" sheetId="35" r:id="rId9"/>
    <sheet name="CGSO" sheetId="8" r:id="rId10"/>
    <sheet name="CPGSC" sheetId="9" r:id="rId11"/>
    <sheet name="EGSO" sheetId="41" r:id="rId12"/>
    <sheet name="FSS" sheetId="23" r:id="rId13"/>
    <sheet name="GCC" sheetId="13" r:id="rId14"/>
    <sheet name="GHRMS" sheetId="21" r:id="rId15"/>
    <sheet name="GNO" sheetId="40" r:id="rId16"/>
    <sheet name="GOCPS" sheetId="14" r:id="rId17"/>
    <sheet name="HGSO" sheetId="17" r:id="rId18"/>
    <sheet name="HDFS-GSA" sheetId="18" r:id="rId19"/>
    <sheet name="HFES" sheetId="19" r:id="rId20"/>
    <sheet name="LESETAC" sheetId="20" r:id="rId21"/>
    <sheet name="RGA" sheetId="25" r:id="rId22"/>
    <sheet name="Red2Black" sheetId="6" r:id="rId23"/>
    <sheet name="SA-TIEHH" sheetId="27" r:id="rId24"/>
    <sheet name="SCAMS" sheetId="28" r:id="rId25"/>
    <sheet name="TechASM" sheetId="36" r:id="rId26"/>
    <sheet name="TPC" sheetId="10" r:id="rId27"/>
    <sheet name="Zamo" sheetId="29" r:id="rId28"/>
    <sheet name="Misc" sheetId="30" r:id="rId29"/>
    <sheet name="Cont" sheetId="31" r:id="rId30"/>
    <sheet name="PGSA" sheetId="44" r:id="rId31"/>
  </sheets>
  <definedNames>
    <definedName name="_xlnm.Print_Area" localSheetId="0">'Total Orgs'!$A$1:$J$35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4" l="1"/>
  <c r="B8" i="44"/>
  <c r="C1" i="44"/>
  <c r="B7" i="31"/>
  <c r="C1" i="31"/>
  <c r="B8" i="30"/>
  <c r="B7" i="30"/>
  <c r="C1" i="30"/>
  <c r="B9" i="29"/>
  <c r="B8" i="29"/>
  <c r="B5" i="29"/>
  <c r="C1" i="29"/>
  <c r="B8" i="10"/>
  <c r="E30" i="1" s="1"/>
  <c r="B5" i="10"/>
  <c r="B9" i="10" s="1"/>
  <c r="C1" i="10"/>
  <c r="B9" i="36"/>
  <c r="B8" i="36"/>
  <c r="B5" i="36"/>
  <c r="C1" i="36"/>
  <c r="B8" i="28"/>
  <c r="B5" i="28"/>
  <c r="B6" i="28" s="1"/>
  <c r="C28" i="1" s="1"/>
  <c r="C1" i="28"/>
  <c r="B8" i="27"/>
  <c r="B9" i="27" s="1"/>
  <c r="B5" i="27"/>
  <c r="C1" i="27"/>
  <c r="B8" i="6"/>
  <c r="B5" i="6"/>
  <c r="B9" i="6" s="1"/>
  <c r="C1" i="6"/>
  <c r="B8" i="25"/>
  <c r="B9" i="25" s="1"/>
  <c r="B5" i="25"/>
  <c r="C1" i="25"/>
  <c r="B8" i="20"/>
  <c r="B5" i="20"/>
  <c r="B9" i="20" s="1"/>
  <c r="C1" i="20"/>
  <c r="B8" i="19"/>
  <c r="B9" i="19" s="1"/>
  <c r="B5" i="19"/>
  <c r="C1" i="19"/>
  <c r="B8" i="18"/>
  <c r="B9" i="18" s="1"/>
  <c r="B5" i="18"/>
  <c r="C1" i="18"/>
  <c r="B9" i="17"/>
  <c r="B8" i="17"/>
  <c r="B5" i="17"/>
  <c r="C1" i="17"/>
  <c r="B8" i="14"/>
  <c r="E19" i="1" s="1"/>
  <c r="F19" i="1" s="1"/>
  <c r="B5" i="14"/>
  <c r="B9" i="14" s="1"/>
  <c r="C1" i="14"/>
  <c r="B9" i="40"/>
  <c r="B8" i="40"/>
  <c r="B5" i="40"/>
  <c r="C1" i="40"/>
  <c r="B8" i="21"/>
  <c r="E17" i="1" s="1"/>
  <c r="F17" i="1" s="1"/>
  <c r="B5" i="21"/>
  <c r="B9" i="21" s="1"/>
  <c r="C1" i="21"/>
  <c r="B9" i="13"/>
  <c r="B8" i="13"/>
  <c r="B5" i="13"/>
  <c r="C1" i="13"/>
  <c r="B8" i="23"/>
  <c r="E15" i="1" s="1"/>
  <c r="F15" i="1" s="1"/>
  <c r="B5" i="23"/>
  <c r="B9" i="23" s="1"/>
  <c r="C1" i="23"/>
  <c r="B9" i="41"/>
  <c r="B8" i="41"/>
  <c r="B5" i="41"/>
  <c r="C1" i="41"/>
  <c r="B8" i="9"/>
  <c r="E13" i="1" s="1"/>
  <c r="F13" i="1" s="1"/>
  <c r="B5" i="9"/>
  <c r="B9" i="9" s="1"/>
  <c r="C1" i="9"/>
  <c r="B8" i="8"/>
  <c r="B9" i="8" s="1"/>
  <c r="B5" i="8"/>
  <c r="C1" i="8"/>
  <c r="B8" i="35"/>
  <c r="B5" i="35"/>
  <c r="B9" i="35" s="1"/>
  <c r="C1" i="35"/>
  <c r="B9" i="33"/>
  <c r="B8" i="33"/>
  <c r="B5" i="33"/>
  <c r="C1" i="33"/>
  <c r="B8" i="43"/>
  <c r="B9" i="43" s="1"/>
  <c r="C1" i="43"/>
  <c r="B8" i="3"/>
  <c r="B5" i="3"/>
  <c r="C1" i="3"/>
  <c r="B8" i="4"/>
  <c r="B9" i="4" s="1"/>
  <c r="B5" i="4"/>
  <c r="C1" i="4"/>
  <c r="B8" i="42"/>
  <c r="E6" i="1" s="1"/>
  <c r="B5" i="42"/>
  <c r="C1" i="42"/>
  <c r="B8" i="2"/>
  <c r="B9" i="2" s="1"/>
  <c r="B5" i="2"/>
  <c r="C1" i="2"/>
  <c r="B8" i="5"/>
  <c r="B5" i="5"/>
  <c r="B9" i="5" s="1"/>
  <c r="C1" i="5"/>
  <c r="B35" i="1"/>
  <c r="E33" i="1"/>
  <c r="C33" i="1"/>
  <c r="B33" i="1"/>
  <c r="F33" i="1" s="1"/>
  <c r="E32" i="1"/>
  <c r="C32" i="1"/>
  <c r="F32" i="1" s="1"/>
  <c r="E31" i="1"/>
  <c r="D31" i="1"/>
  <c r="C31" i="1"/>
  <c r="F31" i="1" s="1"/>
  <c r="F30" i="1"/>
  <c r="C30" i="1"/>
  <c r="E29" i="1"/>
  <c r="D29" i="1"/>
  <c r="C29" i="1"/>
  <c r="F29" i="1" s="1"/>
  <c r="D28" i="1"/>
  <c r="F27" i="1"/>
  <c r="E27" i="1"/>
  <c r="D27" i="1"/>
  <c r="C27" i="1"/>
  <c r="E26" i="1"/>
  <c r="D26" i="1"/>
  <c r="C26" i="1"/>
  <c r="F26" i="1" s="1"/>
  <c r="F25" i="1"/>
  <c r="E25" i="1"/>
  <c r="D25" i="1"/>
  <c r="C25" i="1"/>
  <c r="E23" i="1"/>
  <c r="D23" i="1"/>
  <c r="C23" i="1"/>
  <c r="F23" i="1" s="1"/>
  <c r="E22" i="1"/>
  <c r="F22" i="1" s="1"/>
  <c r="D22" i="1"/>
  <c r="C22" i="1"/>
  <c r="D21" i="1"/>
  <c r="C21" i="1"/>
  <c r="E20" i="1"/>
  <c r="D20" i="1"/>
  <c r="C20" i="1"/>
  <c r="F20" i="1" s="1"/>
  <c r="D19" i="1"/>
  <c r="C19" i="1"/>
  <c r="E18" i="1"/>
  <c r="D18" i="1"/>
  <c r="C18" i="1"/>
  <c r="F18" i="1" s="1"/>
  <c r="D17" i="1"/>
  <c r="C17" i="1"/>
  <c r="E16" i="1"/>
  <c r="D16" i="1"/>
  <c r="C16" i="1"/>
  <c r="F16" i="1" s="1"/>
  <c r="D15" i="1"/>
  <c r="C15" i="1"/>
  <c r="E14" i="1"/>
  <c r="D14" i="1"/>
  <c r="C14" i="1"/>
  <c r="F14" i="1" s="1"/>
  <c r="D13" i="1"/>
  <c r="C13" i="1"/>
  <c r="D12" i="1"/>
  <c r="C12" i="1"/>
  <c r="E11" i="1"/>
  <c r="D11" i="1"/>
  <c r="F11" i="1" s="1"/>
  <c r="C11" i="1"/>
  <c r="E10" i="1"/>
  <c r="D10" i="1"/>
  <c r="C10" i="1"/>
  <c r="F10" i="1" s="1"/>
  <c r="D8" i="1"/>
  <c r="C8" i="1"/>
  <c r="E7" i="1"/>
  <c r="F7" i="1" s="1"/>
  <c r="D7" i="1"/>
  <c r="C7" i="1"/>
  <c r="D6" i="1"/>
  <c r="C6" i="1"/>
  <c r="D5" i="1"/>
  <c r="C5" i="1"/>
  <c r="E4" i="1"/>
  <c r="D4" i="1"/>
  <c r="C4" i="1"/>
  <c r="F4" i="1" s="1"/>
  <c r="B9" i="42" l="1"/>
  <c r="F6" i="1"/>
  <c r="E5" i="1"/>
  <c r="F5" i="1" s="1"/>
  <c r="D35" i="1"/>
  <c r="B9" i="28"/>
  <c r="B5" i="31"/>
  <c r="B8" i="31" s="1"/>
  <c r="E21" i="1"/>
  <c r="F21" i="1" s="1"/>
  <c r="E12" i="1"/>
  <c r="F12" i="1" s="1"/>
  <c r="B9" i="3"/>
  <c r="E28" i="1"/>
  <c r="F28" i="1" s="1"/>
  <c r="E8" i="1"/>
  <c r="F8" i="1" s="1"/>
  <c r="E35" i="1" l="1"/>
  <c r="F35" i="1"/>
</calcChain>
</file>

<file path=xl/sharedStrings.xml><?xml version="1.0" encoding="utf-8"?>
<sst xmlns="http://schemas.openxmlformats.org/spreadsheetml/2006/main" count="527" uniqueCount="153">
  <si>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</si>
  <si>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</si>
  <si>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</si>
  <si>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</si>
  <si>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</si>
  <si>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</si>
  <si>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</si>
  <si>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</si>
  <si>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</si>
  <si>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</si>
  <si>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</si>
  <si>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</si>
  <si>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</si>
  <si>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</si>
  <si>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</si>
  <si>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</si>
  <si>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</si>
  <si>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</si>
  <si>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</si>
  <si>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</si>
  <si>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</si>
  <si>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</si>
  <si>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</si>
  <si>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</si>
  <si>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</si>
  <si>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</si>
  <si>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</si>
  <si>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</si>
  <si>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</si>
  <si>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</si>
  <si>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</si>
  <si>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</si>
  <si>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</si>
  <si>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</si>
  <si>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</si>
  <si>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</si>
  <si>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</si>
  <si>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</si>
  <si>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</si>
  <si>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</si>
  <si>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</si>
  <si>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</si>
  <si>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</si>
  <si>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</si>
  <si>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</si>
  <si>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</si>
  <si>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</si>
  <si>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</si>
  <si>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</si>
  <si>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</si>
  <si>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</si>
  <si>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</si>
  <si>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</si>
  <si>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</si>
  <si>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</si>
  <si>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</si>
  <si>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</si>
  <si>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Still needs to meet requirements</t>
  </si>
  <si>
    <t>Used full allocation</t>
  </si>
  <si>
    <t>Has not used any funding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</si>
  <si>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</si>
  <si>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</si>
  <si>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</si>
  <si>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</si>
  <si>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</si>
  <si>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</si>
  <si>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</si>
  <si>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</si>
  <si>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</si>
  <si>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</si>
  <si>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</si>
  <si>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</si>
  <si>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</si>
  <si>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</si>
  <si>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</si>
  <si>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</si>
  <si>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Budget 2019-20</t>
  </si>
  <si>
    <t>September 2019-August 2020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</si>
  <si>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</si>
  <si>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</si>
  <si>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</si>
  <si>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</si>
  <si>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</si>
  <si>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Advance Graphics</t>
  </si>
  <si>
    <t>Techbuy requisition 122979501</t>
  </si>
  <si>
    <t>X</t>
  </si>
  <si>
    <t>x</t>
  </si>
  <si>
    <t>Travel to Dallas, TX</t>
  </si>
  <si>
    <t>trip 9-11 to 9-14-2019</t>
  </si>
  <si>
    <t>Guest speaker (Nicolle Lamere)</t>
  </si>
  <si>
    <t>presentation on 10-1-2019</t>
  </si>
  <si>
    <t>Travel to Anchorage, AK</t>
  </si>
  <si>
    <t>Biotechnology Organization for Student Success</t>
  </si>
  <si>
    <t>conf for Am Aooc Ag Edu  travel app 2002606</t>
  </si>
  <si>
    <t>techbuy requisition 123552411</t>
  </si>
  <si>
    <t>travel application 2002668</t>
  </si>
  <si>
    <t>Philosohy Graduate Student Association</t>
  </si>
  <si>
    <t>Philosophy Graduate Student Association</t>
  </si>
  <si>
    <t>Trip to Portland, OR</t>
  </si>
  <si>
    <t>11-18 to 11-21   travel app</t>
  </si>
  <si>
    <t>submitted receipts to travel 10-2-2019</t>
  </si>
  <si>
    <t>10.8.19</t>
  </si>
  <si>
    <t>Travel to Seattle, WA</t>
  </si>
  <si>
    <t>10-28 to 11-1-2019</t>
  </si>
  <si>
    <t>guest speaker Robert Harriosn</t>
  </si>
  <si>
    <t>Advance Graphix</t>
  </si>
  <si>
    <t>techbuy req 124433734</t>
  </si>
  <si>
    <t xml:space="preserve">techbuy req </t>
  </si>
  <si>
    <t>techbuy - Overton for Dorward-King GS</t>
  </si>
  <si>
    <t>techbuy - Natl travel for Dorward king GS</t>
  </si>
  <si>
    <t>req 125520879</t>
  </si>
  <si>
    <t>req 125516413</t>
  </si>
  <si>
    <t>Alyssa Hay</t>
  </si>
  <si>
    <t>Robert Sharrock - GS</t>
  </si>
  <si>
    <t>Techbuy - National travel   125768727</t>
  </si>
  <si>
    <t>Klementina Tracer</t>
  </si>
  <si>
    <t>Techbuy - National travel   125853267</t>
  </si>
  <si>
    <t>Techbuy - Advance Graphix 27257</t>
  </si>
  <si>
    <t xml:space="preserve">req </t>
  </si>
  <si>
    <t>Evan A Perkowski  -   VP</t>
  </si>
  <si>
    <t>Tiffany Murray</t>
  </si>
  <si>
    <t>spent $3,395.07 on airfare 11-15 on TAC</t>
  </si>
  <si>
    <t>Guest speaker - Bryan Brown</t>
  </si>
  <si>
    <t>Techbuy - Staybridge</t>
  </si>
  <si>
    <t>reim guest for air</t>
  </si>
  <si>
    <t>Guest speaker - Martin Jarzyna</t>
  </si>
  <si>
    <t>Guest speaker - Wiebke Boeing</t>
  </si>
  <si>
    <t>Guest speaker - Daniel Miteva</t>
  </si>
  <si>
    <t>Guest Speaker - Morgan Tingley</t>
  </si>
  <si>
    <t>Overton - guest speaker Holly Obermeier</t>
  </si>
  <si>
    <t>req  126608351</t>
  </si>
  <si>
    <t>National Travel - guest speaker Holly Obermeier</t>
  </si>
  <si>
    <t>req 126468570</t>
  </si>
  <si>
    <t>Guest Speaker - Jarzyna</t>
  </si>
  <si>
    <t>techbuy req 126758768</t>
  </si>
  <si>
    <t>Guest Speaker - Mitena</t>
  </si>
  <si>
    <t xml:space="preserve">techbuy - national req 126760547 </t>
  </si>
  <si>
    <t>techbuy - staybridge req 126913347</t>
  </si>
  <si>
    <t>techbuy - national travel 126894097</t>
  </si>
  <si>
    <t>GS techbuy Patrick Sorensen</t>
  </si>
  <si>
    <t>req 126960573</t>
  </si>
  <si>
    <t>Techbuy - Staples</t>
  </si>
  <si>
    <t>req 127537729</t>
  </si>
  <si>
    <t>Techbuy - National Travel req 127879215</t>
  </si>
  <si>
    <t>Sanath Kumar Janaka</t>
  </si>
  <si>
    <t>Travel to Louisville, Kentucky</t>
  </si>
  <si>
    <t>Travel to Louisville, KY</t>
  </si>
  <si>
    <t>Guest Speaker - Mary Pruitt</t>
  </si>
  <si>
    <t>Techbuy - Overton</t>
  </si>
  <si>
    <t>UPDATED: 1/28/2020</t>
  </si>
  <si>
    <t>Techbuy P0783333</t>
  </si>
  <si>
    <t>1-31 to 2-3-2020    2011841</t>
  </si>
  <si>
    <t>2-1 to 2-4-2020    2011842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</si>
</sst>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m/d/yy;@"/>
  </numFmts>
  <fonts count="11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0" fontId="2" fillId="0" borderId="1" xfId="0" applyFont="1" applyBorder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9" fillId="0" borderId="0" xfId="0" applyFont="1"/>
    <xf numFmtId="0" fontId="0" fillId="4" borderId="0" xfId="0" applyFill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/>
    </xf>
    <xf numFmtId="0" fontId="2" fillId="0" borderId="1" xfId="0" applyFont="1" applyBorder="1"/>
    <xf numFmtId="164" fontId="0" fillId="0" borderId="1" xfId="0" applyNumberFormat="1" applyBorder="1"/>
    <xf numFmtId="164" fontId="4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0" fontId="0" fillId="0" borderId="0" xfId="0"/>
    <xf numFmtId="14" fontId="2" fillId="0" borderId="1" xfId="0" applyNumberFormat="1" applyFont="1" applyBorder="1"/>
    <xf numFmtId="14" fontId="4" fillId="0" borderId="0" xfId="0" applyNumberFormat="1" applyFont="1"/>
    <xf numFmtId="0" fontId="2" fillId="3" borderId="1" xfId="0" applyFont="1" applyFill="1" applyBorder="1"/>
    <xf numFmtId="164" fontId="0" fillId="3" borderId="1" xfId="0" applyNumberFormat="1" applyFill="1" applyBorder="1"/>
    <xf numFmtId="164" fontId="4" fillId="3" borderId="1" xfId="0" applyNumberFormat="1" applyFont="1" applyFill="1" applyBorder="1"/>
    <xf numFmtId="165" fontId="0" fillId="3" borderId="1" xfId="0" applyNumberFormat="1" applyFill="1" applyBorder="1" applyAlignment="1">
      <alignment horizontal="center"/>
    </xf>
    <xf numFmtId="0" fontId="2" fillId="6" borderId="1" xfId="0" applyFont="1" applyFill="1" applyBorder="1"/>
    <xf numFmtId="164" fontId="0" fillId="6" borderId="1" xfId="0" applyNumberFormat="1" applyFill="1" applyBorder="1"/>
    <xf numFmtId="164" fontId="4" fillId="6" borderId="1" xfId="0" applyNumberFormat="1" applyFont="1" applyFill="1" applyBorder="1"/>
    <xf numFmtId="165" fontId="0" fillId="6" borderId="1" xfId="0" applyNumberFormat="1" applyFill="1" applyBorder="1" applyAlignment="1">
      <alignment horizontal="center"/>
    </xf>
    <xf numFmtId="0" fontId="2" fillId="7" borderId="1" xfId="0" applyFont="1" applyFill="1" applyBorder="1"/>
    <xf numFmtId="164" fontId="0" fillId="7" borderId="1" xfId="0" applyNumberFormat="1" applyFill="1" applyBorder="1"/>
    <xf numFmtId="164" fontId="4" fillId="7" borderId="1" xfId="0" applyNumberFormat="1" applyFont="1" applyFill="1" applyBorder="1"/>
    <xf numFmtId="165" fontId="0" fillId="7" borderId="1" xfId="0" applyNumberFormat="1" applyFill="1" applyBorder="1" applyAlignment="1">
      <alignment horizontal="center"/>
    </xf>
    <xf numFmtId="0" fontId="0" fillId="7" borderId="0" xfId="0" applyFill="1"/>
    <xf numFmtId="14" fontId="0" fillId="3" borderId="0" xfId="0" applyNumberFormat="1" applyFill="1"/>
    <xf numFmtId="164" fontId="0" fillId="3" borderId="0" xfId="0" applyNumberFormat="1" applyFill="1"/>
    <xf numFmtId="14" fontId="0" fillId="3" borderId="0" xfId="0" applyNumberFormat="1" applyFill="1" applyAlignment="1">
      <alignment horizontal="right" vertical="top"/>
    </xf>
    <xf numFmtId="164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right" vertical="top"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164" fontId="6" fillId="2" borderId="0" xfId="0" applyNumberFormat="1" applyFont="1" applyFill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14" fontId="0" fillId="5" borderId="5" xfId="0" applyNumberForma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1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1" defaultRowHeight="15.75" x14ac:dyDescent="0.25"/>
  <cols>
    <col min="1" max="1" width="75.625" bestFit="1" customWidth="1"/>
    <col min="2" max="2" width="10.875" style="2" customWidth="1"/>
    <col min="3" max="3" width="12.625" style="2" customWidth="1"/>
    <col min="4" max="4" width="12.625" style="27" customWidth="1"/>
    <col min="5" max="6" width="10.875" style="2" customWidth="1"/>
    <col min="7" max="7" width="16.125" style="2" customWidth="1"/>
    <col min="8" max="8" width="11" style="39" customWidth="1"/>
    <col min="9" max="9" width="12.125" style="39" customWidth="1"/>
    <col min="10" max="10" width="11" style="39" customWidth="1"/>
  </cols>
  <sheetData>
    <row r="1" spans="1:16" x14ac:dyDescent="0.25">
      <c r="A1" s="26" t="s">
        <v>76</v>
      </c>
      <c r="D1" s="85" t="s">
        <v>149</v>
      </c>
      <c r="E1" s="85"/>
      <c r="F1" s="85"/>
    </row>
    <row r="2" spans="1:16" x14ac:dyDescent="0.25">
      <c r="A2" s="26" t="s">
        <v>77</v>
      </c>
    </row>
    <row r="3" spans="1:16" s="22" customFormat="1" ht="47.25" x14ac:dyDescent="0.25">
      <c r="A3" s="22" t="s">
        <v>0</v>
      </c>
      <c r="B3" s="23" t="s">
        <v>1</v>
      </c>
      <c r="C3" s="23" t="s">
        <v>2</v>
      </c>
      <c r="D3" s="29" t="s">
        <v>49</v>
      </c>
      <c r="E3" s="23" t="s">
        <v>3</v>
      </c>
      <c r="F3" s="23" t="s">
        <v>4</v>
      </c>
      <c r="G3" s="23" t="s">
        <v>54</v>
      </c>
      <c r="H3" s="40" t="s">
        <v>5</v>
      </c>
      <c r="I3" s="40" t="s">
        <v>6</v>
      </c>
      <c r="J3" s="40" t="s">
        <v>7</v>
      </c>
    </row>
    <row r="4" spans="1:16" s="61" customFormat="1" x14ac:dyDescent="0.25">
      <c r="A4" s="57" t="s">
        <v>78</v>
      </c>
      <c r="B4" s="58">
        <v>1000</v>
      </c>
      <c r="C4" s="58">
        <f>AEGSO!B6</f>
        <v>0</v>
      </c>
      <c r="D4" s="59">
        <f>AEGSO!B7</f>
        <v>0</v>
      </c>
      <c r="E4" s="58">
        <f>AEGSO!B8</f>
        <v>0</v>
      </c>
      <c r="F4" s="58">
        <f>B4+C4-D4-E4</f>
        <v>1000</v>
      </c>
      <c r="G4" s="58"/>
      <c r="H4" s="60" t="s">
        <v>85</v>
      </c>
      <c r="I4" s="60" t="s">
        <v>85</v>
      </c>
      <c r="J4" s="60" t="s">
        <v>85</v>
      </c>
    </row>
    <row r="5" spans="1:16" s="61" customFormat="1" x14ac:dyDescent="0.25">
      <c r="A5" s="57" t="s">
        <v>9</v>
      </c>
      <c r="B5" s="58">
        <v>6000</v>
      </c>
      <c r="C5" s="58">
        <f>AECGO!B6</f>
        <v>0</v>
      </c>
      <c r="D5" s="59">
        <f>AECGO!B7</f>
        <v>0</v>
      </c>
      <c r="E5" s="58">
        <f>AECGO!B8</f>
        <v>4497.38</v>
      </c>
      <c r="F5" s="58">
        <f>B5+C5-D5-E5</f>
        <v>1502.62</v>
      </c>
      <c r="G5" s="58" t="s">
        <v>50</v>
      </c>
      <c r="H5" s="60" t="s">
        <v>85</v>
      </c>
      <c r="I5" s="60" t="s">
        <v>85</v>
      </c>
      <c r="J5" s="60" t="s">
        <v>86</v>
      </c>
    </row>
    <row r="6" spans="1:16" s="61" customFormat="1" x14ac:dyDescent="0.25">
      <c r="A6" s="72" t="s">
        <v>61</v>
      </c>
      <c r="B6" s="73">
        <v>1000</v>
      </c>
      <c r="C6" s="73">
        <f>ARMA!B6</f>
        <v>0</v>
      </c>
      <c r="D6" s="74">
        <f>ARMA!B7</f>
        <v>0</v>
      </c>
      <c r="E6" s="73">
        <f>ARMA!B8</f>
        <v>1000</v>
      </c>
      <c r="F6" s="73">
        <f>B6+C6-D6-E6</f>
        <v>0</v>
      </c>
      <c r="G6" s="73" t="s">
        <v>72</v>
      </c>
      <c r="H6" s="75" t="s">
        <v>85</v>
      </c>
      <c r="I6" s="75" t="s">
        <v>85</v>
      </c>
      <c r="J6" s="75" t="s">
        <v>85</v>
      </c>
    </row>
    <row r="7" spans="1:16" s="61" customFormat="1" x14ac:dyDescent="0.25">
      <c r="A7" s="57" t="s">
        <v>10</v>
      </c>
      <c r="B7" s="58">
        <v>11000</v>
      </c>
      <c r="C7" s="58">
        <f>TTUAB!B6</f>
        <v>0</v>
      </c>
      <c r="D7" s="59">
        <f>TTUAB!B7</f>
        <v>0</v>
      </c>
      <c r="E7" s="58">
        <f>TTUAB!B8</f>
        <v>2675.4</v>
      </c>
      <c r="F7" s="58">
        <f>B7+C7-D7-E7</f>
        <v>8324.6</v>
      </c>
      <c r="G7" s="58" t="s">
        <v>35</v>
      </c>
      <c r="H7" s="60" t="s">
        <v>85</v>
      </c>
      <c r="I7" s="60" t="s">
        <v>85</v>
      </c>
      <c r="J7" s="60" t="s">
        <v>86</v>
      </c>
    </row>
    <row r="8" spans="1:16" s="61" customFormat="1" x14ac:dyDescent="0.25">
      <c r="A8" s="57" t="s">
        <v>33</v>
      </c>
      <c r="B8" s="58">
        <v>5000</v>
      </c>
      <c r="C8" s="58">
        <f>ANRS!B6</f>
        <v>0</v>
      </c>
      <c r="D8" s="59">
        <f>ANRS!B7</f>
        <v>0</v>
      </c>
      <c r="E8" s="58">
        <f>ANRS!B8</f>
        <v>3515.17</v>
      </c>
      <c r="F8" s="58">
        <f>B8+C8-D8-E8</f>
        <v>1484.83</v>
      </c>
      <c r="G8" s="58" t="s">
        <v>36</v>
      </c>
      <c r="H8" s="60" t="s">
        <v>85</v>
      </c>
      <c r="I8" s="60" t="s">
        <v>85</v>
      </c>
      <c r="J8" s="60" t="s">
        <v>85</v>
      </c>
    </row>
    <row r="9" spans="1:16" s="61" customFormat="1" x14ac:dyDescent="0.25">
      <c r="A9" s="57" t="s">
        <v>92</v>
      </c>
      <c r="B9" s="58">
        <v>500</v>
      </c>
      <c r="C9" s="58">
        <v>0</v>
      </c>
      <c r="D9" s="59">
        <v>0</v>
      </c>
      <c r="E9" s="58">
        <v>0</v>
      </c>
      <c r="F9" s="58">
        <v>500</v>
      </c>
      <c r="G9" s="58"/>
      <c r="H9" s="60" t="s">
        <v>85</v>
      </c>
      <c r="I9" s="60" t="s">
        <v>85</v>
      </c>
      <c r="J9" s="60" t="s">
        <v>85</v>
      </c>
    </row>
    <row r="10" spans="1:16" s="19" customFormat="1" x14ac:dyDescent="0.25">
      <c r="A10" s="64" t="s">
        <v>34</v>
      </c>
      <c r="B10" s="65">
        <v>2050</v>
      </c>
      <c r="C10" s="65">
        <f>Cefiro!B6</f>
        <v>0</v>
      </c>
      <c r="D10" s="66">
        <f>B10/3</f>
        <v>683.33333333333337</v>
      </c>
      <c r="E10" s="65">
        <f>Cefiro!B8</f>
        <v>0</v>
      </c>
      <c r="F10" s="65">
        <f t="shared" ref="F10:F23" si="0">B10+C10-D10-E10</f>
        <v>1366.6666666666665</v>
      </c>
      <c r="G10" s="65" t="s">
        <v>37</v>
      </c>
      <c r="H10" s="67" t="s">
        <v>85</v>
      </c>
      <c r="I10" s="67"/>
      <c r="J10" s="67"/>
      <c r="K10" s="61"/>
      <c r="L10" s="61"/>
      <c r="M10" s="61"/>
      <c r="N10" s="61"/>
      <c r="O10" s="61"/>
      <c r="P10" s="61"/>
    </row>
    <row r="11" spans="1:16" s="61" customFormat="1" x14ac:dyDescent="0.25">
      <c r="A11" s="62" t="s">
        <v>68</v>
      </c>
      <c r="B11" s="58">
        <v>100</v>
      </c>
      <c r="C11" s="58">
        <f>CEGSA!B6</f>
        <v>0</v>
      </c>
      <c r="D11" s="59">
        <f>CEGSA!B7</f>
        <v>0</v>
      </c>
      <c r="E11" s="58">
        <f>CEGSA!B8</f>
        <v>0</v>
      </c>
      <c r="F11" s="58">
        <f t="shared" si="0"/>
        <v>100</v>
      </c>
      <c r="G11" s="58" t="s">
        <v>73</v>
      </c>
      <c r="H11" s="60" t="s">
        <v>85</v>
      </c>
      <c r="I11" s="60" t="s">
        <v>85</v>
      </c>
      <c r="J11" s="60" t="s">
        <v>85</v>
      </c>
    </row>
    <row r="12" spans="1:16" s="61" customFormat="1" x14ac:dyDescent="0.25">
      <c r="A12" s="57" t="s">
        <v>11</v>
      </c>
      <c r="B12" s="58">
        <v>4500</v>
      </c>
      <c r="C12" s="58">
        <f>CGSO!B6</f>
        <v>0</v>
      </c>
      <c r="D12" s="59">
        <f>CGSO!B7</f>
        <v>0</v>
      </c>
      <c r="E12" s="58">
        <f>CGSO!B8</f>
        <v>682.48</v>
      </c>
      <c r="F12" s="58">
        <f t="shared" si="0"/>
        <v>3817.52</v>
      </c>
      <c r="G12" s="58" t="s">
        <v>38</v>
      </c>
      <c r="H12" s="60" t="s">
        <v>85</v>
      </c>
      <c r="I12" s="60" t="s">
        <v>85</v>
      </c>
      <c r="J12" s="60" t="s">
        <v>86</v>
      </c>
    </row>
    <row r="13" spans="1:16" s="61" customFormat="1" x14ac:dyDescent="0.25">
      <c r="A13" s="57" t="s">
        <v>12</v>
      </c>
      <c r="B13" s="58">
        <v>1400</v>
      </c>
      <c r="C13" s="58">
        <f>CPGSC!B6</f>
        <v>0</v>
      </c>
      <c r="D13" s="59">
        <f>CPGSC!B7</f>
        <v>0</v>
      </c>
      <c r="E13" s="58">
        <f>CPGSC!B8</f>
        <v>0</v>
      </c>
      <c r="F13" s="58">
        <f t="shared" si="0"/>
        <v>1400</v>
      </c>
      <c r="G13" s="58" t="s">
        <v>51</v>
      </c>
      <c r="H13" s="60" t="s">
        <v>85</v>
      </c>
      <c r="I13" s="60" t="s">
        <v>85</v>
      </c>
      <c r="J13" s="60" t="s">
        <v>85</v>
      </c>
    </row>
    <row r="14" spans="1:16" s="61" customFormat="1" x14ac:dyDescent="0.25">
      <c r="A14" s="57" t="s">
        <v>69</v>
      </c>
      <c r="B14" s="58">
        <v>450</v>
      </c>
      <c r="C14" s="58">
        <f>EGSO!B6</f>
        <v>0</v>
      </c>
      <c r="D14" s="59">
        <f>EGSO!B7</f>
        <v>0</v>
      </c>
      <c r="E14" s="58">
        <f>EGSO!B8</f>
        <v>0</v>
      </c>
      <c r="F14" s="58">
        <f t="shared" si="0"/>
        <v>450</v>
      </c>
      <c r="G14" s="58" t="s">
        <v>74</v>
      </c>
      <c r="H14" s="60" t="s">
        <v>85</v>
      </c>
      <c r="I14" s="60" t="s">
        <v>85</v>
      </c>
      <c r="J14" s="60" t="s">
        <v>86</v>
      </c>
    </row>
    <row r="15" spans="1:16" s="61" customFormat="1" x14ac:dyDescent="0.25">
      <c r="A15" s="57" t="s">
        <v>70</v>
      </c>
      <c r="B15" s="58">
        <v>100</v>
      </c>
      <c r="C15" s="58">
        <f>FSS!B6</f>
        <v>0</v>
      </c>
      <c r="D15" s="59">
        <f>FSS!B7</f>
        <v>0</v>
      </c>
      <c r="E15" s="58">
        <f>FSS!B8</f>
        <v>0</v>
      </c>
      <c r="F15" s="58">
        <f t="shared" si="0"/>
        <v>100</v>
      </c>
      <c r="G15" s="58" t="s">
        <v>81</v>
      </c>
      <c r="H15" s="60" t="s">
        <v>85</v>
      </c>
      <c r="I15" s="60" t="s">
        <v>85</v>
      </c>
      <c r="J15" s="60" t="s">
        <v>86</v>
      </c>
    </row>
    <row r="16" spans="1:16" s="61" customFormat="1" x14ac:dyDescent="0.25">
      <c r="A16" s="57" t="s">
        <v>13</v>
      </c>
      <c r="B16" s="58">
        <v>7600</v>
      </c>
      <c r="C16" s="58">
        <f>GCC!B6</f>
        <v>0</v>
      </c>
      <c r="D16" s="59">
        <f>GCC!B7</f>
        <v>0</v>
      </c>
      <c r="E16" s="58">
        <f>GCC!B8</f>
        <v>300</v>
      </c>
      <c r="F16" s="58">
        <f t="shared" si="0"/>
        <v>7300</v>
      </c>
      <c r="G16" s="58" t="s">
        <v>39</v>
      </c>
      <c r="H16" s="60" t="s">
        <v>85</v>
      </c>
      <c r="I16" s="60" t="s">
        <v>85</v>
      </c>
      <c r="J16" s="60" t="s">
        <v>86</v>
      </c>
    </row>
    <row r="17" spans="1:16" s="19" customFormat="1" x14ac:dyDescent="0.25">
      <c r="A17" s="68" t="s">
        <v>79</v>
      </c>
      <c r="B17" s="69">
        <v>400</v>
      </c>
      <c r="C17" s="69">
        <f>GHRMS!B6</f>
        <v>0</v>
      </c>
      <c r="D17" s="70">
        <f>B17/3</f>
        <v>133.33333333333334</v>
      </c>
      <c r="E17" s="69">
        <f>GHRMS!B8</f>
        <v>0</v>
      </c>
      <c r="F17" s="69">
        <f t="shared" si="0"/>
        <v>266.66666666666663</v>
      </c>
      <c r="G17" s="69"/>
      <c r="H17" s="71" t="s">
        <v>85</v>
      </c>
      <c r="I17" s="71" t="s">
        <v>85</v>
      </c>
      <c r="J17" s="71" t="s">
        <v>85</v>
      </c>
      <c r="K17" s="61"/>
      <c r="L17" s="61"/>
      <c r="M17" s="61"/>
      <c r="N17" s="61"/>
      <c r="O17" s="61"/>
      <c r="P17" s="61"/>
    </row>
    <row r="18" spans="1:16" s="61" customFormat="1" x14ac:dyDescent="0.25">
      <c r="A18" s="57" t="s">
        <v>52</v>
      </c>
      <c r="B18" s="58">
        <v>900</v>
      </c>
      <c r="C18" s="58">
        <f>GNO!B6</f>
        <v>0</v>
      </c>
      <c r="D18" s="59">
        <f>GNO!B7</f>
        <v>0</v>
      </c>
      <c r="E18" s="58">
        <f>GNO!B8</f>
        <v>0</v>
      </c>
      <c r="F18" s="58">
        <f t="shared" si="0"/>
        <v>900</v>
      </c>
      <c r="G18" s="58" t="s">
        <v>55</v>
      </c>
      <c r="H18" s="60" t="s">
        <v>85</v>
      </c>
      <c r="I18" s="60" t="s">
        <v>85</v>
      </c>
      <c r="J18" s="60" t="s">
        <v>85</v>
      </c>
    </row>
    <row r="19" spans="1:16" s="61" customFormat="1" x14ac:dyDescent="0.25">
      <c r="A19" s="57" t="s">
        <v>14</v>
      </c>
      <c r="B19" s="58">
        <v>700</v>
      </c>
      <c r="C19" s="58">
        <f>GOCPS!B6</f>
        <v>0</v>
      </c>
      <c r="D19" s="59">
        <f>GOCPS!B7</f>
        <v>0</v>
      </c>
      <c r="E19" s="58">
        <f>GOCPS!B8</f>
        <v>0</v>
      </c>
      <c r="F19" s="58">
        <f t="shared" si="0"/>
        <v>700</v>
      </c>
      <c r="G19" s="58" t="s">
        <v>40</v>
      </c>
      <c r="H19" s="60" t="s">
        <v>85</v>
      </c>
      <c r="I19" s="60" t="s">
        <v>85</v>
      </c>
      <c r="J19" s="60" t="s">
        <v>86</v>
      </c>
    </row>
    <row r="20" spans="1:16" s="61" customFormat="1" x14ac:dyDescent="0.25">
      <c r="A20" s="57" t="s">
        <v>15</v>
      </c>
      <c r="B20" s="58">
        <v>1750</v>
      </c>
      <c r="C20" s="58">
        <f>HGSO!B6</f>
        <v>0</v>
      </c>
      <c r="D20" s="59">
        <f>HGSO!B7</f>
        <v>0</v>
      </c>
      <c r="E20" s="58">
        <f>HGSO!B8</f>
        <v>0</v>
      </c>
      <c r="F20" s="58">
        <f t="shared" si="0"/>
        <v>1750</v>
      </c>
      <c r="G20" s="58" t="s">
        <v>41</v>
      </c>
      <c r="H20" s="60" t="s">
        <v>85</v>
      </c>
      <c r="I20" s="60" t="s">
        <v>85</v>
      </c>
      <c r="J20" s="60" t="s">
        <v>85</v>
      </c>
    </row>
    <row r="21" spans="1:16" s="61" customFormat="1" x14ac:dyDescent="0.25">
      <c r="A21" s="57" t="s">
        <v>16</v>
      </c>
      <c r="B21" s="58">
        <v>1000</v>
      </c>
      <c r="C21" s="58">
        <f>'HDFS-GSA'!B6</f>
        <v>0</v>
      </c>
      <c r="D21" s="59">
        <f>'HDFS-GSA'!B7</f>
        <v>0</v>
      </c>
      <c r="E21" s="58">
        <f>'HDFS-GSA'!B8</f>
        <v>544.05999999999995</v>
      </c>
      <c r="F21" s="58">
        <f t="shared" si="0"/>
        <v>455.94000000000005</v>
      </c>
      <c r="G21" s="58" t="s">
        <v>42</v>
      </c>
      <c r="H21" s="60" t="s">
        <v>85</v>
      </c>
      <c r="I21" s="60" t="s">
        <v>85</v>
      </c>
      <c r="J21" s="60" t="s">
        <v>85</v>
      </c>
    </row>
    <row r="22" spans="1:16" s="61" customFormat="1" x14ac:dyDescent="0.25">
      <c r="A22" s="57" t="s">
        <v>17</v>
      </c>
      <c r="B22" s="58">
        <v>6000</v>
      </c>
      <c r="C22" s="58">
        <f>HFES!B6</f>
        <v>0</v>
      </c>
      <c r="D22" s="59">
        <f>HFES!B7</f>
        <v>0</v>
      </c>
      <c r="E22" s="58">
        <f>HFES!B8</f>
        <v>1370.21</v>
      </c>
      <c r="F22" s="58">
        <f t="shared" si="0"/>
        <v>4629.79</v>
      </c>
      <c r="G22" s="58" t="s">
        <v>43</v>
      </c>
      <c r="H22" s="60" t="s">
        <v>85</v>
      </c>
      <c r="I22" s="60" t="s">
        <v>85</v>
      </c>
      <c r="J22" s="60" t="s">
        <v>85</v>
      </c>
    </row>
    <row r="23" spans="1:16" s="61" customFormat="1" x14ac:dyDescent="0.25">
      <c r="A23" s="57" t="s">
        <v>18</v>
      </c>
      <c r="B23" s="58">
        <v>2700</v>
      </c>
      <c r="C23" s="58">
        <f>LESETAC!B6</f>
        <v>0</v>
      </c>
      <c r="D23" s="59">
        <f>LESETAC!B7</f>
        <v>0</v>
      </c>
      <c r="E23" s="58">
        <f>LESETAC!B8</f>
        <v>571.38</v>
      </c>
      <c r="F23" s="58">
        <f t="shared" si="0"/>
        <v>2128.62</v>
      </c>
      <c r="G23" s="58" t="s">
        <v>44</v>
      </c>
      <c r="H23" s="60" t="s">
        <v>85</v>
      </c>
      <c r="I23" s="60" t="s">
        <v>85</v>
      </c>
      <c r="J23" s="60" t="s">
        <v>85</v>
      </c>
    </row>
    <row r="24" spans="1:16" s="19" customFormat="1" x14ac:dyDescent="0.25">
      <c r="A24" s="64" t="s">
        <v>96</v>
      </c>
      <c r="B24" s="65"/>
      <c r="C24" s="65">
        <v>600</v>
      </c>
      <c r="D24" s="66"/>
      <c r="E24" s="65">
        <v>0</v>
      </c>
      <c r="F24" s="65">
        <v>600</v>
      </c>
      <c r="G24" s="65"/>
      <c r="H24" s="67" t="s">
        <v>85</v>
      </c>
      <c r="I24" s="67" t="s">
        <v>85</v>
      </c>
      <c r="J24" s="67"/>
      <c r="K24" s="61"/>
      <c r="L24" s="61"/>
      <c r="M24" s="61"/>
      <c r="N24" s="61"/>
      <c r="O24" s="61"/>
      <c r="P24" s="61"/>
    </row>
    <row r="25" spans="1:16" s="61" customFormat="1" x14ac:dyDescent="0.25">
      <c r="A25" s="57" t="s">
        <v>19</v>
      </c>
      <c r="B25" s="58">
        <v>4300</v>
      </c>
      <c r="C25" s="58">
        <f>RGA!B6</f>
        <v>0</v>
      </c>
      <c r="D25" s="59">
        <f>RGA!B7</f>
        <v>0</v>
      </c>
      <c r="E25" s="58">
        <f>RGA!B8</f>
        <v>1526.97</v>
      </c>
      <c r="F25" s="58">
        <f t="shared" ref="F25:F31" si="1">B25+C25-D25-E25</f>
        <v>2773.0299999999997</v>
      </c>
      <c r="G25" s="58" t="s">
        <v>45</v>
      </c>
      <c r="H25" s="60" t="s">
        <v>85</v>
      </c>
      <c r="I25" s="60" t="s">
        <v>85</v>
      </c>
      <c r="J25" s="60" t="s">
        <v>85</v>
      </c>
    </row>
    <row r="26" spans="1:16" s="76" customFormat="1" x14ac:dyDescent="0.25">
      <c r="A26" s="72" t="s">
        <v>32</v>
      </c>
      <c r="B26" s="73">
        <v>6000</v>
      </c>
      <c r="C26" s="73">
        <f>Red2Black!B6</f>
        <v>0</v>
      </c>
      <c r="D26" s="74">
        <f>Red2Black!B7</f>
        <v>0</v>
      </c>
      <c r="E26" s="73">
        <f>Red2Black!B8</f>
        <v>6000</v>
      </c>
      <c r="F26" s="73">
        <f t="shared" si="1"/>
        <v>0</v>
      </c>
      <c r="G26" s="73" t="s">
        <v>46</v>
      </c>
      <c r="H26" s="75" t="s">
        <v>85</v>
      </c>
      <c r="I26" s="75" t="s">
        <v>85</v>
      </c>
      <c r="J26" s="75" t="s">
        <v>85</v>
      </c>
    </row>
    <row r="27" spans="1:16" s="61" customFormat="1" x14ac:dyDescent="0.25">
      <c r="A27" s="57" t="s">
        <v>30</v>
      </c>
      <c r="B27" s="58">
        <v>1000</v>
      </c>
      <c r="C27" s="58">
        <f>'SA-TIEHH'!B6</f>
        <v>0</v>
      </c>
      <c r="D27" s="59">
        <f>'SA-TIEHH'!B7</f>
        <v>0</v>
      </c>
      <c r="E27" s="58">
        <f>'SA-TIEHH'!B8</f>
        <v>0</v>
      </c>
      <c r="F27" s="58">
        <f t="shared" si="1"/>
        <v>1000</v>
      </c>
      <c r="G27" s="58" t="s">
        <v>47</v>
      </c>
      <c r="H27" s="60" t="s">
        <v>85</v>
      </c>
      <c r="I27" s="60" t="s">
        <v>85</v>
      </c>
      <c r="J27" s="60" t="s">
        <v>85</v>
      </c>
    </row>
    <row r="28" spans="1:16" s="19" customFormat="1" x14ac:dyDescent="0.25">
      <c r="A28" s="68" t="s">
        <v>20</v>
      </c>
      <c r="B28" s="69">
        <v>2800</v>
      </c>
      <c r="C28" s="69">
        <f>SCAMS!B6</f>
        <v>933.33333333333337</v>
      </c>
      <c r="D28" s="70">
        <f>B28/3</f>
        <v>933.33333333333337</v>
      </c>
      <c r="E28" s="69">
        <f>SCAMS!B8</f>
        <v>748</v>
      </c>
      <c r="F28" s="69">
        <f t="shared" si="1"/>
        <v>2052</v>
      </c>
      <c r="G28" s="69" t="s">
        <v>48</v>
      </c>
      <c r="H28" s="71" t="s">
        <v>85</v>
      </c>
      <c r="I28" s="71" t="s">
        <v>85</v>
      </c>
      <c r="J28" s="71" t="s">
        <v>85</v>
      </c>
      <c r="K28" s="61"/>
      <c r="L28" s="61"/>
      <c r="M28" s="61"/>
      <c r="N28" s="61"/>
      <c r="O28" s="61"/>
      <c r="P28" s="61"/>
    </row>
    <row r="29" spans="1:16" s="61" customFormat="1" ht="15.75" customHeight="1" x14ac:dyDescent="0.25">
      <c r="A29" s="57" t="s">
        <v>80</v>
      </c>
      <c r="B29" s="58">
        <v>1300</v>
      </c>
      <c r="C29" s="58">
        <f>TechASM!B6</f>
        <v>0</v>
      </c>
      <c r="D29" s="59">
        <f>TechASM!B7</f>
        <v>0</v>
      </c>
      <c r="E29" s="58">
        <f>TechASM!B8</f>
        <v>0</v>
      </c>
      <c r="F29" s="58">
        <f t="shared" si="1"/>
        <v>1300</v>
      </c>
      <c r="G29" s="58" t="s">
        <v>82</v>
      </c>
      <c r="H29" s="60" t="s">
        <v>85</v>
      </c>
      <c r="I29" s="60" t="s">
        <v>85</v>
      </c>
      <c r="J29" s="60" t="s">
        <v>85</v>
      </c>
    </row>
    <row r="30" spans="1:16" s="19" customFormat="1" x14ac:dyDescent="0.25">
      <c r="A30" s="64" t="s">
        <v>53</v>
      </c>
      <c r="B30" s="65">
        <v>1200</v>
      </c>
      <c r="C30" s="65">
        <f>TPC!B6</f>
        <v>0</v>
      </c>
      <c r="D30" s="66">
        <v>0</v>
      </c>
      <c r="E30" s="65">
        <f>TPC!B8</f>
        <v>0</v>
      </c>
      <c r="F30" s="65">
        <f t="shared" si="1"/>
        <v>1200</v>
      </c>
      <c r="G30" s="65" t="s">
        <v>60</v>
      </c>
      <c r="H30" s="67" t="s">
        <v>85</v>
      </c>
      <c r="I30" s="67" t="s">
        <v>85</v>
      </c>
      <c r="J30" s="67" t="s">
        <v>86</v>
      </c>
      <c r="K30" s="61"/>
      <c r="L30" s="61"/>
      <c r="M30" s="61"/>
      <c r="N30" s="61"/>
      <c r="O30" s="61"/>
      <c r="P30" s="61"/>
    </row>
    <row r="31" spans="1:16" s="61" customFormat="1" x14ac:dyDescent="0.25">
      <c r="A31" s="57" t="s">
        <v>67</v>
      </c>
      <c r="B31" s="58">
        <v>2000</v>
      </c>
      <c r="C31" s="58">
        <f>Zamo!B6</f>
        <v>0</v>
      </c>
      <c r="D31" s="59">
        <f>Zamo!B7</f>
        <v>0</v>
      </c>
      <c r="E31" s="58">
        <f>Zamo!B8</f>
        <v>0</v>
      </c>
      <c r="F31" s="58">
        <f t="shared" si="1"/>
        <v>2000</v>
      </c>
      <c r="G31" s="58" t="s">
        <v>75</v>
      </c>
      <c r="H31" s="60" t="s">
        <v>85</v>
      </c>
      <c r="I31" s="60" t="s">
        <v>85</v>
      </c>
      <c r="J31" s="60" t="s">
        <v>85</v>
      </c>
    </row>
    <row r="32" spans="1:16" x14ac:dyDescent="0.25">
      <c r="A32" s="10" t="s">
        <v>21</v>
      </c>
      <c r="B32" s="11"/>
      <c r="C32" s="11">
        <f>Misc!B6</f>
        <v>0</v>
      </c>
      <c r="D32" s="17"/>
      <c r="E32" s="11">
        <f>Misc!B7</f>
        <v>0</v>
      </c>
      <c r="F32" s="11">
        <f>B32+C32-E32</f>
        <v>0</v>
      </c>
      <c r="G32" s="11"/>
      <c r="H32" s="41"/>
      <c r="I32" s="41"/>
      <c r="J32" s="41"/>
    </row>
    <row r="33" spans="1:10" x14ac:dyDescent="0.25">
      <c r="A33" s="10" t="s">
        <v>22</v>
      </c>
      <c r="B33" s="11">
        <f>73500-B35</f>
        <v>750</v>
      </c>
      <c r="C33" s="11">
        <f>Cont!B6</f>
        <v>0</v>
      </c>
      <c r="D33" s="17"/>
      <c r="E33" s="11">
        <f>Cont!B7</f>
        <v>0</v>
      </c>
      <c r="F33" s="11">
        <f>B33+C33-E33</f>
        <v>750</v>
      </c>
      <c r="G33" s="11"/>
      <c r="H33" s="41"/>
      <c r="I33" s="41"/>
      <c r="J33" s="41"/>
    </row>
    <row r="35" spans="1:10" s="24" customFormat="1" x14ac:dyDescent="0.25">
      <c r="A35" s="24" t="s">
        <v>23</v>
      </c>
      <c r="B35" s="25">
        <f>SUM(B4:B31)</f>
        <v>72750</v>
      </c>
      <c r="C35" s="25"/>
      <c r="D35" s="28">
        <f>SUM(D4:D30)</f>
        <v>1750</v>
      </c>
      <c r="E35" s="25">
        <f>SUM(E4:E30)</f>
        <v>23431.05</v>
      </c>
      <c r="F35" s="25">
        <f>SUM(F4:F31)</f>
        <v>49102.283333333333</v>
      </c>
      <c r="G35" s="25"/>
      <c r="H35" s="42"/>
      <c r="I35" s="42"/>
      <c r="J35" s="42"/>
    </row>
    <row r="36" spans="1:10" x14ac:dyDescent="0.25">
      <c r="H36" s="42"/>
      <c r="I36" s="42"/>
      <c r="J36" s="42"/>
    </row>
    <row r="38" spans="1:10" x14ac:dyDescent="0.25">
      <c r="A38" s="34" t="s">
        <v>56</v>
      </c>
    </row>
    <row r="39" spans="1:10" x14ac:dyDescent="0.25">
      <c r="A39" s="19" t="s">
        <v>57</v>
      </c>
      <c r="H39" s="47"/>
      <c r="I39" s="47"/>
      <c r="J39" s="47"/>
    </row>
    <row r="40" spans="1:10" x14ac:dyDescent="0.25">
      <c r="A40" s="35" t="s">
        <v>58</v>
      </c>
    </row>
    <row r="41" spans="1:10" x14ac:dyDescent="0.25">
      <c r="A41" s="36" t="s">
        <v>59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26" location="Red2Black!A1" display="Red to Black" xr:uid="{00000000-0004-0000-0000-000003000000}"/>
    <hyperlink ref="A12" location="CGSO!A1" display="Chemistry Graduate Student Organization" xr:uid="{00000000-0004-0000-0000-000004000000}"/>
    <hyperlink ref="A13" location="CPGSC!A1" display="Clinical Psychology Graduate Student Council" xr:uid="{00000000-0004-0000-0000-000005000000}"/>
    <hyperlink ref="A30" location="TPC!A1" display="Tech Print Club" xr:uid="{00000000-0004-0000-0000-000006000000}"/>
    <hyperlink ref="A16" location="GCC!A1" display="Graduate Clay Club" xr:uid="{00000000-0004-0000-0000-000007000000}"/>
    <hyperlink ref="A19" location="GOCPS!A1" display="Graduate Organization of Counseling Psychology Students" xr:uid="{00000000-0004-0000-0000-000008000000}"/>
    <hyperlink ref="A20" location="HGSO!A1" display="History Graduate Student Organization" xr:uid="{00000000-0004-0000-0000-000009000000}"/>
    <hyperlink ref="A21" location="'HDFS-GSA'!A1" display="Human Development and Family Studies Graduate Student Association" xr:uid="{00000000-0004-0000-0000-00000A000000}"/>
    <hyperlink ref="A22" location="HFES!A1" display="Human Factors and Ergonomics Society" xr:uid="{00000000-0004-0000-0000-00000B000000}"/>
    <hyperlink ref="A23" location="LESETAC!A1" display="Llano Estacado Student Chapter of the Society of Environmental Toxicology and Chemistry" xr:uid="{00000000-0004-0000-0000-00000C000000}"/>
    <hyperlink ref="A17" location="GHRMS!A1" display="Graduate Hospitality &amp; Retail Management Students" xr:uid="{00000000-0004-0000-0000-00000D000000}"/>
    <hyperlink ref="A15" location="FSS!A1" display="Forensic Science Society" xr:uid="{00000000-0004-0000-0000-00000E000000}"/>
    <hyperlink ref="A25" location="RGA!A1" display="Rawls Graduate Association" xr:uid="{00000000-0004-0000-0000-00000F000000}"/>
    <hyperlink ref="A27" location="'SA-TIEHH'!A1" display="Student Association of the Institute of Environmenta and Human Health" xr:uid="{00000000-0004-0000-0000-000010000000}"/>
    <hyperlink ref="A28" location="SCAMS!A1" display="Student Chapter of the American Meteorological Society at TTU" xr:uid="{00000000-0004-0000-0000-000011000000}"/>
    <hyperlink ref="A31" location="Zamo!A1" display="ZamoRaiders" xr:uid="{00000000-0004-0000-0000-000012000000}"/>
    <hyperlink ref="A32" location="Misc!A1" display="Miscellaneous Funding" xr:uid="{00000000-0004-0000-0000-000013000000}"/>
    <hyperlink ref="A33" location="Cont!A1" display="Contingency Funding" xr:uid="{00000000-0004-0000-0000-000014000000}"/>
    <hyperlink ref="A10" location="Cefiro!A1" display="Cefiro Enlace Hispano Literario y Cultural" xr:uid="{00000000-0004-0000-0000-000015000000}"/>
    <hyperlink ref="A29" location="STEM!A1" display="Society for STEM Education " xr:uid="{00000000-0004-0000-0000-000016000000}"/>
    <hyperlink ref="A11" location="CEGSA!A1" display="Chemical Engineering Graduate Student Association" xr:uid="{00000000-0004-0000-0000-000017000000}"/>
    <hyperlink ref="A18" location="GNO!A1" display="Graduate Nutrition Organization" xr:uid="{00000000-0004-0000-0000-000018000000}"/>
    <hyperlink ref="A14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9" location="BOSS!A1" display="Biotechnology Organization for Student Success" xr:uid="{00000000-0004-0000-0000-00001C000000}"/>
    <hyperlink ref="A24" location="PGSA!A1" display="Philosohy Graduate Student Association" xr:uid="{00000000-0004-0000-0000-00001D000000}"/>
  </hyperlinks>
  <pageMargins left="0.75" right="0.75" top="1" bottom="1" header="0.5" footer="0.5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C00000"/>
  </sheetPr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11</v>
      </c>
    </row>
    <row r="5" spans="1:3" x14ac:dyDescent="0.25">
      <c r="A5" s="3" t="s">
        <v>25</v>
      </c>
      <c r="B5" s="2">
        <f>'Total Orgs'!B12</f>
        <v>4500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682.48</v>
      </c>
    </row>
    <row r="9" spans="1:3" x14ac:dyDescent="0.25">
      <c r="A9" s="3" t="s">
        <v>26</v>
      </c>
      <c r="B9" s="2">
        <f>B5+B6-B8</f>
        <v>3817.52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44175</v>
      </c>
      <c r="B12" s="2">
        <v>204.48</v>
      </c>
      <c r="C12" t="s">
        <v>104</v>
      </c>
    </row>
    <row r="13" spans="1:3" x14ac:dyDescent="0.25">
      <c r="C13" t="s">
        <v>137</v>
      </c>
    </row>
    <row r="14" spans="1:3" x14ac:dyDescent="0.25">
      <c r="A14" s="3">
        <v>44175</v>
      </c>
      <c r="B14" s="2">
        <v>478</v>
      </c>
      <c r="C14" t="s">
        <v>104</v>
      </c>
    </row>
    <row r="15" spans="1:3" x14ac:dyDescent="0.25">
      <c r="C15" t="s">
        <v>138</v>
      </c>
    </row>
    <row r="18" spans="1:3" s="15" customFormat="1" x14ac:dyDescent="0.25">
      <c r="A18" s="13"/>
      <c r="B18" s="12"/>
      <c r="C18" s="14"/>
    </row>
    <row r="26" spans="1:3" s="15" customFormat="1" x14ac:dyDescent="0.25">
      <c r="A26" s="13"/>
      <c r="B26" s="12"/>
      <c r="C26" s="14"/>
    </row>
  </sheetData>
  <hyperlinks>
    <hyperlink ref="A1" location="'Total Orgs'!A1" display="Total Organizations" xr:uid="{00000000-0004-0000-0900-000000000000}"/>
  </hyperlinks>
  <pageMargins left="0.75" right="0.75" top="1" bottom="1" header="0.5" footer="0.5"/>
  <pageSetup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theme="1"/>
  </sheetPr>
  <dimension ref="A1:C11"/>
  <sheetViews>
    <sheetView workbookViewId="0">
      <selection activeCell="C28" sqref="C28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8" t="s">
        <v>12</v>
      </c>
    </row>
    <row r="5" spans="1:3" x14ac:dyDescent="0.25">
      <c r="A5" s="3" t="s">
        <v>25</v>
      </c>
      <c r="B5" s="2">
        <f>'Total Orgs'!B13</f>
        <v>1400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B5+B6-B8</f>
        <v>1400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C11"/>
  <sheetViews>
    <sheetView workbookViewId="0">
      <selection activeCell="A12" sqref="A12:C19"/>
    </sheetView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69</v>
      </c>
    </row>
    <row r="5" spans="1:3" x14ac:dyDescent="0.25">
      <c r="A5" s="3" t="s">
        <v>25</v>
      </c>
      <c r="B5" s="2">
        <f>'Total Orgs'!B14</f>
        <v>450</v>
      </c>
    </row>
    <row r="6" spans="1:3" x14ac:dyDescent="0.25">
      <c r="A6" s="3" t="s">
        <v>2</v>
      </c>
    </row>
    <row r="7" spans="1:3" s="14" customFormat="1" x14ac:dyDescent="0.25">
      <c r="A7" s="20" t="s">
        <v>49</v>
      </c>
      <c r="B7" s="21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450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70</v>
      </c>
    </row>
    <row r="5" spans="1:3" x14ac:dyDescent="0.25">
      <c r="A5" s="3" t="s">
        <v>25</v>
      </c>
      <c r="B5" s="2">
        <f>'Total Orgs'!B15</f>
        <v>100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13</v>
      </c>
    </row>
    <row r="5" spans="1:3" x14ac:dyDescent="0.25">
      <c r="A5" s="3" t="s">
        <v>25</v>
      </c>
      <c r="B5" s="2">
        <f>'Total Orgs'!B16</f>
        <v>7600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300</v>
      </c>
    </row>
    <row r="9" spans="1:3" x14ac:dyDescent="0.25">
      <c r="A9" s="3" t="s">
        <v>26</v>
      </c>
      <c r="B9" s="2">
        <f>B5+B6-B8</f>
        <v>7300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20">
        <v>43721</v>
      </c>
      <c r="B12" s="21">
        <v>300</v>
      </c>
      <c r="C12" s="14" t="s">
        <v>89</v>
      </c>
    </row>
    <row r="13" spans="1:3" x14ac:dyDescent="0.25">
      <c r="C13" t="s">
        <v>90</v>
      </c>
    </row>
    <row r="14" spans="1:3" x14ac:dyDescent="0.25">
      <c r="C14" t="s">
        <v>94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theme="1"/>
  </sheetPr>
  <dimension ref="A1:G30"/>
  <sheetViews>
    <sheetView workbookViewId="0">
      <selection activeCell="A3" sqref="A3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24</v>
      </c>
      <c r="C1" t="str">
        <f>'Total Orgs'!A1</f>
        <v>Budget 2019-20</v>
      </c>
    </row>
    <row r="3" spans="1:7" x14ac:dyDescent="0.25">
      <c r="A3" s="4" t="s">
        <v>79</v>
      </c>
    </row>
    <row r="5" spans="1:7" x14ac:dyDescent="0.25">
      <c r="A5" s="3" t="s">
        <v>25</v>
      </c>
      <c r="B5" s="2">
        <f>'Total Orgs'!B17</f>
        <v>400</v>
      </c>
    </row>
    <row r="6" spans="1:7" x14ac:dyDescent="0.25">
      <c r="A6" s="3" t="s">
        <v>2</v>
      </c>
    </row>
    <row r="7" spans="1:7" ht="15.75" customHeight="1" x14ac:dyDescent="0.25">
      <c r="A7" s="3" t="s">
        <v>49</v>
      </c>
      <c r="D7" s="56"/>
      <c r="E7" s="56"/>
      <c r="F7" s="56"/>
      <c r="G7" s="56"/>
    </row>
    <row r="8" spans="1:7" x14ac:dyDescent="0.25">
      <c r="A8" s="3" t="s">
        <v>3</v>
      </c>
      <c r="B8" s="2">
        <f>SUM(B12:B124)</f>
        <v>0</v>
      </c>
      <c r="D8" s="56"/>
      <c r="E8" s="56"/>
      <c r="F8" s="56"/>
      <c r="G8" s="56"/>
    </row>
    <row r="9" spans="1:7" x14ac:dyDescent="0.25">
      <c r="A9" s="3" t="s">
        <v>26</v>
      </c>
      <c r="B9" s="2">
        <f>B5+B6-B8</f>
        <v>400</v>
      </c>
      <c r="D9" s="56"/>
      <c r="E9" s="56"/>
      <c r="F9" s="56"/>
      <c r="G9" s="56"/>
    </row>
    <row r="10" spans="1:7" x14ac:dyDescent="0.25">
      <c r="D10" s="56"/>
      <c r="E10" s="56"/>
      <c r="F10" s="56"/>
      <c r="G10" s="56"/>
    </row>
    <row r="11" spans="1:7" s="1" customFormat="1" x14ac:dyDescent="0.25">
      <c r="A11" s="5" t="s">
        <v>27</v>
      </c>
      <c r="B11" s="6" t="s">
        <v>28</v>
      </c>
      <c r="C11" s="1" t="s">
        <v>29</v>
      </c>
      <c r="D11" s="56"/>
      <c r="E11" s="56"/>
      <c r="F11" s="56"/>
      <c r="G11" s="56"/>
    </row>
    <row r="12" spans="1:7" s="15" customFormat="1" x14ac:dyDescent="0.25">
      <c r="A12" s="13"/>
      <c r="B12" s="12"/>
      <c r="C12" s="14"/>
      <c r="D12" s="56"/>
      <c r="E12" s="56"/>
      <c r="F12" s="56"/>
      <c r="G12" s="56"/>
    </row>
    <row r="13" spans="1:7" x14ac:dyDescent="0.25">
      <c r="C13" s="16"/>
      <c r="D13" s="56"/>
      <c r="E13" s="56"/>
      <c r="F13" s="56"/>
      <c r="G13" s="56"/>
    </row>
    <row r="14" spans="1:7" x14ac:dyDescent="0.25">
      <c r="D14" s="56"/>
      <c r="E14" s="56"/>
      <c r="F14" s="56"/>
      <c r="G14" s="56"/>
    </row>
    <row r="30" spans="3:3" x14ac:dyDescent="0.25">
      <c r="C30" s="16"/>
    </row>
  </sheetData>
  <hyperlinks>
    <hyperlink ref="A1" location="'Total Orgs'!A1" display="Total Organizations" xr:uid="{00000000-0004-0000-0E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/>
  </sheetPr>
  <dimension ref="A1:C28"/>
  <sheetViews>
    <sheetView workbookViewId="0">
      <selection activeCell="A12" sqref="A12:C17"/>
    </sheetView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52</v>
      </c>
    </row>
    <row r="5" spans="1:3" x14ac:dyDescent="0.25">
      <c r="A5" s="3" t="s">
        <v>25</v>
      </c>
      <c r="B5" s="2">
        <f>'Total Orgs'!B18</f>
        <v>900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SUM(B12:B125)</f>
        <v>0</v>
      </c>
    </row>
    <row r="9" spans="1:3" x14ac:dyDescent="0.25">
      <c r="A9" s="3" t="s">
        <v>26</v>
      </c>
      <c r="B9" s="2">
        <f>B5+B6-B8</f>
        <v>900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30" customFormat="1" x14ac:dyDescent="0.25">
      <c r="A12" s="32"/>
      <c r="B12" s="33"/>
      <c r="C12" s="31"/>
    </row>
    <row r="13" spans="1:3" s="30" customFormat="1" x14ac:dyDescent="0.25">
      <c r="A13" s="32"/>
      <c r="B13" s="33"/>
      <c r="C13" s="31"/>
    </row>
    <row r="14" spans="1:3" s="30" customFormat="1" x14ac:dyDescent="0.25">
      <c r="A14" s="32"/>
      <c r="B14" s="33"/>
      <c r="C14" s="31"/>
    </row>
    <row r="15" spans="1:3" x14ac:dyDescent="0.25">
      <c r="C15" s="31"/>
    </row>
    <row r="16" spans="1:3" x14ac:dyDescent="0.25">
      <c r="C16" s="44"/>
    </row>
    <row r="17" spans="3:3" x14ac:dyDescent="0.25">
      <c r="C17" s="31"/>
    </row>
    <row r="18" spans="3:3" x14ac:dyDescent="0.25">
      <c r="C18" s="31"/>
    </row>
    <row r="19" spans="3:3" x14ac:dyDescent="0.25">
      <c r="C19" s="31"/>
    </row>
    <row r="20" spans="3:3" x14ac:dyDescent="0.25">
      <c r="C20" s="31"/>
    </row>
    <row r="21" spans="3:3" x14ac:dyDescent="0.25">
      <c r="C21" s="31"/>
    </row>
    <row r="22" spans="3:3" x14ac:dyDescent="0.25">
      <c r="C22" s="31"/>
    </row>
    <row r="23" spans="3:3" x14ac:dyDescent="0.25">
      <c r="C23" s="44"/>
    </row>
    <row r="24" spans="3:3" x14ac:dyDescent="0.25">
      <c r="C24" s="31"/>
    </row>
    <row r="25" spans="3:3" x14ac:dyDescent="0.25">
      <c r="C25" s="31"/>
    </row>
    <row r="26" spans="3:3" x14ac:dyDescent="0.25">
      <c r="C26" s="31"/>
    </row>
    <row r="27" spans="3:3" x14ac:dyDescent="0.25">
      <c r="C27" s="31"/>
    </row>
    <row r="28" spans="3:3" x14ac:dyDescent="0.25">
      <c r="C28" s="31"/>
    </row>
  </sheetData>
  <hyperlinks>
    <hyperlink ref="A1" location="'Total Orgs'!A1" display="Total Organizations" xr:uid="{00000000-0004-0000-0F00-000000000000}"/>
  </hyperlink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14</v>
      </c>
    </row>
    <row r="5" spans="1:3" x14ac:dyDescent="0.25">
      <c r="A5" s="3" t="s">
        <v>25</v>
      </c>
      <c r="B5" s="2">
        <f>'Total Orgs'!B19</f>
        <v>700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700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0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tabColor theme="1"/>
  </sheetPr>
  <dimension ref="A1:C15"/>
  <sheetViews>
    <sheetView workbookViewId="0">
      <selection activeCell="A12" sqref="A12:C27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15</v>
      </c>
    </row>
    <row r="5" spans="1:3" x14ac:dyDescent="0.25">
      <c r="A5" s="3" t="s">
        <v>25</v>
      </c>
      <c r="B5" s="2">
        <f>'Total Orgs'!B20</f>
        <v>1750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1750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5" spans="1:3" s="15" customFormat="1" x14ac:dyDescent="0.25">
      <c r="A15" s="13"/>
      <c r="B15" s="12"/>
      <c r="C15" s="14"/>
    </row>
  </sheetData>
  <hyperlinks>
    <hyperlink ref="A1" location="'Total Orgs'!A1" display="Total Organizations" xr:uid="{00000000-0004-0000-1100-000000000000}"/>
  </hyperlink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>
    <tabColor rgb="FFC00000"/>
  </sheetPr>
  <dimension ref="A1:C15"/>
  <sheetViews>
    <sheetView workbookViewId="0">
      <selection activeCell="B15" sqref="B15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16</v>
      </c>
    </row>
    <row r="5" spans="1:3" x14ac:dyDescent="0.25">
      <c r="A5" s="3" t="s">
        <v>25</v>
      </c>
      <c r="B5" s="2">
        <f>'Total Orgs'!B21</f>
        <v>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544.05999999999995</v>
      </c>
    </row>
    <row r="9" spans="1:3" x14ac:dyDescent="0.25">
      <c r="A9" s="3" t="s">
        <v>26</v>
      </c>
      <c r="B9" s="2">
        <f>B5+B6-B8</f>
        <v>455.94000000000005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43783</v>
      </c>
      <c r="B12" s="12">
        <v>308.64</v>
      </c>
      <c r="C12" s="14" t="s">
        <v>117</v>
      </c>
    </row>
    <row r="13" spans="1:3" x14ac:dyDescent="0.25">
      <c r="C13" t="s">
        <v>118</v>
      </c>
    </row>
    <row r="14" spans="1:3" x14ac:dyDescent="0.25">
      <c r="A14" s="3">
        <v>43833</v>
      </c>
      <c r="B14" s="2">
        <v>235.42</v>
      </c>
      <c r="C14" t="s">
        <v>141</v>
      </c>
    </row>
    <row r="15" spans="1:3" x14ac:dyDescent="0.25">
      <c r="C15" t="s">
        <v>142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2"/>
  <sheetViews>
    <sheetView workbookViewId="0">
      <selection activeCell="A4" sqref="A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78</v>
      </c>
    </row>
    <row r="5" spans="1:3" x14ac:dyDescent="0.25">
      <c r="A5" s="3" t="s">
        <v>25</v>
      </c>
      <c r="B5" s="2">
        <f>'Total Orgs'!B4</f>
        <v>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B5+B6-B8</f>
        <v>1000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/>
      <c r="B12" s="12"/>
      <c r="C12" s="14"/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17</v>
      </c>
    </row>
    <row r="5" spans="1:3" x14ac:dyDescent="0.25">
      <c r="A5" s="3" t="s">
        <v>25</v>
      </c>
      <c r="B5" s="2">
        <f>'Total Orgs'!B22</f>
        <v>6000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SUM(B12:B124)</f>
        <v>1370.21</v>
      </c>
    </row>
    <row r="9" spans="1:3" x14ac:dyDescent="0.25">
      <c r="A9" s="3" t="s">
        <v>26</v>
      </c>
      <c r="B9" s="2">
        <f>B5+B6-B8</f>
        <v>4629.79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 t="s">
        <v>101</v>
      </c>
      <c r="B12" s="2">
        <v>1370.21</v>
      </c>
      <c r="C12" t="s">
        <v>102</v>
      </c>
    </row>
    <row r="13" spans="1:3" x14ac:dyDescent="0.25">
      <c r="C13" t="s">
        <v>103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horizontalDpi="4294967292" verticalDpi="429496729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>
    <tabColor rgb="FFC00000"/>
  </sheetPr>
  <dimension ref="A1:C3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18</v>
      </c>
    </row>
    <row r="4" spans="1:3" x14ac:dyDescent="0.25">
      <c r="C4" t="s">
        <v>112</v>
      </c>
    </row>
    <row r="5" spans="1:3" x14ac:dyDescent="0.25">
      <c r="A5" s="3" t="s">
        <v>25</v>
      </c>
      <c r="B5" s="2">
        <f>'Total Orgs'!B23</f>
        <v>2700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SUM(B12:B125)</f>
        <v>571.38</v>
      </c>
    </row>
    <row r="9" spans="1:3" x14ac:dyDescent="0.25">
      <c r="A9" s="3" t="s">
        <v>26</v>
      </c>
      <c r="B9" s="2">
        <f>B5+B6-B8</f>
        <v>2128.62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43774</v>
      </c>
      <c r="B12" s="12">
        <v>102.72</v>
      </c>
      <c r="C12" s="14" t="s">
        <v>108</v>
      </c>
    </row>
    <row r="13" spans="1:3" s="15" customFormat="1" x14ac:dyDescent="0.25">
      <c r="A13" s="13"/>
      <c r="B13" s="12"/>
      <c r="C13" s="14" t="s">
        <v>111</v>
      </c>
    </row>
    <row r="14" spans="1:3" x14ac:dyDescent="0.25">
      <c r="A14" s="3">
        <v>43774</v>
      </c>
      <c r="B14" s="2">
        <v>468.66</v>
      </c>
      <c r="C14" t="s">
        <v>109</v>
      </c>
    </row>
    <row r="15" spans="1:3" x14ac:dyDescent="0.25">
      <c r="C15" t="s">
        <v>110</v>
      </c>
    </row>
    <row r="22" spans="1:3" s="15" customFormat="1" x14ac:dyDescent="0.25">
      <c r="A22" s="13"/>
      <c r="B22" s="12"/>
      <c r="C22" s="14"/>
    </row>
    <row r="27" spans="1:3" s="15" customFormat="1" x14ac:dyDescent="0.25">
      <c r="A27" s="13"/>
      <c r="B27" s="12"/>
      <c r="C27" s="14"/>
    </row>
    <row r="32" spans="1:3" x14ac:dyDescent="0.25">
      <c r="C32" s="46"/>
    </row>
  </sheetData>
  <hyperlinks>
    <hyperlink ref="A1" location="'Total Orgs'!A1" display="Total Organizations" xr:uid="{00000000-0004-0000-1400-000000000000}"/>
  </hyperlinks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>
    <tabColor theme="1"/>
  </sheetPr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19</v>
      </c>
    </row>
    <row r="5" spans="1:3" x14ac:dyDescent="0.25">
      <c r="A5" s="3" t="s">
        <v>25</v>
      </c>
      <c r="B5" s="2">
        <f>'Total Orgs'!B25</f>
        <v>4300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SUM(B12:B123)</f>
        <v>1526.97</v>
      </c>
    </row>
    <row r="9" spans="1:3" x14ac:dyDescent="0.25">
      <c r="A9" s="3" t="s">
        <v>26</v>
      </c>
      <c r="B9" s="2">
        <f>B5+B6-B8</f>
        <v>2773.0299999999997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>
        <v>43721</v>
      </c>
      <c r="B12" s="12">
        <v>1526.97</v>
      </c>
      <c r="C12" s="14" t="s">
        <v>87</v>
      </c>
    </row>
    <row r="13" spans="1:3" x14ac:dyDescent="0.25">
      <c r="C13" t="s">
        <v>88</v>
      </c>
    </row>
    <row r="14" spans="1:3" x14ac:dyDescent="0.25">
      <c r="C14" t="s">
        <v>95</v>
      </c>
    </row>
    <row r="17" spans="1:3" s="15" customFormat="1" x14ac:dyDescent="0.25">
      <c r="A17" s="13"/>
      <c r="B17" s="12"/>
      <c r="C17" s="14"/>
    </row>
    <row r="20" spans="1:3" s="14" customFormat="1" x14ac:dyDescent="0.25">
      <c r="A20" s="20"/>
      <c r="B20" s="21"/>
    </row>
  </sheetData>
  <hyperlinks>
    <hyperlink ref="A1" location="'Total Orgs'!A1" display="Total Organizations" xr:uid="{00000000-0004-0000-15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>
    <tabColor rgb="FFC00000"/>
  </sheetPr>
  <dimension ref="A1:M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24</v>
      </c>
      <c r="C1" t="str">
        <f>'Total Orgs'!A1</f>
        <v>Budget 2019-20</v>
      </c>
      <c r="E1" s="86"/>
      <c r="F1" s="87"/>
      <c r="G1" s="48"/>
      <c r="H1" s="49"/>
      <c r="I1" s="50"/>
      <c r="J1" s="50"/>
      <c r="K1" s="50"/>
      <c r="L1" s="50"/>
      <c r="M1" s="51"/>
    </row>
    <row r="2" spans="1:13" x14ac:dyDescent="0.25">
      <c r="E2" s="88"/>
      <c r="F2" s="89"/>
      <c r="G2" s="52"/>
      <c r="H2" s="53"/>
      <c r="I2" s="54"/>
      <c r="J2" s="54"/>
      <c r="K2" s="54"/>
      <c r="L2" s="54"/>
      <c r="M2" s="55"/>
    </row>
    <row r="3" spans="1:13" x14ac:dyDescent="0.25">
      <c r="A3" s="4" t="s">
        <v>32</v>
      </c>
      <c r="C3" t="s">
        <v>120</v>
      </c>
    </row>
    <row r="5" spans="1:13" x14ac:dyDescent="0.25">
      <c r="A5" s="3" t="s">
        <v>25</v>
      </c>
      <c r="B5" s="2">
        <f>'Total Orgs'!B26</f>
        <v>6000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49</v>
      </c>
    </row>
    <row r="8" spans="1:13" x14ac:dyDescent="0.25">
      <c r="A8" s="3" t="s">
        <v>3</v>
      </c>
      <c r="B8" s="2">
        <f>SUM(B12:B125)</f>
        <v>6000</v>
      </c>
    </row>
    <row r="9" spans="1:13" x14ac:dyDescent="0.25">
      <c r="A9" s="3" t="s">
        <v>26</v>
      </c>
      <c r="B9" s="2">
        <f>B5+B6-B8</f>
        <v>0</v>
      </c>
    </row>
    <row r="11" spans="1:13" s="1" customFormat="1" x14ac:dyDescent="0.25">
      <c r="A11" s="5" t="s">
        <v>27</v>
      </c>
      <c r="B11" s="6" t="s">
        <v>28</v>
      </c>
      <c r="C11" s="1" t="s">
        <v>29</v>
      </c>
    </row>
    <row r="12" spans="1:13" x14ac:dyDescent="0.25">
      <c r="A12" s="3">
        <v>43728</v>
      </c>
      <c r="B12" s="2">
        <v>6000</v>
      </c>
      <c r="C12" t="s">
        <v>98</v>
      </c>
    </row>
    <row r="13" spans="1:13" x14ac:dyDescent="0.25">
      <c r="C13" t="s">
        <v>99</v>
      </c>
    </row>
    <row r="14" spans="1:13" x14ac:dyDescent="0.25">
      <c r="C14" t="s">
        <v>121</v>
      </c>
    </row>
    <row r="31" spans="1:3" s="14" customFormat="1" x14ac:dyDescent="0.25">
      <c r="A31" s="20"/>
      <c r="B31" s="21"/>
      <c r="C31"/>
    </row>
  </sheetData>
  <mergeCells count="2">
    <mergeCell ref="E1:F1"/>
    <mergeCell ref="E2:F2"/>
  </mergeCells>
  <hyperlinks>
    <hyperlink ref="A1" location="'Total Orgs'!A1" display="Total Organizations" xr:uid="{00000000-0004-0000-16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rgb="FFC00000"/>
  </sheetPr>
  <dimension ref="A1:L16"/>
  <sheetViews>
    <sheetView workbookViewId="0">
      <selection activeCell="A12" sqref="A12:C20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24</v>
      </c>
      <c r="C1" t="str">
        <f>'Total Orgs'!A1</f>
        <v>Budget 2019-20</v>
      </c>
      <c r="E1" s="90" t="s">
        <v>62</v>
      </c>
      <c r="F1" s="91"/>
      <c r="G1" s="48"/>
      <c r="H1" s="49" t="s">
        <v>63</v>
      </c>
      <c r="I1" s="50" t="s">
        <v>65</v>
      </c>
      <c r="J1" s="50"/>
      <c r="K1" s="50"/>
      <c r="L1" s="50"/>
    </row>
    <row r="2" spans="1:12" x14ac:dyDescent="0.25">
      <c r="E2" s="92">
        <v>43152</v>
      </c>
      <c r="F2" s="93"/>
      <c r="G2" s="52"/>
      <c r="H2" s="53" t="s">
        <v>64</v>
      </c>
      <c r="I2" s="54" t="s">
        <v>66</v>
      </c>
      <c r="J2" s="54"/>
      <c r="K2" s="54"/>
      <c r="L2" s="54"/>
    </row>
    <row r="3" spans="1:12" x14ac:dyDescent="0.25">
      <c r="A3" s="4" t="s">
        <v>30</v>
      </c>
    </row>
    <row r="5" spans="1:12" x14ac:dyDescent="0.25">
      <c r="A5" s="3" t="s">
        <v>25</v>
      </c>
      <c r="B5" s="2">
        <f>'Total Orgs'!B27</f>
        <v>1000</v>
      </c>
    </row>
    <row r="6" spans="1:12" x14ac:dyDescent="0.25">
      <c r="A6" s="3" t="s">
        <v>2</v>
      </c>
    </row>
    <row r="7" spans="1:12" x14ac:dyDescent="0.25">
      <c r="A7" s="3" t="s">
        <v>49</v>
      </c>
    </row>
    <row r="8" spans="1:12" x14ac:dyDescent="0.25">
      <c r="A8" s="3" t="s">
        <v>3</v>
      </c>
      <c r="B8" s="2">
        <f>SUM(B12:B121)</f>
        <v>0</v>
      </c>
    </row>
    <row r="9" spans="1:12" x14ac:dyDescent="0.25">
      <c r="A9" s="3" t="s">
        <v>26</v>
      </c>
      <c r="B9" s="2">
        <f>SUM(B5+B6-B8)</f>
        <v>1000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6" spans="1:12" s="15" customFormat="1" x14ac:dyDescent="0.25">
      <c r="A16" s="13"/>
      <c r="B16" s="12"/>
      <c r="C16" s="14"/>
    </row>
  </sheetData>
  <mergeCells count="2">
    <mergeCell ref="E1:F1"/>
    <mergeCell ref="E2:F2"/>
  </mergeCells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theme="1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20</v>
      </c>
    </row>
    <row r="5" spans="1:3" x14ac:dyDescent="0.25">
      <c r="A5" s="3" t="s">
        <v>25</v>
      </c>
      <c r="B5" s="2">
        <f>'Total Orgs'!B28</f>
        <v>2800</v>
      </c>
    </row>
    <row r="6" spans="1:3" x14ac:dyDescent="0.25">
      <c r="A6" s="3" t="s">
        <v>2</v>
      </c>
      <c r="B6" s="2">
        <f>B5/3</f>
        <v>933.33333333333337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748</v>
      </c>
    </row>
    <row r="9" spans="1:3" x14ac:dyDescent="0.25">
      <c r="A9" s="3" t="s">
        <v>26</v>
      </c>
      <c r="B9" s="2">
        <f>SUM(B5-B6-B8)</f>
        <v>1118.6666666666665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43801</v>
      </c>
      <c r="B12" s="2">
        <v>205.04</v>
      </c>
      <c r="C12" t="s">
        <v>129</v>
      </c>
    </row>
    <row r="13" spans="1:3" x14ac:dyDescent="0.25">
      <c r="C13" t="s">
        <v>130</v>
      </c>
    </row>
    <row r="14" spans="1:3" x14ac:dyDescent="0.25">
      <c r="A14" s="3">
        <v>43801</v>
      </c>
      <c r="B14" s="2">
        <v>542.96</v>
      </c>
      <c r="C14" t="s">
        <v>131</v>
      </c>
    </row>
    <row r="15" spans="1:3" x14ac:dyDescent="0.25">
      <c r="C15" t="s">
        <v>132</v>
      </c>
    </row>
  </sheetData>
  <hyperlinks>
    <hyperlink ref="A1" location="'Total Orgs'!A1" display="Total Organizations" xr:uid="{00000000-0004-0000-1800-000000000000}"/>
  </hyperlinks>
  <pageMargins left="0.75" right="0.75" top="1" bottom="1" header="0.5" footer="0.5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36"/>
  <sheetViews>
    <sheetView workbookViewId="0"/>
  </sheetViews>
  <sheetFormatPr defaultRowHeight="15.75" x14ac:dyDescent="0.25"/>
  <cols>
    <col min="1" max="1" width="20.75" bestFit="1" customWidth="1"/>
    <col min="2" max="2" width="12.125" customWidth="1"/>
    <col min="3" max="3" width="32.37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80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Orgs'!B29</f>
        <v>1300</v>
      </c>
    </row>
    <row r="6" spans="1:3" x14ac:dyDescent="0.25">
      <c r="A6" s="3" t="s">
        <v>2</v>
      </c>
      <c r="B6" s="2"/>
    </row>
    <row r="7" spans="1:3" s="15" customFormat="1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1300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43"/>
    </row>
    <row r="13" spans="1:3" x14ac:dyDescent="0.25">
      <c r="A13" s="43"/>
    </row>
    <row r="14" spans="1:3" x14ac:dyDescent="0.25">
      <c r="A14" s="43"/>
    </row>
    <row r="15" spans="1:3" x14ac:dyDescent="0.25">
      <c r="A15" s="43"/>
    </row>
    <row r="16" spans="1:3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  <row r="21" spans="1:1" x14ac:dyDescent="0.25">
      <c r="A21" s="43"/>
    </row>
    <row r="22" spans="1:1" x14ac:dyDescent="0.25">
      <c r="A22" s="43"/>
    </row>
    <row r="23" spans="1:1" x14ac:dyDescent="0.25">
      <c r="A23" s="43"/>
    </row>
    <row r="24" spans="1:1" x14ac:dyDescent="0.25">
      <c r="A24" s="43"/>
    </row>
    <row r="25" spans="1:1" x14ac:dyDescent="0.25">
      <c r="A25" s="43"/>
    </row>
    <row r="26" spans="1:1" x14ac:dyDescent="0.25">
      <c r="A26" s="43"/>
    </row>
    <row r="27" spans="1:1" x14ac:dyDescent="0.25">
      <c r="A27" s="43"/>
    </row>
    <row r="28" spans="1:1" x14ac:dyDescent="0.25">
      <c r="A28" s="43"/>
    </row>
    <row r="29" spans="1:1" x14ac:dyDescent="0.25">
      <c r="A29" s="43"/>
    </row>
    <row r="30" spans="1:1" x14ac:dyDescent="0.25">
      <c r="A30" s="43"/>
    </row>
    <row r="31" spans="1:1" x14ac:dyDescent="0.25">
      <c r="A31" s="43"/>
    </row>
    <row r="32" spans="1:1" x14ac:dyDescent="0.25">
      <c r="A32" s="43"/>
    </row>
    <row r="33" spans="1:1" x14ac:dyDescent="0.25">
      <c r="A33" s="43"/>
    </row>
    <row r="34" spans="1:1" x14ac:dyDescent="0.25">
      <c r="A34" s="43"/>
    </row>
    <row r="35" spans="1:1" x14ac:dyDescent="0.25">
      <c r="A35" s="43"/>
    </row>
    <row r="36" spans="1:1" x14ac:dyDescent="0.25">
      <c r="A36" s="43"/>
    </row>
  </sheetData>
  <hyperlinks>
    <hyperlink ref="A1" location="'Total Orgs'!A1" display="Total Organizations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C00000"/>
  </sheetPr>
  <dimension ref="A1:C11"/>
  <sheetViews>
    <sheetView workbookViewId="0">
      <selection activeCell="A12" sqref="A12:E31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53</v>
      </c>
    </row>
    <row r="5" spans="1:3" x14ac:dyDescent="0.25">
      <c r="A5" s="3" t="s">
        <v>25</v>
      </c>
      <c r="B5" s="2">
        <f>'Total Orgs'!B30</f>
        <v>1200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1200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3">
    <tabColor theme="1"/>
  </sheetPr>
  <dimension ref="A1:C11"/>
  <sheetViews>
    <sheetView workbookViewId="0">
      <selection sqref="A1:C104857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71</v>
      </c>
    </row>
    <row r="5" spans="1:3" x14ac:dyDescent="0.25">
      <c r="A5" s="3" t="s">
        <v>25</v>
      </c>
      <c r="B5" s="2">
        <f>'Total Orgs'!B31</f>
        <v>2000</v>
      </c>
    </row>
    <row r="6" spans="1:3" x14ac:dyDescent="0.25">
      <c r="A6" s="3" t="s">
        <v>2</v>
      </c>
    </row>
    <row r="7" spans="1:3" s="15" customFormat="1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SUM(B5+B6+B7-B8)</f>
        <v>2000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23"/>
  <sheetViews>
    <sheetView workbookViewId="0">
      <selection activeCell="A11" sqref="A11:C13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31</v>
      </c>
    </row>
    <row r="5" spans="1:3" x14ac:dyDescent="0.25">
      <c r="A5" s="3" t="s">
        <v>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26</v>
      </c>
      <c r="B8" s="2">
        <f>SUM(B5+B6-B7)</f>
        <v>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5" spans="1:3" x14ac:dyDescent="0.25">
      <c r="C15" s="45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24</v>
      </c>
      <c r="C1" t="str">
        <f>'Total Orgs'!A1</f>
        <v>Budget 2019-20</v>
      </c>
    </row>
    <row r="2" spans="1:9" ht="15.75" customHeight="1" x14ac:dyDescent="0.25">
      <c r="E2" s="15"/>
      <c r="F2" s="15"/>
      <c r="G2" s="15"/>
      <c r="H2" s="15"/>
      <c r="I2" s="15"/>
    </row>
    <row r="3" spans="1:9" x14ac:dyDescent="0.25">
      <c r="A3" s="4" t="s">
        <v>9</v>
      </c>
      <c r="E3" s="15"/>
      <c r="F3" s="15"/>
      <c r="G3" s="15"/>
      <c r="H3" s="15"/>
      <c r="I3" s="15"/>
    </row>
    <row r="5" spans="1:9" x14ac:dyDescent="0.25">
      <c r="A5" s="3" t="s">
        <v>25</v>
      </c>
      <c r="B5" s="2">
        <f>'Total Orgs'!B5</f>
        <v>6000</v>
      </c>
    </row>
    <row r="6" spans="1:9" x14ac:dyDescent="0.25">
      <c r="A6" s="3" t="s">
        <v>2</v>
      </c>
    </row>
    <row r="7" spans="1:9" x14ac:dyDescent="0.25">
      <c r="A7" s="3" t="s">
        <v>49</v>
      </c>
    </row>
    <row r="8" spans="1:9" x14ac:dyDescent="0.25">
      <c r="A8" s="3" t="s">
        <v>3</v>
      </c>
      <c r="B8" s="2">
        <f>SUM(B12:B125)</f>
        <v>4497.38</v>
      </c>
    </row>
    <row r="9" spans="1:9" x14ac:dyDescent="0.25">
      <c r="A9" s="3" t="s">
        <v>26</v>
      </c>
      <c r="B9" s="2">
        <f>B5+B6-B8</f>
        <v>1502.62</v>
      </c>
    </row>
    <row r="11" spans="1:9" s="1" customFormat="1" x14ac:dyDescent="0.25">
      <c r="A11" s="5" t="s">
        <v>27</v>
      </c>
      <c r="B11" s="6" t="s">
        <v>28</v>
      </c>
      <c r="C11" s="1" t="s">
        <v>29</v>
      </c>
    </row>
    <row r="12" spans="1:9" x14ac:dyDescent="0.25">
      <c r="A12" s="3">
        <v>43721</v>
      </c>
      <c r="B12" s="2">
        <v>1997.38</v>
      </c>
      <c r="C12" t="s">
        <v>91</v>
      </c>
    </row>
    <row r="13" spans="1:9" x14ac:dyDescent="0.25">
      <c r="A13" s="63"/>
      <c r="C13" t="s">
        <v>93</v>
      </c>
    </row>
    <row r="14" spans="1:9" x14ac:dyDescent="0.25">
      <c r="C14" t="s">
        <v>100</v>
      </c>
    </row>
    <row r="15" spans="1:9" x14ac:dyDescent="0.25">
      <c r="A15" s="77">
        <v>43844</v>
      </c>
      <c r="B15" s="78">
        <v>1500</v>
      </c>
      <c r="C15" s="19" t="s">
        <v>145</v>
      </c>
    </row>
    <row r="16" spans="1:9" x14ac:dyDescent="0.25">
      <c r="A16" s="77"/>
      <c r="B16" s="78"/>
      <c r="C16" s="19" t="s">
        <v>151</v>
      </c>
    </row>
    <row r="17" spans="1:3" x14ac:dyDescent="0.25">
      <c r="A17" s="77">
        <v>43844</v>
      </c>
      <c r="B17" s="78">
        <v>1000</v>
      </c>
      <c r="C17" s="19" t="s">
        <v>146</v>
      </c>
    </row>
    <row r="18" spans="1:3" s="18" customFormat="1" x14ac:dyDescent="0.25">
      <c r="A18" s="79"/>
      <c r="B18" s="80"/>
      <c r="C18" s="81" t="s">
        <v>152</v>
      </c>
    </row>
    <row r="19" spans="1:3" s="15" customFormat="1" x14ac:dyDescent="0.25">
      <c r="A19" s="13"/>
      <c r="B19" s="12"/>
      <c r="C19" s="14"/>
    </row>
    <row r="49" spans="3:3" x14ac:dyDescent="0.25">
      <c r="C49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2</v>
      </c>
    </row>
    <row r="5" spans="1:3" x14ac:dyDescent="0.25">
      <c r="A5" s="3" t="s">
        <v>25</v>
      </c>
      <c r="B5" s="2">
        <f>'Total Orgs'!B33</f>
        <v>750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26</v>
      </c>
      <c r="B8" s="2">
        <f>SUM(B5+B6-B7)</f>
        <v>750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1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97</v>
      </c>
    </row>
    <row r="5" spans="1:3" x14ac:dyDescent="0.25">
      <c r="A5" s="3" t="s">
        <v>25</v>
      </c>
    </row>
    <row r="6" spans="1:3" x14ac:dyDescent="0.25">
      <c r="A6" s="3" t="s">
        <v>2</v>
      </c>
      <c r="B6" s="2">
        <v>600</v>
      </c>
    </row>
    <row r="7" spans="1:3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SUM(B5+B6+B7-B8)</f>
        <v>600</v>
      </c>
    </row>
    <row r="11" spans="1:3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E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4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61</v>
      </c>
    </row>
    <row r="5" spans="1:3" x14ac:dyDescent="0.25">
      <c r="A5" s="3" t="s">
        <v>25</v>
      </c>
      <c r="B5" s="2">
        <f>'Total Orgs'!B6</f>
        <v>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SUM(B12:B125)</f>
        <v>1000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43717</v>
      </c>
      <c r="B12" s="2">
        <v>387</v>
      </c>
      <c r="C12" t="s">
        <v>83</v>
      </c>
    </row>
    <row r="13" spans="1:3" x14ac:dyDescent="0.25">
      <c r="C13" t="s">
        <v>84</v>
      </c>
    </row>
    <row r="14" spans="1:3" x14ac:dyDescent="0.25">
      <c r="A14" s="3">
        <v>43748</v>
      </c>
      <c r="B14" s="2">
        <v>244</v>
      </c>
      <c r="C14" t="s">
        <v>105</v>
      </c>
    </row>
    <row r="15" spans="1:3" x14ac:dyDescent="0.25">
      <c r="C15" t="s">
        <v>106</v>
      </c>
    </row>
    <row r="16" spans="1:3" x14ac:dyDescent="0.25">
      <c r="A16" s="3">
        <v>43748</v>
      </c>
      <c r="B16" s="2">
        <v>129.97999999999999</v>
      </c>
      <c r="C16" t="s">
        <v>105</v>
      </c>
    </row>
    <row r="17" spans="1:3" x14ac:dyDescent="0.25">
      <c r="C17" t="s">
        <v>107</v>
      </c>
    </row>
    <row r="18" spans="1:3" s="18" customFormat="1" x14ac:dyDescent="0.25">
      <c r="A18" s="82">
        <v>43853</v>
      </c>
      <c r="B18" s="83">
        <v>239.02</v>
      </c>
      <c r="C18" s="84" t="s">
        <v>105</v>
      </c>
    </row>
    <row r="19" spans="1:3" s="15" customFormat="1" x14ac:dyDescent="0.25">
      <c r="A19" s="13"/>
      <c r="B19" s="12"/>
      <c r="C19" s="14" t="s">
        <v>150</v>
      </c>
    </row>
    <row r="49" spans="3:3" x14ac:dyDescent="0.25">
      <c r="C4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10</v>
      </c>
      <c r="C3" t="s">
        <v>119</v>
      </c>
    </row>
    <row r="5" spans="1:3" x14ac:dyDescent="0.25">
      <c r="A5" s="3" t="s">
        <v>25</v>
      </c>
      <c r="B5" s="2">
        <f>'Total Orgs'!B7</f>
        <v>11000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2675.4</v>
      </c>
    </row>
    <row r="9" spans="1:3" x14ac:dyDescent="0.25">
      <c r="A9" s="3" t="s">
        <v>26</v>
      </c>
      <c r="B9" s="2">
        <f>B5+B6-B8</f>
        <v>8324.6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43780</v>
      </c>
      <c r="B12" s="2">
        <v>656</v>
      </c>
      <c r="C12" t="s">
        <v>114</v>
      </c>
    </row>
    <row r="13" spans="1:3" x14ac:dyDescent="0.25">
      <c r="C13" t="s">
        <v>113</v>
      </c>
    </row>
    <row r="14" spans="1:3" x14ac:dyDescent="0.25">
      <c r="A14" s="3">
        <v>43781</v>
      </c>
      <c r="B14" s="2">
        <v>507</v>
      </c>
      <c r="C14" t="s">
        <v>116</v>
      </c>
    </row>
    <row r="15" spans="1:3" x14ac:dyDescent="0.25">
      <c r="C15" t="s">
        <v>115</v>
      </c>
    </row>
    <row r="16" spans="1:3" x14ac:dyDescent="0.25">
      <c r="A16" s="3">
        <v>43809</v>
      </c>
      <c r="B16" s="2">
        <v>1075</v>
      </c>
      <c r="C16" t="s">
        <v>139</v>
      </c>
    </row>
    <row r="17" spans="1:3" x14ac:dyDescent="0.25">
      <c r="C17" t="s">
        <v>140</v>
      </c>
    </row>
    <row r="18" spans="1:3" x14ac:dyDescent="0.25">
      <c r="A18" s="3">
        <v>43840</v>
      </c>
      <c r="B18" s="2">
        <v>437.4</v>
      </c>
      <c r="C18" t="s">
        <v>143</v>
      </c>
    </row>
    <row r="19" spans="1:3" x14ac:dyDescent="0.25">
      <c r="C19" t="s">
        <v>144</v>
      </c>
    </row>
    <row r="51" spans="1:3" s="15" customFormat="1" x14ac:dyDescent="0.25">
      <c r="A51" s="13"/>
      <c r="B51" s="12"/>
      <c r="C51" s="14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8</v>
      </c>
    </row>
    <row r="5" spans="1:3" x14ac:dyDescent="0.25">
      <c r="A5" s="3" t="s">
        <v>25</v>
      </c>
      <c r="B5" s="2">
        <f>'Total Orgs'!B8</f>
        <v>5000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SUM(B12:B124)</f>
        <v>3515.17</v>
      </c>
    </row>
    <row r="9" spans="1:3" x14ac:dyDescent="0.25">
      <c r="A9" s="3" t="s">
        <v>26</v>
      </c>
      <c r="B9" s="2">
        <f>B5+B6-B8</f>
        <v>1484.83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43789</v>
      </c>
      <c r="B12" s="2">
        <v>812</v>
      </c>
      <c r="C12" t="s">
        <v>122</v>
      </c>
    </row>
    <row r="13" spans="1:3" x14ac:dyDescent="0.25">
      <c r="C13" t="s">
        <v>123</v>
      </c>
    </row>
    <row r="14" spans="1:3" x14ac:dyDescent="0.25">
      <c r="C14" t="s">
        <v>124</v>
      </c>
    </row>
    <row r="15" spans="1:3" x14ac:dyDescent="0.25">
      <c r="A15" s="3">
        <v>43789</v>
      </c>
      <c r="B15" s="2">
        <v>204.48</v>
      </c>
      <c r="C15" t="s">
        <v>125</v>
      </c>
    </row>
    <row r="16" spans="1:3" x14ac:dyDescent="0.25">
      <c r="C16" t="s">
        <v>123</v>
      </c>
    </row>
    <row r="17" spans="1:3" x14ac:dyDescent="0.25">
      <c r="A17" s="3">
        <v>43804</v>
      </c>
      <c r="B17" s="2">
        <v>562.01</v>
      </c>
      <c r="C17" t="s">
        <v>133</v>
      </c>
    </row>
    <row r="18" spans="1:3" s="61" customFormat="1" x14ac:dyDescent="0.25">
      <c r="A18" s="3"/>
      <c r="B18" s="2"/>
      <c r="C18" s="61" t="s">
        <v>134</v>
      </c>
    </row>
    <row r="19" spans="1:3" x14ac:dyDescent="0.25">
      <c r="A19" s="3">
        <v>43794</v>
      </c>
      <c r="B19" s="2">
        <v>300</v>
      </c>
      <c r="C19" t="s">
        <v>126</v>
      </c>
    </row>
    <row r="20" spans="1:3" x14ac:dyDescent="0.25">
      <c r="C20" t="s">
        <v>123</v>
      </c>
    </row>
    <row r="21" spans="1:3" x14ac:dyDescent="0.25">
      <c r="A21" s="3">
        <v>43804</v>
      </c>
      <c r="B21" s="2">
        <v>204.48</v>
      </c>
      <c r="C21" t="s">
        <v>127</v>
      </c>
    </row>
    <row r="22" spans="1:3" x14ac:dyDescent="0.25">
      <c r="C22" t="s">
        <v>123</v>
      </c>
    </row>
    <row r="23" spans="1:3" x14ac:dyDescent="0.25">
      <c r="A23" s="3">
        <v>43804</v>
      </c>
      <c r="B23" s="2">
        <v>554.20000000000005</v>
      </c>
      <c r="C23" t="s">
        <v>135</v>
      </c>
    </row>
    <row r="24" spans="1:3" s="61" customFormat="1" x14ac:dyDescent="0.25">
      <c r="A24" s="3"/>
      <c r="B24" s="2"/>
      <c r="C24" s="61" t="s">
        <v>136</v>
      </c>
    </row>
    <row r="25" spans="1:3" x14ac:dyDescent="0.25">
      <c r="A25" s="3">
        <v>43794</v>
      </c>
      <c r="B25" s="2">
        <v>578</v>
      </c>
      <c r="C25" t="s">
        <v>128</v>
      </c>
    </row>
    <row r="26" spans="1:3" x14ac:dyDescent="0.25">
      <c r="C26" t="s">
        <v>123</v>
      </c>
    </row>
    <row r="27" spans="1:3" x14ac:dyDescent="0.25">
      <c r="A27" s="77">
        <v>43844</v>
      </c>
      <c r="B27" s="78">
        <v>300</v>
      </c>
      <c r="C27" s="19" t="s">
        <v>147</v>
      </c>
    </row>
    <row r="28" spans="1:3" x14ac:dyDescent="0.25">
      <c r="A28" s="77"/>
      <c r="B28" s="78"/>
      <c r="C28" s="19" t="s">
        <v>148</v>
      </c>
    </row>
    <row r="39" ht="15.75" customHeight="1" x14ac:dyDescent="0.25"/>
    <row r="55" spans="1:3" s="15" customFormat="1" x14ac:dyDescent="0.25">
      <c r="A55" s="13"/>
      <c r="B55" s="12"/>
      <c r="C55" s="14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2019-20</v>
      </c>
    </row>
    <row r="3" spans="1:3" x14ac:dyDescent="0.25">
      <c r="A3" s="4" t="s">
        <v>92</v>
      </c>
    </row>
    <row r="5" spans="1:3" x14ac:dyDescent="0.25">
      <c r="A5" s="3" t="s">
        <v>25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7" ht="15.75" customHeight="1" x14ac:dyDescent="0.25"/>
    <row r="53" spans="1:3" s="15" customFormat="1" x14ac:dyDescent="0.25">
      <c r="A53" s="13"/>
      <c r="B53" s="12"/>
      <c r="C53" s="14"/>
    </row>
  </sheetData>
  <hyperlinks>
    <hyperlink ref="A1" location="'Total Orgs'!A1" display="Total Organization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32"/>
  <sheetViews>
    <sheetView workbookViewId="0">
      <selection activeCell="A12" sqref="A12:D31"/>
    </sheetView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34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Orgs'!B10</f>
        <v>2050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B5+B6-B8</f>
        <v>2050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/>
      <c r="C12" s="14"/>
    </row>
    <row r="15" spans="1:3" s="15" customFormat="1" x14ac:dyDescent="0.25">
      <c r="A15" s="13"/>
      <c r="C15" s="14"/>
    </row>
    <row r="17" spans="1:3" x14ac:dyDescent="0.25">
      <c r="A17" s="3"/>
    </row>
    <row r="18" spans="1:3" x14ac:dyDescent="0.25">
      <c r="A18" s="37"/>
      <c r="C18" s="14"/>
    </row>
    <row r="19" spans="1:3" x14ac:dyDescent="0.25">
      <c r="A19" s="37"/>
    </row>
    <row r="20" spans="1:3" x14ac:dyDescent="0.25">
      <c r="A20" s="37"/>
    </row>
    <row r="21" spans="1:3" s="15" customFormat="1" x14ac:dyDescent="0.25">
      <c r="A21" s="38"/>
      <c r="C21" s="14"/>
    </row>
    <row r="22" spans="1:3" x14ac:dyDescent="0.25">
      <c r="A22" s="37"/>
    </row>
    <row r="23" spans="1:3" x14ac:dyDescent="0.25">
      <c r="A23" s="37"/>
    </row>
    <row r="24" spans="1:3" x14ac:dyDescent="0.25">
      <c r="A24" s="37"/>
    </row>
    <row r="25" spans="1:3" x14ac:dyDescent="0.25">
      <c r="A25" s="37"/>
    </row>
    <row r="26" spans="1:3" x14ac:dyDescent="0.25">
      <c r="A26" s="37"/>
    </row>
    <row r="27" spans="1:3" x14ac:dyDescent="0.25">
      <c r="A27" s="37"/>
    </row>
    <row r="28" spans="1:3" x14ac:dyDescent="0.25">
      <c r="A28" s="37"/>
    </row>
    <row r="29" spans="1:3" x14ac:dyDescent="0.25">
      <c r="A29" s="37"/>
    </row>
    <row r="30" spans="1:3" x14ac:dyDescent="0.25">
      <c r="A30" s="37"/>
    </row>
    <row r="31" spans="1:3" x14ac:dyDescent="0.25">
      <c r="A31" s="37"/>
    </row>
    <row r="32" spans="1:3" x14ac:dyDescent="0.25">
      <c r="A32" s="37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24</v>
      </c>
      <c r="B1" s="2"/>
      <c r="C1" t="str">
        <f>'Total Orgs'!A1</f>
        <v>Budget 2019-20</v>
      </c>
    </row>
    <row r="2" spans="1:3" x14ac:dyDescent="0.25">
      <c r="A2" s="3"/>
      <c r="B2" s="2"/>
    </row>
    <row r="3" spans="1:3" x14ac:dyDescent="0.25">
      <c r="A3" s="4" t="s">
        <v>68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Orgs'!B11</f>
        <v>100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100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Total Orgs</vt:lpstr>
      <vt:lpstr>AEGSO</vt:lpstr>
      <vt:lpstr>AECGO</vt:lpstr>
      <vt:lpstr>ARMA</vt:lpstr>
      <vt:lpstr>TTUAB</vt:lpstr>
      <vt:lpstr>ANRS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HGSO</vt:lpstr>
      <vt:lpstr>HDFS-GSA</vt:lpstr>
      <vt:lpstr>HFES</vt:lpstr>
      <vt:lpstr>LESETAC</vt:lpstr>
      <vt:lpstr>RGA</vt:lpstr>
      <vt:lpstr>Red2Black</vt:lpstr>
      <vt:lpstr>SA-TIEHH</vt:lpstr>
      <vt:lpstr>SCAMS</vt:lpstr>
      <vt:lpstr>TechASM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2020-01-31T20:39:06Z</dcterms:modified>
</cp:coreProperties>
</file>