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Z:\Users\tedavis\Organizations\FY24\24 UNDER GRAD\"/>
    </mc:Choice>
  </mc:AlternateContent>
  <xr:revisionPtr revIDLastSave="0" documentId="13_ncr:1_{BEA0B952-4AC9-4E68-AB87-6EDFD3EE8838}" xr6:coauthVersionLast="47" xr6:coauthVersionMax="47" xr10:uidLastSave="{00000000-0000-0000-0000-000000000000}"/>
  <bookViews>
    <workbookView xWindow="-108" yWindow="-108" windowWidth="46296" windowHeight="18696" tabRatio="953" xr2:uid="{00000000-000D-0000-FFFF-FFFF00000000}"/>
  </bookViews>
  <sheets>
    <sheet name="Total Orgs" sheetId="1" r:id="rId1"/>
    <sheet name="Sheet2" sheetId="405" r:id="rId2"/>
    <sheet name="African" sheetId="18" r:id="rId3"/>
    <sheet name="ACT" sheetId="381" r:id="rId4"/>
    <sheet name="APO" sheetId="7" r:id="rId5"/>
    <sheet name="AAFCS" sheetId="383" r:id="rId6"/>
    <sheet name="AAPG" sheetId="384" r:id="rId7"/>
    <sheet name="AADE" sheetId="293" r:id="rId8"/>
    <sheet name="ACS-SA" sheetId="15" r:id="rId9"/>
    <sheet name="AIChE" sheetId="17" r:id="rId10"/>
    <sheet name="AMSA" sheetId="385" r:id="rId11"/>
    <sheet name="AMWA" sheetId="214" r:id="rId12"/>
    <sheet name="AMWH" sheetId="298" r:id="rId13"/>
    <sheet name="ASTA" sheetId="402" r:id="rId14"/>
    <sheet name="ASCE" sheetId="215" r:id="rId15"/>
    <sheet name="ASID" sheetId="21" r:id="rId16"/>
    <sheet name="ASME" sheetId="22" r:id="rId17"/>
    <sheet name="AFSAQC" sheetId="274" r:id="rId18"/>
    <sheet name="ArmyROTC" sheetId="216" r:id="rId19"/>
    <sheet name="AAS" sheetId="359" r:id="rId20"/>
    <sheet name="ABSS" sheetId="205" r:id="rId21"/>
    <sheet name="AITP" sheetId="37" r:id="rId22"/>
    <sheet name="ALPA" sheetId="299" r:id="rId23"/>
    <sheet name="ASAS" sheetId="33" r:id="rId24"/>
    <sheet name="ACF" sheetId="360" r:id="rId25"/>
    <sheet name="BB" sheetId="277" r:id="rId26"/>
    <sheet name="BOSS" sheetId="73" r:id="rId27"/>
    <sheet name="BSA" sheetId="356" r:id="rId28"/>
    <sheet name="BBSA" sheetId="357" r:id="rId29"/>
    <sheet name="B&amp;B" sheetId="40" r:id="rId30"/>
    <sheet name="TechCRU" sheetId="41" r:id="rId31"/>
    <sheet name="CECM" sheetId="399" r:id="rId32"/>
    <sheet name="CSA" sheetId="42" r:id="rId33"/>
    <sheet name="ChiRho" sheetId="45" r:id="rId34"/>
    <sheet name="CRY" sheetId="338" r:id="rId35"/>
    <sheet name="Christians" sheetId="221" r:id="rId36"/>
    <sheet name="CISER" sheetId="386" r:id="rId37"/>
    <sheet name="A&amp;S Ambassadors" sheetId="48" r:id="rId38"/>
    <sheet name="Collegiate 100" sheetId="361" r:id="rId39"/>
    <sheet name="CommStudies" sheetId="243" r:id="rId40"/>
    <sheet name="CTC" sheetId="339" r:id="rId41"/>
    <sheet name="DWS" sheetId="302" r:id="rId42"/>
    <sheet name="DSP" sheetId="387" r:id="rId43"/>
    <sheet name="DA" sheetId="301" r:id="rId44"/>
    <sheet name="DI" sheetId="362" r:id="rId45"/>
    <sheet name="DSC" sheetId="303" r:id="rId46"/>
    <sheet name="DIM" sheetId="363" r:id="rId47"/>
    <sheet name="Dr. BAH- PMS" sheetId="388" r:id="rId48"/>
    <sheet name="DTL" sheetId="404" r:id="rId49"/>
    <sheet name="EON" sheetId="62" r:id="rId50"/>
    <sheet name="EtaSigDelta" sheetId="280" r:id="rId51"/>
    <sheet name="Filipino" sheetId="6" r:id="rId52"/>
    <sheet name="FinAsso" sheetId="63" r:id="rId53"/>
    <sheet name="GLW" sheetId="364" r:id="rId54"/>
    <sheet name="GSS" sheetId="365" r:id="rId55"/>
    <sheet name="GENKI" sheetId="389" r:id="rId56"/>
    <sheet name="RTC" sheetId="401" r:id="rId57"/>
    <sheet name="Goin' Band" sheetId="70" r:id="rId58"/>
    <sheet name="Golden Key" sheetId="353" r:id="rId59"/>
    <sheet name="HOSAM" sheetId="340" r:id="rId60"/>
    <sheet name="HSS" sheetId="229" r:id="rId61"/>
    <sheet name="HDFS-EC A" sheetId="390" r:id="rId62"/>
    <sheet name="HSRecruiters" sheetId="79" r:id="rId63"/>
    <sheet name="ISA" sheetId="121" r:id="rId64"/>
    <sheet name="IH" sheetId="330" r:id="rId65"/>
    <sheet name="IIE" sheetId="82" r:id="rId66"/>
    <sheet name="ITE" sheetId="96" r:id="rId67"/>
    <sheet name="IIDA" sheetId="84" r:id="rId68"/>
    <sheet name="SGC" sheetId="354" r:id="rId69"/>
    <sheet name="ITA" sheetId="86" r:id="rId70"/>
    <sheet name="JOY" sheetId="403" r:id="rId71"/>
    <sheet name="KSMDA" sheetId="233" r:id="rId72"/>
    <sheet name="KRCC" sheetId="305" r:id="rId73"/>
    <sheet name="KEYOP" sheetId="231" r:id="rId74"/>
    <sheet name="Korean" sheetId="129" r:id="rId75"/>
    <sheet name="Livestock" sheetId="94" r:id="rId76"/>
    <sheet name="LPHI" sheetId="341" r:id="rId77"/>
    <sheet name="LBK Youth" sheetId="253" r:id="rId78"/>
    <sheet name="SMO" sheetId="366" r:id="rId79"/>
    <sheet name="Eval" sheetId="97" r:id="rId80"/>
    <sheet name="Meat" sheetId="98" r:id="rId81"/>
    <sheet name="MSAQBT" sheetId="275" r:id="rId82"/>
    <sheet name="MSA" sheetId="99" r:id="rId83"/>
    <sheet name="MDGB" sheetId="307" r:id="rId84"/>
    <sheet name="Metals" sheetId="102" r:id="rId85"/>
    <sheet name="MANRRS" sheetId="367" r:id="rId86"/>
    <sheet name="MUN" sheetId="368" r:id="rId87"/>
    <sheet name="MortarBoard" sheetId="103" r:id="rId88"/>
    <sheet name="MAPS" sheetId="310" r:id="rId89"/>
    <sheet name="MuslimSA" sheetId="105" r:id="rId90"/>
    <sheet name="NPC" sheetId="391" r:id="rId91"/>
    <sheet name="TMM" sheetId="347" r:id="rId92"/>
    <sheet name="TNRF" sheetId="174" r:id="rId93"/>
    <sheet name="NSBE" sheetId="107" r:id="rId94"/>
    <sheet name="NSCS" sheetId="188" r:id="rId95"/>
    <sheet name="Navigators" sheetId="109" r:id="rId96"/>
    <sheet name="NSA" sheetId="239" r:id="rId97"/>
    <sheet name="OW" sheetId="369" r:id="rId98"/>
    <sheet name="PFPA" sheetId="112" r:id="rId99"/>
    <sheet name="PAD" sheetId="113" r:id="rId100"/>
    <sheet name="PASO" sheetId="108" r:id="rId101"/>
    <sheet name="PTS" sheetId="114" r:id="rId102"/>
    <sheet name="POWER" sheetId="312" r:id="rId103"/>
    <sheet name="PSTEM" sheetId="135" r:id="rId104"/>
    <sheet name="RAS" sheetId="212" r:id="rId105"/>
    <sheet name="RNASA" sheetId="318" r:id="rId106"/>
    <sheet name="RaidersDefend" sheetId="241" r:id="rId107"/>
    <sheet name="RMSS" sheetId="317" r:id="rId108"/>
    <sheet name="RH" sheetId="352" r:id="rId109"/>
    <sheet name="RATS" sheetId="392" r:id="rId110"/>
    <sheet name="RPOP" sheetId="316" r:id="rId111"/>
    <sheet name="RRR" sheetId="65" r:id="rId112"/>
    <sheet name="RTheater" sheetId="406" r:id="rId113"/>
    <sheet name="RaiderSailing" sheetId="287" r:id="rId114"/>
    <sheet name="RSFC" sheetId="343" r:id="rId115"/>
    <sheet name="RSC" sheetId="379" r:id="rId116"/>
    <sheet name="RanchHorse" sheetId="122" r:id="rId117"/>
    <sheet name="RBA" sheetId="344" r:id="rId118"/>
    <sheet name="RISA" sheetId="123" r:id="rId119"/>
    <sheet name="RHIM" sheetId="124" r:id="rId120"/>
    <sheet name="SFDT" sheetId="128" r:id="rId121"/>
    <sheet name="SDP" sheetId="132" r:id="rId122"/>
    <sheet name="SILVERWINGS" sheetId="319" r:id="rId123"/>
    <sheet name="SACNAS" sheetId="137" r:id="rId124"/>
    <sheet name="SEP" sheetId="249" r:id="rId125"/>
    <sheet name="SMILE" sheetId="370" r:id="rId126"/>
    <sheet name="SHPE" sheetId="139" r:id="rId127"/>
    <sheet name="SPE" sheetId="140" r:id="rId128"/>
    <sheet name="SPWLA" sheetId="265" r:id="rId129"/>
    <sheet name="SWE" sheetId="142" r:id="rId130"/>
    <sheet name="SPANISH" sheetId="336" r:id="rId131"/>
    <sheet name="SLSA" sheetId="146" r:id="rId132"/>
    <sheet name="SDA" sheetId="245" r:id="rId133"/>
    <sheet name="AgCouncil" sheetId="147" r:id="rId134"/>
    <sheet name="SAFE" sheetId="320" r:id="rId135"/>
    <sheet name="SASLA" sheetId="130" r:id="rId136"/>
    <sheet name="ISC" sheetId="152" r:id="rId137"/>
    <sheet name="TBS" sheetId="154" r:id="rId138"/>
    <sheet name="TheMagic" sheetId="407" r:id="rId139"/>
    <sheet name="TBHC" sheetId="176" r:id="rId140"/>
    <sheet name="TCLCA" sheetId="371" r:id="rId141"/>
    <sheet name="TCFR" sheetId="160" r:id="rId142"/>
    <sheet name="TEA" sheetId="393" r:id="rId143"/>
    <sheet name="TET" sheetId="161" r:id="rId144"/>
    <sheet name="Feral" sheetId="256" r:id="rId145"/>
    <sheet name="TFRN" sheetId="346" r:id="rId146"/>
    <sheet name="TechHorn" sheetId="242" r:id="rId147"/>
    <sheet name="Horse" sheetId="77" r:id="rId148"/>
    <sheet name="TKBDT" sheetId="394" r:id="rId149"/>
    <sheet name="KPOP" sheetId="155" r:id="rId150"/>
    <sheet name="TMA" sheetId="166" r:id="rId151"/>
    <sheet name="TMP" sheetId="322" r:id="rId152"/>
    <sheet name="TPOTC" sheetId="372" r:id="rId153"/>
    <sheet name="TPVS" sheetId="395" r:id="rId154"/>
    <sheet name="TECHRODEO" sheetId="324" r:id="rId155"/>
    <sheet name="TRSA" sheetId="348" r:id="rId156"/>
    <sheet name="TSTF" sheetId="323" r:id="rId157"/>
    <sheet name="TSSA" sheetId="373" r:id="rId158"/>
    <sheet name="TSMH" sheetId="374" r:id="rId159"/>
    <sheet name="TSSTCAF" sheetId="400" r:id="rId160"/>
    <sheet name="TSCA" sheetId="375" r:id="rId161"/>
    <sheet name="TTLHM" sheetId="396" r:id="rId162"/>
    <sheet name="TWHPC" sheetId="349" r:id="rId163"/>
    <sheet name="TSPE" sheetId="181" r:id="rId164"/>
    <sheet name="TSTA" sheetId="20" r:id="rId165"/>
    <sheet name="TMB" sheetId="376" r:id="rId166"/>
    <sheet name="TMC" sheetId="397" r:id="rId167"/>
    <sheet name="STEM LEAF" sheetId="225" r:id="rId168"/>
    <sheet name="Range" sheetId="408" r:id="rId169"/>
    <sheet name="Techtones" sheetId="192" r:id="rId170"/>
    <sheet name="UMI" sheetId="187" r:id="rId171"/>
    <sheet name="Veterans" sheetId="259" r:id="rId172"/>
    <sheet name="VSA" sheetId="335" r:id="rId173"/>
    <sheet name="WF" sheetId="377" r:id="rId174"/>
    <sheet name="WTAB" sheetId="378" r:id="rId175"/>
    <sheet name="WTAWS" sheetId="350" r:id="rId176"/>
    <sheet name="WILD" sheetId="328" r:id="rId177"/>
    <sheet name="WH" sheetId="327" r:id="rId178"/>
    <sheet name="Wish" sheetId="271" r:id="rId179"/>
    <sheet name="WomennBus" sheetId="85" r:id="rId180"/>
    <sheet name="WIP" sheetId="398" r:id="rId181"/>
    <sheet name="WIS" sheetId="409" r:id="rId182"/>
    <sheet name="Wool" sheetId="197" r:id="rId183"/>
    <sheet name="Misc" sheetId="199" r:id="rId184"/>
    <sheet name="Cont" sheetId="200" r:id="rId185"/>
    <sheet name="INACTIVE" sheetId="334" r:id="rId186"/>
  </sheets>
  <externalReferences>
    <externalReference r:id="rId187"/>
  </externalReferences>
  <definedNames>
    <definedName name="_xlnm._FilterDatabase" localSheetId="0" hidden="1">'Total Orgs'!$A$4:$J$173</definedName>
    <definedName name="International_Student_Council">'Total Orgs'!$A$122</definedName>
    <definedName name="_xlnm.Print_Area" localSheetId="10">AMSA!$A$2:$C$15</definedName>
    <definedName name="_xlnm.Print_Area" localSheetId="80">Meat!$A$2:$C$25</definedName>
    <definedName name="_xlnm.Print_Area" localSheetId="131">SLSA!$A$3:$C$27</definedName>
    <definedName name="_xlnm.Print_Area" localSheetId="0">'Total Orgs'!$A$2:$K$183</definedName>
    <definedName name="_xlnm.Print_Titles" localSheetId="0">'Total Orgs'!$2:$4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3" i="65" l="1"/>
  <c r="F29" i="65" l="1"/>
  <c r="C128" i="1"/>
  <c r="D36" i="132" l="1"/>
  <c r="B8" i="132"/>
  <c r="D18" i="376" l="1"/>
  <c r="D41" i="161"/>
  <c r="D27" i="17"/>
  <c r="D39" i="161"/>
  <c r="F37" i="161"/>
  <c r="D36" i="161"/>
  <c r="D25" i="392"/>
  <c r="D18" i="113" l="1"/>
  <c r="D24" i="112"/>
  <c r="D24" i="409" l="1"/>
  <c r="D26" i="37" l="1"/>
  <c r="D17" i="22"/>
  <c r="E23" i="37" l="1"/>
  <c r="C170" i="1"/>
  <c r="D27" i="7"/>
  <c r="E45" i="1" l="1"/>
  <c r="E21" i="1"/>
  <c r="E15" i="1"/>
  <c r="B7" i="409"/>
  <c r="B8" i="409" s="1"/>
  <c r="C1" i="409"/>
  <c r="E169" i="1"/>
  <c r="F158" i="1"/>
  <c r="B8" i="408"/>
  <c r="E158" i="1" s="1"/>
  <c r="B5" i="408"/>
  <c r="B9" i="408" s="1"/>
  <c r="C1" i="408"/>
  <c r="E142" i="1"/>
  <c r="E141" i="1"/>
  <c r="E130" i="1"/>
  <c r="B8" i="407"/>
  <c r="E126" i="1" s="1"/>
  <c r="B5" i="407"/>
  <c r="C1" i="407"/>
  <c r="E123" i="1"/>
  <c r="E120" i="1"/>
  <c r="E116" i="1"/>
  <c r="B8" i="406"/>
  <c r="E104" i="1" s="1"/>
  <c r="B5" i="406"/>
  <c r="C1" i="406"/>
  <c r="E100" i="1"/>
  <c r="E85" i="1"/>
  <c r="B9" i="353"/>
  <c r="B5" i="353"/>
  <c r="B8" i="404"/>
  <c r="B6" i="404"/>
  <c r="E40" i="1"/>
  <c r="E33" i="1"/>
  <c r="E28" i="1"/>
  <c r="E6" i="1"/>
  <c r="C136" i="1"/>
  <c r="B5" i="336"/>
  <c r="D18" i="239"/>
  <c r="F22" i="239"/>
  <c r="D25" i="33"/>
  <c r="E170" i="1" l="1"/>
  <c r="B9" i="407"/>
  <c r="B9" i="406"/>
  <c r="B9" i="404"/>
  <c r="C150" i="1"/>
  <c r="E15" i="62"/>
  <c r="D15" i="62"/>
  <c r="C93" i="1"/>
  <c r="H25" i="142"/>
  <c r="E65" i="1" l="1"/>
  <c r="D65" i="1"/>
  <c r="F65" i="1" s="1"/>
  <c r="C65" i="1"/>
  <c r="B5" i="403"/>
  <c r="B8" i="403"/>
  <c r="C1" i="403"/>
  <c r="B9" i="403" l="1"/>
  <c r="G29" i="98" l="1"/>
  <c r="E32" i="98"/>
  <c r="E27" i="98"/>
  <c r="N24" i="305" l="1"/>
  <c r="O23" i="305"/>
  <c r="D20" i="277" l="1"/>
  <c r="B8" i="160" l="1"/>
  <c r="B5" i="317" l="1"/>
  <c r="D148" i="1" l="1"/>
  <c r="C148" i="1"/>
  <c r="D18" i="142"/>
  <c r="B5" i="402" l="1"/>
  <c r="B9" i="402" s="1"/>
  <c r="B8" i="402"/>
  <c r="D16" i="174" l="1"/>
  <c r="E36" i="1" l="1"/>
  <c r="B5" i="386"/>
  <c r="D22" i="17"/>
  <c r="D17" i="17"/>
  <c r="B8" i="18"/>
  <c r="E5" i="1" s="1"/>
  <c r="D16" i="82"/>
  <c r="B8" i="94"/>
  <c r="D18" i="140" l="1"/>
  <c r="F181" i="1"/>
  <c r="B5" i="357" l="1"/>
  <c r="B7" i="200" l="1"/>
  <c r="E15" i="37" l="1"/>
  <c r="F126" i="1" l="1"/>
  <c r="B5" i="401"/>
  <c r="B8" i="401"/>
  <c r="C1" i="401"/>
  <c r="F104" i="1"/>
  <c r="B9" i="401" l="1"/>
  <c r="B178" i="1" l="1"/>
  <c r="F170" i="1" l="1"/>
  <c r="B5" i="400" l="1"/>
  <c r="B8" i="400"/>
  <c r="E148" i="1" s="1"/>
  <c r="F148" i="1" s="1"/>
  <c r="C1" i="400"/>
  <c r="B9" i="400" l="1"/>
  <c r="F31" i="1"/>
  <c r="B5" i="399"/>
  <c r="B8" i="399"/>
  <c r="C1" i="399"/>
  <c r="B9" i="399" l="1"/>
  <c r="F45" i="1"/>
  <c r="B5" i="398" l="1"/>
  <c r="B7" i="398"/>
  <c r="C1" i="398"/>
  <c r="B5" i="397"/>
  <c r="B7" i="397"/>
  <c r="E155" i="1" s="1"/>
  <c r="F155" i="1" s="1"/>
  <c r="C1" i="397"/>
  <c r="B5" i="396"/>
  <c r="B7" i="396"/>
  <c r="E150" i="1" s="1"/>
  <c r="F150" i="1" s="1"/>
  <c r="C1" i="396"/>
  <c r="B5" i="395"/>
  <c r="B7" i="395"/>
  <c r="C1" i="395"/>
  <c r="B5" i="394"/>
  <c r="B7" i="394"/>
  <c r="E136" i="1" s="1"/>
  <c r="C1" i="394"/>
  <c r="B5" i="393"/>
  <c r="B7" i="393"/>
  <c r="C1" i="393"/>
  <c r="B5" i="130"/>
  <c r="B5" i="392"/>
  <c r="B7" i="392"/>
  <c r="E106" i="1" s="1"/>
  <c r="F106" i="1" s="1"/>
  <c r="C1" i="392"/>
  <c r="F85" i="1"/>
  <c r="B5" i="391"/>
  <c r="B7" i="391"/>
  <c r="C1" i="391"/>
  <c r="B5" i="390"/>
  <c r="B7" i="390"/>
  <c r="E57" i="1" s="1"/>
  <c r="F57" i="1" s="1"/>
  <c r="C1" i="390"/>
  <c r="F52" i="1"/>
  <c r="B5" i="389"/>
  <c r="B7" i="389"/>
  <c r="C1" i="389"/>
  <c r="B5" i="388"/>
  <c r="B7" i="388"/>
  <c r="E46" i="1" s="1"/>
  <c r="F46" i="1" s="1"/>
  <c r="C1" i="388"/>
  <c r="F40" i="1"/>
  <c r="B5" i="387"/>
  <c r="B7" i="387"/>
  <c r="C1" i="387"/>
  <c r="B7" i="386"/>
  <c r="C1" i="386"/>
  <c r="B5" i="385"/>
  <c r="B7" i="385"/>
  <c r="E12" i="1" s="1"/>
  <c r="F12" i="1" s="1"/>
  <c r="C1" i="385"/>
  <c r="B7" i="384"/>
  <c r="B8" i="384" s="1"/>
  <c r="C1" i="384"/>
  <c r="B5" i="383"/>
  <c r="B5" i="17"/>
  <c r="B7" i="383"/>
  <c r="E9" i="1" s="1"/>
  <c r="F9" i="1" s="1"/>
  <c r="C1" i="383"/>
  <c r="B5" i="381"/>
  <c r="B7" i="381"/>
  <c r="C1" i="381"/>
  <c r="F6" i="1"/>
  <c r="F5" i="1"/>
  <c r="F36" i="1"/>
  <c r="F116" i="1"/>
  <c r="F120" i="1"/>
  <c r="F130" i="1"/>
  <c r="F169" i="1"/>
  <c r="B174" i="1"/>
  <c r="B8" i="395" l="1"/>
  <c r="B8" i="381"/>
  <c r="B8" i="396"/>
  <c r="B8" i="393"/>
  <c r="B8" i="394"/>
  <c r="F136" i="1" s="1"/>
  <c r="B8" i="397"/>
  <c r="B8" i="398"/>
  <c r="B8" i="392"/>
  <c r="B8" i="391"/>
  <c r="B8" i="390"/>
  <c r="B8" i="389"/>
  <c r="B8" i="388"/>
  <c r="B8" i="387"/>
  <c r="B8" i="386"/>
  <c r="B8" i="385"/>
  <c r="B8" i="383"/>
  <c r="B6" i="215" l="1"/>
  <c r="C28" i="1" l="1"/>
  <c r="F28" i="1" s="1"/>
  <c r="C100" i="1" l="1"/>
  <c r="F100" i="1" s="1"/>
  <c r="B8" i="379"/>
  <c r="B5" i="379"/>
  <c r="B9" i="379" s="1"/>
  <c r="C1" i="379"/>
  <c r="B5" i="310" l="1"/>
  <c r="B10" i="161" l="1"/>
  <c r="F142" i="1" l="1"/>
  <c r="C13" i="1"/>
  <c r="D13" i="1"/>
  <c r="E49" i="334" l="1"/>
  <c r="C49" i="334"/>
  <c r="F49" i="334" s="1"/>
  <c r="F21" i="1" l="1"/>
  <c r="F154" i="1" l="1"/>
  <c r="B5" i="378"/>
  <c r="B9" i="378" s="1"/>
  <c r="B8" i="378"/>
  <c r="C1" i="378"/>
  <c r="F164" i="1"/>
  <c r="F163" i="1"/>
  <c r="B5" i="377"/>
  <c r="B9" i="377" s="1"/>
  <c r="B8" i="377"/>
  <c r="C1" i="377"/>
  <c r="B5" i="376"/>
  <c r="B8" i="376"/>
  <c r="E156" i="1" s="1"/>
  <c r="F156" i="1" s="1"/>
  <c r="C1" i="376"/>
  <c r="B5" i="375"/>
  <c r="B8" i="375"/>
  <c r="E149" i="1" s="1"/>
  <c r="F149" i="1" s="1"/>
  <c r="C1" i="375"/>
  <c r="B5" i="374"/>
  <c r="B9" i="374" s="1"/>
  <c r="F147" i="1"/>
  <c r="B8" i="374"/>
  <c r="C1" i="374"/>
  <c r="B5" i="373"/>
  <c r="B9" i="373" s="1"/>
  <c r="B8" i="373"/>
  <c r="C1" i="373"/>
  <c r="F146" i="1"/>
  <c r="B5" i="372"/>
  <c r="B8" i="372"/>
  <c r="C1" i="372"/>
  <c r="F141" i="1"/>
  <c r="B5" i="371"/>
  <c r="B8" i="371"/>
  <c r="E128" i="1" s="1"/>
  <c r="F128" i="1" s="1"/>
  <c r="B7" i="371"/>
  <c r="C1" i="371"/>
  <c r="B5" i="370"/>
  <c r="B9" i="370" s="1"/>
  <c r="B8" i="370"/>
  <c r="C1" i="370"/>
  <c r="F123" i="1"/>
  <c r="B5" i="369"/>
  <c r="B8" i="369"/>
  <c r="C1" i="369"/>
  <c r="F89" i="1"/>
  <c r="B5" i="368"/>
  <c r="B8" i="368"/>
  <c r="E81" i="1" s="1"/>
  <c r="F81" i="1" s="1"/>
  <c r="C1" i="368"/>
  <c r="B5" i="367"/>
  <c r="B9" i="367" s="1"/>
  <c r="B8" i="367"/>
  <c r="C1" i="367"/>
  <c r="F79" i="1"/>
  <c r="B5" i="366"/>
  <c r="B8" i="366"/>
  <c r="E124" i="1" s="1"/>
  <c r="F124" i="1" s="1"/>
  <c r="B7" i="366"/>
  <c r="C1" i="366"/>
  <c r="B8" i="365"/>
  <c r="E51" i="1" s="1"/>
  <c r="F51" i="1" s="1"/>
  <c r="B5" i="365"/>
  <c r="C1" i="365"/>
  <c r="B5" i="364"/>
  <c r="B8" i="364"/>
  <c r="E50" i="1" s="1"/>
  <c r="F50" i="1" s="1"/>
  <c r="C1" i="364"/>
  <c r="B5" i="363"/>
  <c r="B9" i="363" s="1"/>
  <c r="B8" i="363"/>
  <c r="C1" i="363"/>
  <c r="B5" i="362"/>
  <c r="B8" i="362"/>
  <c r="B7" i="362"/>
  <c r="C1" i="362"/>
  <c r="F44" i="1"/>
  <c r="F42" i="1"/>
  <c r="B5" i="361"/>
  <c r="B9" i="361" s="1"/>
  <c r="B8" i="361"/>
  <c r="C1" i="361"/>
  <c r="B5" i="360"/>
  <c r="B9" i="360" s="1"/>
  <c r="B8" i="360"/>
  <c r="C1" i="360"/>
  <c r="B5" i="359"/>
  <c r="B9" i="359" s="1"/>
  <c r="B8" i="359"/>
  <c r="C1" i="359"/>
  <c r="B9" i="376" l="1"/>
  <c r="B9" i="372"/>
  <c r="B9" i="368"/>
  <c r="B9" i="365"/>
  <c r="B9" i="369"/>
  <c r="B9" i="364"/>
  <c r="B9" i="375"/>
  <c r="B9" i="362"/>
  <c r="B9" i="371"/>
  <c r="B9" i="366"/>
  <c r="B8" i="225"/>
  <c r="B6" i="275" l="1"/>
  <c r="C112" i="1" l="1"/>
  <c r="C35" i="1"/>
  <c r="B8" i="357" l="1"/>
  <c r="B7" i="357"/>
  <c r="C1" i="357"/>
  <c r="B7" i="356"/>
  <c r="B5" i="356"/>
  <c r="B8" i="356"/>
  <c r="E27" i="1" s="1"/>
  <c r="F27" i="1" s="1"/>
  <c r="C1" i="356"/>
  <c r="B9" i="357" l="1"/>
  <c r="B9" i="356"/>
  <c r="B7" i="352" l="1"/>
  <c r="B7" i="253"/>
  <c r="B7" i="231"/>
  <c r="B7" i="339"/>
  <c r="B7" i="128" l="1"/>
  <c r="B7" i="45"/>
  <c r="B7" i="274"/>
  <c r="B5" i="328"/>
  <c r="B9" i="328" s="1"/>
  <c r="B5" i="354" l="1"/>
  <c r="B8" i="354"/>
  <c r="E122" i="1" s="1"/>
  <c r="C1" i="354"/>
  <c r="B5" i="293"/>
  <c r="B5" i="7"/>
  <c r="B8" i="353"/>
  <c r="E54" i="1" s="1"/>
  <c r="F54" i="1" s="1"/>
  <c r="C1" i="353"/>
  <c r="B9" i="354" l="1"/>
  <c r="D167" i="1"/>
  <c r="D161" i="1"/>
  <c r="D160" i="1" l="1"/>
  <c r="E151" i="1"/>
  <c r="D151" i="1"/>
  <c r="D145" i="1"/>
  <c r="D144" i="1"/>
  <c r="D143" i="1"/>
  <c r="E139" i="1"/>
  <c r="D139" i="1"/>
  <c r="E137" i="1"/>
  <c r="D137" i="1"/>
  <c r="E133" i="1"/>
  <c r="D133" i="1"/>
  <c r="D125" i="1"/>
  <c r="D121" i="1"/>
  <c r="D118" i="1" l="1"/>
  <c r="D111" i="1"/>
  <c r="E102" i="1"/>
  <c r="D102" i="1"/>
  <c r="D99" i="1"/>
  <c r="D98" i="1"/>
  <c r="B5" i="352"/>
  <c r="B8" i="352"/>
  <c r="E96" i="1" s="1"/>
  <c r="C1" i="352"/>
  <c r="D95" i="1"/>
  <c r="D87" i="1"/>
  <c r="D83" i="1"/>
  <c r="D71" i="1"/>
  <c r="D67" i="1"/>
  <c r="E55" i="1"/>
  <c r="D55" i="1"/>
  <c r="D39" i="1"/>
  <c r="D35" i="1"/>
  <c r="E34" i="1"/>
  <c r="D34" i="1"/>
  <c r="D32" i="1"/>
  <c r="E24" i="1"/>
  <c r="D24" i="1"/>
  <c r="D20" i="1"/>
  <c r="D18" i="1"/>
  <c r="D14" i="1"/>
  <c r="B9" i="352" l="1"/>
  <c r="F96" i="1"/>
  <c r="B5" i="350"/>
  <c r="B8" i="350"/>
  <c r="C1" i="350"/>
  <c r="B5" i="349"/>
  <c r="B8" i="349"/>
  <c r="C1" i="349"/>
  <c r="F151" i="1"/>
  <c r="B9" i="350" l="1"/>
  <c r="B9" i="349"/>
  <c r="B5" i="348"/>
  <c r="B8" i="348"/>
  <c r="E144" i="1" s="1"/>
  <c r="F144" i="1" s="1"/>
  <c r="C1" i="348"/>
  <c r="B5" i="347"/>
  <c r="B8" i="347"/>
  <c r="C1" i="347"/>
  <c r="F139" i="1"/>
  <c r="B5" i="346"/>
  <c r="B8" i="346"/>
  <c r="C1" i="346"/>
  <c r="F133" i="1"/>
  <c r="B5" i="344"/>
  <c r="B8" i="344"/>
  <c r="C1" i="344"/>
  <c r="F102" i="1"/>
  <c r="B5" i="343"/>
  <c r="B8" i="343"/>
  <c r="E99" i="1" s="1"/>
  <c r="F99" i="1" s="1"/>
  <c r="C1" i="343"/>
  <c r="B5" i="341"/>
  <c r="B8" i="341"/>
  <c r="E71" i="1" s="1"/>
  <c r="F71" i="1" s="1"/>
  <c r="C1" i="341"/>
  <c r="B5" i="340"/>
  <c r="B8" i="340"/>
  <c r="C1" i="340"/>
  <c r="F55" i="1"/>
  <c r="B5" i="339"/>
  <c r="B9" i="339" s="1"/>
  <c r="B8" i="339"/>
  <c r="C1" i="339"/>
  <c r="B8" i="338"/>
  <c r="B9" i="338" s="1"/>
  <c r="C1" i="338"/>
  <c r="F34" i="1"/>
  <c r="C121" i="1"/>
  <c r="B9" i="347" l="1"/>
  <c r="B9" i="348"/>
  <c r="B9" i="343"/>
  <c r="B9" i="346"/>
  <c r="B9" i="344"/>
  <c r="B9" i="341"/>
  <c r="B9" i="340"/>
  <c r="F24" i="1"/>
  <c r="B5" i="322" l="1"/>
  <c r="D157" i="1" l="1"/>
  <c r="B8" i="336" l="1"/>
  <c r="C1" i="336"/>
  <c r="B9" i="336" l="1"/>
  <c r="D166" i="1"/>
  <c r="B8" i="335"/>
  <c r="C1" i="335"/>
  <c r="D94" i="1"/>
  <c r="B9" i="335" l="1"/>
  <c r="D97" i="1" l="1"/>
  <c r="D140" i="1"/>
  <c r="C140" i="1"/>
  <c r="B5" i="174"/>
  <c r="B5" i="324" l="1"/>
  <c r="F162" i="1" l="1"/>
  <c r="B5" i="330" l="1"/>
  <c r="B8" i="330"/>
  <c r="C1" i="330"/>
  <c r="F60" i="1"/>
  <c r="B9" i="330" l="1"/>
  <c r="B5" i="271" l="1"/>
  <c r="C165" i="1"/>
  <c r="B8" i="328"/>
  <c r="E165" i="1" s="1"/>
  <c r="C1" i="328"/>
  <c r="B8" i="327"/>
  <c r="E166" i="1" s="1"/>
  <c r="B5" i="327"/>
  <c r="C1" i="327"/>
  <c r="B9" i="327" l="1"/>
  <c r="B5" i="323" l="1"/>
  <c r="C143" i="1"/>
  <c r="B8" i="324"/>
  <c r="E143" i="1" s="1"/>
  <c r="C1" i="324"/>
  <c r="C145" i="1"/>
  <c r="B8" i="323"/>
  <c r="E145" i="1" s="1"/>
  <c r="C1" i="323"/>
  <c r="B8" i="322"/>
  <c r="C1" i="322"/>
  <c r="B9" i="323" l="1"/>
  <c r="B9" i="324"/>
  <c r="B9" i="322"/>
  <c r="B5" i="320"/>
  <c r="B8" i="320"/>
  <c r="E121" i="1" s="1"/>
  <c r="C1" i="320"/>
  <c r="B9" i="320" l="1"/>
  <c r="C113" i="1"/>
  <c r="C109" i="1"/>
  <c r="B5" i="319"/>
  <c r="B8" i="319"/>
  <c r="E109" i="1" s="1"/>
  <c r="C1" i="319"/>
  <c r="B5" i="318"/>
  <c r="B8" i="318"/>
  <c r="C1" i="318"/>
  <c r="C97" i="1"/>
  <c r="B8" i="317"/>
  <c r="C1" i="317"/>
  <c r="B5" i="316"/>
  <c r="B8" i="316"/>
  <c r="E97" i="1" s="1"/>
  <c r="C1" i="316"/>
  <c r="B9" i="319" l="1"/>
  <c r="B9" i="317"/>
  <c r="B9" i="318"/>
  <c r="B9" i="316"/>
  <c r="B5" i="135"/>
  <c r="C94" i="1"/>
  <c r="B5" i="312"/>
  <c r="B8" i="312"/>
  <c r="E94" i="1" s="1"/>
  <c r="C1" i="312"/>
  <c r="C83" i="1"/>
  <c r="B8" i="310"/>
  <c r="E80" i="1" s="1"/>
  <c r="F80" i="1" s="1"/>
  <c r="C1" i="310"/>
  <c r="C77" i="1"/>
  <c r="B5" i="307"/>
  <c r="B8" i="307"/>
  <c r="E77" i="1" s="1"/>
  <c r="C1" i="307"/>
  <c r="B5" i="129"/>
  <c r="B5" i="305"/>
  <c r="B8" i="305"/>
  <c r="E67" i="1" s="1"/>
  <c r="C1" i="305"/>
  <c r="B9" i="307" l="1"/>
  <c r="B9" i="310"/>
  <c r="B9" i="312"/>
  <c r="B9" i="305"/>
  <c r="C43" i="1"/>
  <c r="B5" i="303"/>
  <c r="B8" i="303"/>
  <c r="E43" i="1" s="1"/>
  <c r="C1" i="303"/>
  <c r="C41" i="1"/>
  <c r="B5" i="301"/>
  <c r="C39" i="1"/>
  <c r="B5" i="302"/>
  <c r="B8" i="302"/>
  <c r="E39" i="1" s="1"/>
  <c r="C1" i="302"/>
  <c r="B8" i="301"/>
  <c r="E41" i="1" s="1"/>
  <c r="C1" i="301"/>
  <c r="B5" i="73"/>
  <c r="B9" i="301" l="1"/>
  <c r="B9" i="303"/>
  <c r="B9" i="302"/>
  <c r="B5" i="299"/>
  <c r="B8" i="299"/>
  <c r="C1" i="299"/>
  <c r="B5" i="298"/>
  <c r="C14" i="1"/>
  <c r="B8" i="298"/>
  <c r="E14" i="1" s="1"/>
  <c r="C1" i="298"/>
  <c r="D11" i="1"/>
  <c r="B9" i="299" l="1"/>
  <c r="B9" i="298"/>
  <c r="F166" i="1"/>
  <c r="F165" i="1"/>
  <c r="F14" i="1"/>
  <c r="F43" i="1"/>
  <c r="F41" i="1"/>
  <c r="F39" i="1"/>
  <c r="F67" i="1"/>
  <c r="F77" i="1"/>
  <c r="F83" i="1"/>
  <c r="F94" i="1"/>
  <c r="F97" i="1"/>
  <c r="F109" i="1"/>
  <c r="F121" i="1"/>
  <c r="F145" i="1"/>
  <c r="F143" i="1"/>
  <c r="B8" i="112" l="1"/>
  <c r="E90" i="1" s="1"/>
  <c r="E173" i="1" l="1"/>
  <c r="C1" i="200"/>
  <c r="B7" i="199"/>
  <c r="B8" i="199" s="1"/>
  <c r="E172" i="1" s="1"/>
  <c r="C1" i="199"/>
  <c r="B5" i="197"/>
  <c r="C1" i="197"/>
  <c r="B8" i="85"/>
  <c r="E168" i="1" s="1"/>
  <c r="B5" i="85"/>
  <c r="C1" i="85"/>
  <c r="B8" i="271"/>
  <c r="E167" i="1" s="1"/>
  <c r="C1" i="271"/>
  <c r="B8" i="259"/>
  <c r="E161" i="1" s="1"/>
  <c r="B5" i="259"/>
  <c r="B8" i="187"/>
  <c r="E160" i="1" s="1"/>
  <c r="B5" i="187"/>
  <c r="C1" i="187"/>
  <c r="B8" i="192"/>
  <c r="E159" i="1" s="1"/>
  <c r="B5" i="192"/>
  <c r="C1" i="192"/>
  <c r="E157" i="1"/>
  <c r="B5" i="225"/>
  <c r="C1" i="225"/>
  <c r="B8" i="20"/>
  <c r="E153" i="1" s="1"/>
  <c r="B5" i="20"/>
  <c r="C1" i="20"/>
  <c r="B8" i="181"/>
  <c r="E152" i="1" s="1"/>
  <c r="B5" i="181"/>
  <c r="C1" i="181"/>
  <c r="B8" i="166"/>
  <c r="E138" i="1" s="1"/>
  <c r="B5" i="166"/>
  <c r="C1" i="166"/>
  <c r="B8" i="155"/>
  <c r="B5" i="155"/>
  <c r="C1" i="155"/>
  <c r="B8" i="77"/>
  <c r="E135" i="1" s="1"/>
  <c r="B5" i="77"/>
  <c r="C1" i="77"/>
  <c r="B8" i="242"/>
  <c r="E134" i="1" s="1"/>
  <c r="B5" i="242"/>
  <c r="C1" i="242"/>
  <c r="B8" i="256"/>
  <c r="E132" i="1" s="1"/>
  <c r="B5" i="256"/>
  <c r="C1" i="256"/>
  <c r="E131" i="1"/>
  <c r="B7" i="161"/>
  <c r="C1" i="161"/>
  <c r="E129" i="1"/>
  <c r="B5" i="160"/>
  <c r="C1" i="160"/>
  <c r="B8" i="176"/>
  <c r="E127" i="1" s="1"/>
  <c r="B5" i="176"/>
  <c r="C1" i="176"/>
  <c r="B8" i="154"/>
  <c r="E125" i="1" s="1"/>
  <c r="B5" i="154"/>
  <c r="C1" i="154"/>
  <c r="B8" i="152"/>
  <c r="B5" i="152"/>
  <c r="C1" i="152"/>
  <c r="B8" i="130"/>
  <c r="C1" i="130"/>
  <c r="B8" i="147"/>
  <c r="E119" i="1" s="1"/>
  <c r="B5" i="147"/>
  <c r="C1" i="147"/>
  <c r="B8" i="245"/>
  <c r="E118" i="1" s="1"/>
  <c r="B5" i="245"/>
  <c r="C1" i="245"/>
  <c r="B8" i="146"/>
  <c r="E117" i="1" s="1"/>
  <c r="B5" i="146"/>
  <c r="C1" i="146"/>
  <c r="B8" i="142"/>
  <c r="E115" i="1" s="1"/>
  <c r="B5" i="142"/>
  <c r="C1" i="142"/>
  <c r="B8" i="265"/>
  <c r="E114" i="1" s="1"/>
  <c r="B5" i="265"/>
  <c r="C1" i="265"/>
  <c r="B8" i="140"/>
  <c r="E113" i="1" s="1"/>
  <c r="B5" i="140"/>
  <c r="C1" i="140"/>
  <c r="B8" i="139"/>
  <c r="E112" i="1" s="1"/>
  <c r="B5" i="139"/>
  <c r="C1" i="139"/>
  <c r="B8" i="249"/>
  <c r="E111" i="1" s="1"/>
  <c r="B5" i="249"/>
  <c r="C1" i="249"/>
  <c r="B8" i="137"/>
  <c r="E110" i="1" s="1"/>
  <c r="B5" i="137"/>
  <c r="C1" i="137"/>
  <c r="E108" i="1"/>
  <c r="B5" i="132"/>
  <c r="C1" i="132"/>
  <c r="B8" i="128"/>
  <c r="E107" i="1" s="1"/>
  <c r="B5" i="128"/>
  <c r="C1" i="128"/>
  <c r="B8" i="124"/>
  <c r="E105" i="1" s="1"/>
  <c r="B5" i="124"/>
  <c r="C1" i="124"/>
  <c r="B8" i="123"/>
  <c r="B5" i="123"/>
  <c r="C1" i="123"/>
  <c r="B8" i="122"/>
  <c r="E101" i="1" s="1"/>
  <c r="B5" i="122"/>
  <c r="C1" i="122"/>
  <c r="B8" i="287"/>
  <c r="B5" i="287"/>
  <c r="C1" i="287"/>
  <c r="B8" i="241"/>
  <c r="E98" i="1" s="1"/>
  <c r="B5" i="241"/>
  <c r="C1" i="241"/>
  <c r="B8" i="212"/>
  <c r="E95" i="1" s="1"/>
  <c r="B5" i="212"/>
  <c r="C1" i="212"/>
  <c r="B8" i="135"/>
  <c r="C1" i="135"/>
  <c r="B8" i="114"/>
  <c r="E93" i="1" s="1"/>
  <c r="B5" i="114"/>
  <c r="C1" i="114"/>
  <c r="B8" i="108"/>
  <c r="E92" i="1" s="1"/>
  <c r="B5" i="108"/>
  <c r="C1" i="108"/>
  <c r="B8" i="113"/>
  <c r="E91" i="1" s="1"/>
  <c r="B5" i="113"/>
  <c r="C1" i="113"/>
  <c r="B5" i="112"/>
  <c r="C1" i="112"/>
  <c r="B8" i="239"/>
  <c r="E88" i="1" s="1"/>
  <c r="B5" i="239"/>
  <c r="C1" i="239"/>
  <c r="B8" i="109"/>
  <c r="E87" i="1" s="1"/>
  <c r="B5" i="109"/>
  <c r="C1" i="109"/>
  <c r="B8" i="188"/>
  <c r="B5" i="188"/>
  <c r="C1" i="188"/>
  <c r="B8" i="107"/>
  <c r="E86" i="1" s="1"/>
  <c r="B5" i="107"/>
  <c r="C1" i="107"/>
  <c r="B8" i="174"/>
  <c r="E140" i="1" s="1"/>
  <c r="F140" i="1" s="1"/>
  <c r="C1" i="174"/>
  <c r="B8" i="105"/>
  <c r="E84" i="1" s="1"/>
  <c r="B5" i="105"/>
  <c r="C1" i="105"/>
  <c r="B8" i="103"/>
  <c r="E82" i="1" s="1"/>
  <c r="B5" i="103"/>
  <c r="C1" i="103"/>
  <c r="B8" i="102"/>
  <c r="E78" i="1" s="1"/>
  <c r="B5" i="102"/>
  <c r="C1" i="102"/>
  <c r="B8" i="99"/>
  <c r="E76" i="1" s="1"/>
  <c r="B5" i="99"/>
  <c r="C1" i="99"/>
  <c r="B8" i="275"/>
  <c r="E75" i="1" s="1"/>
  <c r="B5" i="275"/>
  <c r="C1" i="275"/>
  <c r="B8" i="98"/>
  <c r="E74" i="1" s="1"/>
  <c r="B5" i="98"/>
  <c r="C1" i="98"/>
  <c r="B8" i="97"/>
  <c r="E73" i="1" s="1"/>
  <c r="B5" i="97"/>
  <c r="C1" i="97"/>
  <c r="B8" i="253"/>
  <c r="E72" i="1" s="1"/>
  <c r="B5" i="253"/>
  <c r="C1" i="253"/>
  <c r="E70" i="1"/>
  <c r="B5" i="94"/>
  <c r="C1" i="94"/>
  <c r="B8" i="129"/>
  <c r="B9" i="129" s="1"/>
  <c r="C1" i="129"/>
  <c r="B8" i="231"/>
  <c r="E68" i="1" s="1"/>
  <c r="B5" i="231"/>
  <c r="C1" i="231"/>
  <c r="B8" i="233"/>
  <c r="E66" i="1" s="1"/>
  <c r="B5" i="233"/>
  <c r="C1" i="233"/>
  <c r="B8" i="86"/>
  <c r="E64" i="1" s="1"/>
  <c r="B5" i="86"/>
  <c r="C1" i="86"/>
  <c r="B8" i="84"/>
  <c r="E63" i="1" s="1"/>
  <c r="B5" i="84"/>
  <c r="C1" i="84"/>
  <c r="B8" i="96"/>
  <c r="E62" i="1" s="1"/>
  <c r="B5" i="96"/>
  <c r="C1" i="96"/>
  <c r="B8" i="82"/>
  <c r="E61" i="1" s="1"/>
  <c r="B5" i="82"/>
  <c r="C1" i="82"/>
  <c r="B8" i="121"/>
  <c r="E59" i="1" s="1"/>
  <c r="B5" i="121"/>
  <c r="C1" i="121"/>
  <c r="B8" i="79"/>
  <c r="E58" i="1" s="1"/>
  <c r="B5" i="79"/>
  <c r="C1" i="79"/>
  <c r="B8" i="229"/>
  <c r="E56" i="1" s="1"/>
  <c r="B5" i="229"/>
  <c r="C1" i="229"/>
  <c r="B8" i="70"/>
  <c r="B5" i="70"/>
  <c r="C1" i="70"/>
  <c r="B8" i="65"/>
  <c r="E103" i="1" s="1"/>
  <c r="B5" i="65"/>
  <c r="C1" i="65"/>
  <c r="B8" i="63"/>
  <c r="E49" i="1" s="1"/>
  <c r="B5" i="63"/>
  <c r="C1" i="63"/>
  <c r="B8" i="6"/>
  <c r="E48" i="1" s="1"/>
  <c r="B5" i="6"/>
  <c r="C1" i="6"/>
  <c r="B8" i="280"/>
  <c r="B5" i="280"/>
  <c r="C1" i="280"/>
  <c r="B8" i="62"/>
  <c r="E47" i="1" s="1"/>
  <c r="B5" i="62"/>
  <c r="C1" i="62"/>
  <c r="B8" i="243"/>
  <c r="E38" i="1" s="1"/>
  <c r="B5" i="243"/>
  <c r="C1" i="243"/>
  <c r="B8" i="48"/>
  <c r="E37" i="1" s="1"/>
  <c r="B5" i="48"/>
  <c r="C1" i="48"/>
  <c r="B8" i="221"/>
  <c r="E35" i="1" s="1"/>
  <c r="B5" i="221"/>
  <c r="C1" i="221"/>
  <c r="B8" i="45"/>
  <c r="B5" i="45"/>
  <c r="C1" i="45"/>
  <c r="B8" i="42"/>
  <c r="E32" i="1" s="1"/>
  <c r="B5" i="42"/>
  <c r="C1" i="42"/>
  <c r="B8" i="41"/>
  <c r="E30" i="1" s="1"/>
  <c r="B5" i="41"/>
  <c r="C1" i="41"/>
  <c r="B8" i="40"/>
  <c r="E29" i="1" s="1"/>
  <c r="B5" i="40"/>
  <c r="C1" i="40"/>
  <c r="B8" i="73"/>
  <c r="C1" i="73"/>
  <c r="B8" i="277"/>
  <c r="E26" i="1" s="1"/>
  <c r="B5" i="277"/>
  <c r="C1" i="277"/>
  <c r="B8" i="33"/>
  <c r="E25" i="1" s="1"/>
  <c r="B5" i="33"/>
  <c r="C1" i="33"/>
  <c r="B8" i="37"/>
  <c r="E23" i="1" s="1"/>
  <c r="B5" i="37"/>
  <c r="C1" i="37"/>
  <c r="B8" i="205"/>
  <c r="E22" i="1" s="1"/>
  <c r="B5" i="205"/>
  <c r="C1" i="205"/>
  <c r="B8" i="216"/>
  <c r="E20" i="1" s="1"/>
  <c r="B5" i="216"/>
  <c r="C1" i="216"/>
  <c r="B8" i="274"/>
  <c r="E19" i="1" s="1"/>
  <c r="B5" i="274"/>
  <c r="C1" i="274"/>
  <c r="B8" i="22"/>
  <c r="E18" i="1" s="1"/>
  <c r="B5" i="22"/>
  <c r="C1" i="22"/>
  <c r="B8" i="21"/>
  <c r="E17" i="1" s="1"/>
  <c r="B5" i="21"/>
  <c r="C1" i="21"/>
  <c r="B8" i="215"/>
  <c r="E16" i="1" s="1"/>
  <c r="B5" i="215"/>
  <c r="C1" i="215"/>
  <c r="B8" i="214"/>
  <c r="E13" i="1" s="1"/>
  <c r="F13" i="1" s="1"/>
  <c r="B5" i="214"/>
  <c r="C1" i="214"/>
  <c r="B8" i="17"/>
  <c r="E11" i="1" s="1"/>
  <c r="C1" i="17"/>
  <c r="B8" i="15"/>
  <c r="E10" i="1" s="1"/>
  <c r="B5" i="15"/>
  <c r="C1" i="15"/>
  <c r="B8" i="293"/>
  <c r="E8" i="1" s="1"/>
  <c r="C1" i="293"/>
  <c r="B8" i="7"/>
  <c r="E7" i="1" s="1"/>
  <c r="F7" i="1" s="1"/>
  <c r="C1" i="7"/>
  <c r="B5" i="18"/>
  <c r="C1" i="18"/>
  <c r="B5" i="200"/>
  <c r="C173" i="1"/>
  <c r="C172" i="1"/>
  <c r="D171" i="1"/>
  <c r="C171" i="1"/>
  <c r="D168" i="1"/>
  <c r="C168" i="1"/>
  <c r="C167" i="1"/>
  <c r="C161" i="1"/>
  <c r="C160" i="1"/>
  <c r="D159" i="1"/>
  <c r="C159" i="1"/>
  <c r="C157" i="1"/>
  <c r="D153" i="1"/>
  <c r="C153" i="1"/>
  <c r="D152" i="1"/>
  <c r="C152" i="1"/>
  <c r="D138" i="1"/>
  <c r="C138" i="1"/>
  <c r="C137" i="1"/>
  <c r="D135" i="1"/>
  <c r="C135" i="1"/>
  <c r="D134" i="1"/>
  <c r="C134" i="1"/>
  <c r="D132" i="1"/>
  <c r="C132" i="1"/>
  <c r="D131" i="1"/>
  <c r="C131" i="1"/>
  <c r="D129" i="1"/>
  <c r="C129" i="1"/>
  <c r="D127" i="1"/>
  <c r="C125" i="1"/>
  <c r="D119" i="1"/>
  <c r="C119" i="1"/>
  <c r="C118" i="1"/>
  <c r="D117" i="1"/>
  <c r="C117" i="1"/>
  <c r="D115" i="1"/>
  <c r="C115" i="1"/>
  <c r="D114" i="1"/>
  <c r="C114" i="1"/>
  <c r="D113" i="1"/>
  <c r="C111" i="1"/>
  <c r="D110" i="1"/>
  <c r="C110" i="1"/>
  <c r="D108" i="1"/>
  <c r="C108" i="1"/>
  <c r="C107" i="1"/>
  <c r="D105" i="1"/>
  <c r="C105" i="1"/>
  <c r="D101" i="1"/>
  <c r="C101" i="1"/>
  <c r="C98" i="1"/>
  <c r="C95" i="1"/>
  <c r="D93" i="1"/>
  <c r="D92" i="1"/>
  <c r="C92" i="1"/>
  <c r="D91" i="1"/>
  <c r="C91" i="1"/>
  <c r="D90" i="1"/>
  <c r="C90" i="1"/>
  <c r="D88" i="1"/>
  <c r="C88" i="1"/>
  <c r="C87" i="1"/>
  <c r="D86" i="1"/>
  <c r="C86" i="1"/>
  <c r="D84" i="1"/>
  <c r="C84" i="1"/>
  <c r="D82" i="1"/>
  <c r="C82" i="1"/>
  <c r="D78" i="1"/>
  <c r="C78" i="1"/>
  <c r="D76" i="1"/>
  <c r="D75" i="1"/>
  <c r="D74" i="1"/>
  <c r="D73" i="1"/>
  <c r="C73" i="1"/>
  <c r="C72" i="1"/>
  <c r="D70" i="1"/>
  <c r="C70" i="1"/>
  <c r="D69" i="1"/>
  <c r="C69" i="1"/>
  <c r="C68" i="1"/>
  <c r="D66" i="1"/>
  <c r="C66" i="1"/>
  <c r="D64" i="1"/>
  <c r="C64" i="1"/>
  <c r="C122" i="1"/>
  <c r="D63" i="1"/>
  <c r="C63" i="1"/>
  <c r="C62" i="1"/>
  <c r="D61" i="1"/>
  <c r="C61" i="1"/>
  <c r="D59" i="1"/>
  <c r="C59" i="1"/>
  <c r="D58" i="1"/>
  <c r="C58" i="1"/>
  <c r="D56" i="1"/>
  <c r="C56" i="1"/>
  <c r="D53" i="1"/>
  <c r="C53" i="1"/>
  <c r="D103" i="1"/>
  <c r="C103" i="1"/>
  <c r="C49" i="1"/>
  <c r="D48" i="1"/>
  <c r="C48" i="1"/>
  <c r="D47" i="1"/>
  <c r="C47" i="1"/>
  <c r="D38" i="1"/>
  <c r="C38" i="1"/>
  <c r="D37" i="1"/>
  <c r="C33" i="1"/>
  <c r="C32" i="1"/>
  <c r="D30" i="1"/>
  <c r="C30" i="1"/>
  <c r="C29" i="1"/>
  <c r="D26" i="1"/>
  <c r="C26" i="1"/>
  <c r="D25" i="1"/>
  <c r="C25" i="1"/>
  <c r="D23" i="1"/>
  <c r="C23" i="1"/>
  <c r="D22" i="1"/>
  <c r="C22" i="1"/>
  <c r="C20" i="1"/>
  <c r="C19" i="1"/>
  <c r="C18" i="1"/>
  <c r="D17" i="1"/>
  <c r="C17" i="1"/>
  <c r="D16" i="1"/>
  <c r="C11" i="1"/>
  <c r="D10" i="1"/>
  <c r="C10" i="1"/>
  <c r="D8" i="1"/>
  <c r="F8" i="1" l="1"/>
  <c r="B9" i="70"/>
  <c r="E53" i="1"/>
  <c r="F53" i="1" s="1"/>
  <c r="B9" i="128"/>
  <c r="B9" i="274"/>
  <c r="F26" i="1"/>
  <c r="B9" i="63"/>
  <c r="B9" i="214"/>
  <c r="B9" i="109"/>
  <c r="E69" i="1"/>
  <c r="F69" i="1" s="1"/>
  <c r="B9" i="293"/>
  <c r="B9" i="79"/>
  <c r="B9" i="245"/>
  <c r="B9" i="40"/>
  <c r="B9" i="221"/>
  <c r="B9" i="154"/>
  <c r="B9" i="176"/>
  <c r="B9" i="287"/>
  <c r="B9" i="187"/>
  <c r="F137" i="1"/>
  <c r="F138" i="1"/>
  <c r="B9" i="73"/>
  <c r="B9" i="174"/>
  <c r="B9" i="113"/>
  <c r="B9" i="275"/>
  <c r="B9" i="107"/>
  <c r="B9" i="124"/>
  <c r="B9" i="152"/>
  <c r="B9" i="225"/>
  <c r="B9" i="271"/>
  <c r="B9" i="15"/>
  <c r="B9" i="212"/>
  <c r="B9" i="122"/>
  <c r="B9" i="132"/>
  <c r="B9" i="249"/>
  <c r="B9" i="45"/>
  <c r="B9" i="6"/>
  <c r="B9" i="103"/>
  <c r="B9" i="241"/>
  <c r="B9" i="123"/>
  <c r="B9" i="139"/>
  <c r="B9" i="280"/>
  <c r="B9" i="20"/>
  <c r="B9" i="96"/>
  <c r="B9" i="99"/>
  <c r="B9" i="105"/>
  <c r="B9" i="188"/>
  <c r="B9" i="137"/>
  <c r="B9" i="256"/>
  <c r="B9" i="242"/>
  <c r="F101" i="1"/>
  <c r="F38" i="1"/>
  <c r="B9" i="102"/>
  <c r="B9" i="65"/>
  <c r="F33" i="1"/>
  <c r="F125" i="1"/>
  <c r="F134" i="1"/>
  <c r="F82" i="1"/>
  <c r="F84" i="1"/>
  <c r="B9" i="146"/>
  <c r="F122" i="1"/>
  <c r="F172" i="1"/>
  <c r="B9" i="98"/>
  <c r="F129" i="1"/>
  <c r="F160" i="1"/>
  <c r="B9" i="253"/>
  <c r="B9" i="181"/>
  <c r="F17" i="1"/>
  <c r="F62" i="1"/>
  <c r="F76" i="1"/>
  <c r="F91" i="1"/>
  <c r="F108" i="1"/>
  <c r="F110" i="1"/>
  <c r="B9" i="17"/>
  <c r="B9" i="21"/>
  <c r="F70" i="1"/>
  <c r="F23" i="1"/>
  <c r="F78" i="1"/>
  <c r="F87" i="1"/>
  <c r="B9" i="48"/>
  <c r="B9" i="135"/>
  <c r="F20" i="1"/>
  <c r="F48" i="1"/>
  <c r="F111" i="1"/>
  <c r="F127" i="1"/>
  <c r="B9" i="18"/>
  <c r="B9" i="7"/>
  <c r="B9" i="216"/>
  <c r="B9" i="205"/>
  <c r="B9" i="42"/>
  <c r="F93" i="1"/>
  <c r="F73" i="1"/>
  <c r="F75" i="1"/>
  <c r="F95" i="1"/>
  <c r="F132" i="1"/>
  <c r="F157" i="1"/>
  <c r="F167" i="1"/>
  <c r="F19" i="1"/>
  <c r="B9" i="41"/>
  <c r="B9" i="86"/>
  <c r="F68" i="1"/>
  <c r="F88" i="1"/>
  <c r="B9" i="108"/>
  <c r="F86" i="1"/>
  <c r="B9" i="215"/>
  <c r="B9" i="62"/>
  <c r="F56" i="1"/>
  <c r="B9" i="121"/>
  <c r="B9" i="97"/>
  <c r="B9" i="192"/>
  <c r="F10" i="1"/>
  <c r="F22" i="1"/>
  <c r="F74" i="1"/>
  <c r="F105" i="1"/>
  <c r="F112" i="1"/>
  <c r="F153" i="1"/>
  <c r="B9" i="37"/>
  <c r="B9" i="243"/>
  <c r="B9" i="84"/>
  <c r="F118" i="1"/>
  <c r="B9" i="155"/>
  <c r="F72" i="1"/>
  <c r="F58" i="1"/>
  <c r="B9" i="147"/>
  <c r="F119" i="1"/>
  <c r="F92" i="1"/>
  <c r="F47" i="1"/>
  <c r="F16" i="1"/>
  <c r="B9" i="166"/>
  <c r="B9" i="85"/>
  <c r="F25" i="1"/>
  <c r="B9" i="33"/>
  <c r="F107" i="1"/>
  <c r="F11" i="1"/>
  <c r="F98" i="1"/>
  <c r="B9" i="114"/>
  <c r="B9" i="239"/>
  <c r="F64" i="1"/>
  <c r="B9" i="265"/>
  <c r="B9" i="229"/>
  <c r="F113" i="1"/>
  <c r="B9" i="140"/>
  <c r="F29" i="1"/>
  <c r="B9" i="233"/>
  <c r="F66" i="1"/>
  <c r="F168" i="1"/>
  <c r="F114" i="1"/>
  <c r="F61" i="1"/>
  <c r="F32" i="1"/>
  <c r="B9" i="82"/>
  <c r="B9" i="130"/>
  <c r="F30" i="1"/>
  <c r="F37" i="1"/>
  <c r="F115" i="1"/>
  <c r="B9" i="142"/>
  <c r="F161" i="1"/>
  <c r="B9" i="277"/>
  <c r="F59" i="1"/>
  <c r="F63" i="1"/>
  <c r="F131" i="1"/>
  <c r="F173" i="1"/>
  <c r="B9" i="160"/>
  <c r="F35" i="1"/>
  <c r="B9" i="231"/>
  <c r="F152" i="1"/>
  <c r="F18" i="1"/>
  <c r="B8" i="200"/>
  <c r="B9" i="112"/>
  <c r="F90" i="1"/>
  <c r="B11" i="161"/>
  <c r="B9" i="94"/>
  <c r="F159" i="1"/>
  <c r="F117" i="1"/>
  <c r="B9" i="22"/>
  <c r="F49" i="1"/>
  <c r="B9" i="259"/>
  <c r="B9" i="77"/>
  <c r="F135" i="1"/>
  <c r="F103" i="1"/>
  <c r="B8" i="197" l="1"/>
  <c r="B9" i="197" s="1"/>
  <c r="E171" i="1" l="1"/>
  <c r="E174" i="1" s="1"/>
  <c r="G175" i="1" s="1"/>
  <c r="F171" i="1" l="1"/>
  <c r="F17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tc={1816A65A-451F-49BB-AB8E-19D959681652}</author>
    <author>tc={D1F2FB5E-8F88-42DC-9A21-C19F9607A65A}</author>
    <author>tc={BC803532-5E87-44F8-AE4B-F5B1FC9DE448}</author>
    <author>tc={F7A9D2CC-BBE9-4582-B004-F875B954147D}</author>
    <author>tc={40A4C7EB-6E65-4337-85F4-9596DC59F0D1}</author>
    <author>tc={D5241C2B-8D84-498C-9569-F1FEDB8ABECD}</author>
    <author>tc={5EA9AE9D-1062-419B-8845-1838F6556953}</author>
    <author>tc={2FA1694E-DF50-4128-AF48-E571AE2F73DD}</author>
    <author>tc={3110F166-928A-4BD9-8FDC-7F5239130455}</author>
    <author>tc={323C7556-0C56-4B36-AB08-BB346041A748}</author>
    <author>tc={D35B2CEE-C935-4F82-A8E5-42636DCCC300}</author>
    <author>tc={CD632794-7633-4664-A9C8-994417560027}</author>
    <author>tc={C46727F4-A79A-4E9F-84C7-00C09BAF1EE4}</author>
    <author>tc={45573FC4-24B2-46D4-90D5-07B4F1370EB3}</author>
    <author>tc={853E9CAC-7D5D-4CD0-B044-E6289FAB23B8}</author>
    <author>tc={F6BC9B89-0C90-4600-BAEF-FD4367F6715C}</author>
    <author>tc={3B9F80CE-179C-4D30-B5AC-8C37F8A20C60}</author>
    <author>tc={9DE0C3E3-025B-404E-B88A-2DC2CA885CAD}</author>
    <author>tc={10B8DE49-9079-45A8-ACD4-808287A8A9F3}</author>
    <author>tc={CE1E8CF8-62D7-4F7E-B54B-42BD9E8AC29B}</author>
    <author>tc={D02ED1F1-B05E-4A0D-9952-82958CF38CA7}</author>
    <author>tc={E72A8482-B809-4970-9D46-6A4DD6A0E40B}</author>
    <author>tc={85143305-5800-48F4-8C5C-41957BE3E112}</author>
    <author>tc={33FE743D-FB21-416C-98AE-4589632B320F}</author>
    <author>tc={5D4B76D0-BB73-49DA-9E22-AC2EFE70D4E7}</author>
    <author>tc={90A374EC-FC90-4517-9C5B-A5A35EF41311}</author>
    <author>tc={08298016-52A1-4B77-9902-50033BFCEC9E}</author>
    <author>tc={829E8E33-9564-426C-AA33-90B260B24073}</author>
    <author>tc={99DAE1DF-0045-4CC6-BEC0-91ECCD75A00C}</author>
    <author>tc={A37D6A5A-952C-4A1F-9B1D-7ED5E170D9D1}</author>
    <author>tc={625E6994-550E-4075-8B09-A3308EB4AAEF}</author>
    <author>tc={23970C7B-243E-450D-AC97-F9A149C47FF7}</author>
    <author>tc={4BBC2E97-12F5-4BA1-B96A-EBD51AE7372F}</author>
    <author>tc={7904811F-9295-4A1E-B4FF-20E1C2265D5E}</author>
    <author>tc={3A8DC6DB-AF11-4D58-9AA7-3A7916F06072}</author>
    <author>tc={C73ADCBC-09F1-408F-90F2-A6B651E15F31}</author>
    <author>tc={120FDBD5-51EF-49DF-8028-C1C7CE5528C2}</author>
    <author>tc={804939BB-C2F7-4CD0-8FED-A3F786030A36}</author>
    <author>tc={14B72833-F4C6-46F0-B089-B4C9B388AE0F}</author>
    <author>tc={37AEE223-748A-4F5B-9439-C63D53C28A5F}</author>
    <author>tc={40124329-CDD8-4E9C-AECF-BDB27E3C0FEB}</author>
    <author>tc={B84E6A24-F7CE-4C53-8604-12842637BBCE}</author>
    <author>tc={DF877B99-B5F0-4081-B619-9107ED7CF9A7}</author>
    <author>tc={3B601AB8-B73E-49AD-A7EB-45DD7E3FFE7A}</author>
    <author>tc={0B689193-699C-4A87-857B-6DD5611A677F}</author>
  </authors>
  <commentList>
    <comment ref="E6" authorId="0" shapeId="0" xr:uid="{1816A65A-451F-49BB-AB8E-19D959681652}">
      <text>
        <t>[Threaded comment]
Your version of Excel allows you to read this threaded comment; however, any edits to it will get removed if the file is opened in a newer version of Excel. Learn more: https://go.microsoft.com/fwlink/?linkid=870924
Comment:
    Check expense page</t>
      </text>
    </comment>
    <comment ref="B15" authorId="1" shapeId="0" xr:uid="{D1F2FB5E-8F88-42DC-9A21-C19F9607A65A}">
      <text>
        <t>[Threaded comment]
Your version of Excel allows you to read this threaded comment; however, any edits to it will get removed if the file is opened in a newer version of Excel. Learn more: https://go.microsoft.com/fwlink/?linkid=870924
Comment:
    Email year end info</t>
      </text>
    </comment>
    <comment ref="A18" authorId="2" shapeId="0" xr:uid="{BC803532-5E87-44F8-AE4B-F5B1FC9DE448}">
      <text>
        <t>[Threaded comment]
Your version of Excel allows you to read this threaded comment; however, any edits to it will get removed if the file is opened in a newer version of Excel. Learn more: https://go.microsoft.com/fwlink/?linkid=870924
Comment:
    Email 7-12 need to spend funds</t>
      </text>
    </comment>
    <comment ref="B38" authorId="3" shapeId="0" xr:uid="{F7A9D2CC-BBE9-4582-B004-F875B954147D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B49" authorId="4" shapeId="0" xr:uid="{40A4C7EB-6E65-4337-85F4-9596DC59F0D1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complete all forms for funding approval</t>
      </text>
    </comment>
    <comment ref="B55" authorId="5" shapeId="0" xr:uid="{D5241C2B-8D84-498C-9569-F1FEDB8ABECD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58" authorId="6" shapeId="0" xr:uid="{5EA9AE9D-1062-419B-8845-1838F6556953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60" authorId="7" shapeId="0" xr:uid="{2FA1694E-DF50-4128-AF48-E571AE2F73DD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B62" authorId="8" shapeId="0" xr:uid="{3110F166-928A-4BD9-8FDC-7F5239130455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H67" authorId="9" shapeId="0" xr:uid="{323C7556-0C56-4B36-AB08-BB346041A748}">
      <text>
        <t>[Threaded comment]
Your version of Excel allows you to read this threaded comment; however, any edits to it will get removed if the file is opened in a newer version of Excel. Learn more: https://go.microsoft.com/fwlink/?linkid=870924
Comment:
    AS OF 9-12 NOT INCOMPLIANT</t>
      </text>
    </comment>
    <comment ref="B72" authorId="10" shapeId="0" xr:uid="{D35B2CEE-C935-4F82-A8E5-42636DCCC300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79" authorId="11" shapeId="0" xr:uid="{CD632794-7633-4664-A9C8-994417560027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82" authorId="12" shapeId="0" xr:uid="{C46727F4-A79A-4E9F-84C7-00C09BAF1EE4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H82" authorId="13" shapeId="0" xr:uid="{45573FC4-24B2-46D4-90D5-07B4F1370EB3}">
      <text>
        <t>[Threaded comment]
Your version of Excel allows you to read this threaded comment; however, any edits to it will get removed if the file is opened in a newer version of Excel. Learn more: https://go.microsoft.com/fwlink/?linkid=870924
Comment:
    AS OF 9-12 STILL FROZEN</t>
      </text>
    </comment>
    <comment ref="B83" authorId="14" shapeId="0" xr:uid="{853E9CAC-7D5D-4CD0-B044-E6289FAB23B8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IN TECH CONNECT</t>
      </text>
    </comment>
    <comment ref="H85" authorId="15" shapeId="0" xr:uid="{F6BC9B89-0C90-4600-BAEF-FD4367F6715C}">
      <text>
        <t>[Threaded comment]
Your version of Excel allows you to read this threaded comment; however, any edits to it will get removed if the file is opened in a newer version of Excel. Learn more: https://go.microsoft.com/fwlink/?linkid=870924
Comment:
    AS OF 9-12 NOT COMPLIANT</t>
      </text>
    </comment>
    <comment ref="H87" authorId="16" shapeId="0" xr:uid="{3B9F80CE-179C-4D30-B5AC-8C37F8A20C60}">
      <text>
        <t>[Threaded comment]
Your version of Excel allows you to read this threaded comment; however, any edits to it will get removed if the file is opened in a newer version of Excel. Learn more: https://go.microsoft.com/fwlink/?linkid=870924
Comment:
    AS OF 9-12 NOT IN COMPLAINT</t>
      </text>
    </comment>
    <comment ref="B98" authorId="17" shapeId="0" xr:uid="{9DE0C3E3-025B-404E-B88A-2DC2CA885CAD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102" authorId="18" shapeId="0" xr:uid="{10B8DE49-9079-45A8-ACD4-808287A8A9F3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107" authorId="19" shapeId="0" xr:uid="{CE1E8CF8-62D7-4F7E-B54B-42BD9E8AC29B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B110" authorId="20" shapeId="0" xr:uid="{D02ED1F1-B05E-4A0D-9952-82958CF38CA7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114" authorId="21" shapeId="0" xr:uid="{E72A8482-B809-4970-9D46-6A4DD6A0E40B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A122" authorId="22" shapeId="0" xr:uid="{85143305-5800-48F4-8C5C-41957BE3E112}">
      <text>
        <t>[Threaded comment]
Your version of Excel allows you to read this threaded comment; however, any edits to it will get removed if the file is opened in a newer version of Excel. Learn more: https://go.microsoft.com/fwlink/?linkid=870924
Comment:
    changed name on 10-2021</t>
      </text>
    </comment>
    <comment ref="H123" authorId="23" shapeId="0" xr:uid="{33FE743D-FB21-416C-98AE-4589632B320F}">
      <text>
        <t>[Threaded comment]
Your version of Excel allows you to read this threaded comment; however, any edits to it will get removed if the file is opened in a newer version of Excel. Learn more: https://go.microsoft.com/fwlink/?linkid=870924
Comment:
    AS OF 9-12 NOT IN COMPLIANT</t>
      </text>
    </comment>
    <comment ref="B127" authorId="24" shapeId="0" xr:uid="{5D4B76D0-BB73-49DA-9E22-AC2EFE70D4E7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133" authorId="25" shapeId="0" xr:uid="{90A374EC-FC90-4517-9C5B-A5A35EF41311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H134" authorId="26" shapeId="0" xr:uid="{08298016-52A1-4B77-9902-50033BFCEC9E}">
      <text>
        <t>[Threaded comment]
Your version of Excel allows you to read this threaded comment; however, any edits to it will get removed if the file is opened in a newer version of Excel. Learn more: https://go.microsoft.com/fwlink/?linkid=870924
Comment:
    AS OF 9-12 NOT IN COMPLIANT</t>
      </text>
    </comment>
    <comment ref="B139" authorId="27" shapeId="0" xr:uid="{829E8E33-9564-426C-AA33-90B260B24073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B145" authorId="28" shapeId="0" xr:uid="{99DAE1DF-0045-4CC6-BEC0-91ECCD75A00C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B146" authorId="29" shapeId="0" xr:uid="{A37D6A5A-952C-4A1F-9B1D-7ED5E170D9D1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147" authorId="30" shapeId="0" xr:uid="{625E6994-550E-4075-8B09-A3308EB4AAEF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149" authorId="31" shapeId="0" xr:uid="{23970C7B-243E-450D-AC97-F9A149C47FF7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H151" authorId="32" shapeId="0" xr:uid="{4BBC2E97-12F5-4BA1-B96A-EBD51AE7372F}">
      <text>
        <t>[Threaded comment]
Your version of Excel allows you to read this threaded comment; however, any edits to it will get removed if the file is opened in a newer version of Excel. Learn more: https://go.microsoft.com/fwlink/?linkid=870924
Comment:
    AS OF 9-12 NOT IN COMPLAINT</t>
      </text>
    </comment>
    <comment ref="B152" authorId="33" shapeId="0" xr:uid="{7904811F-9295-4A1E-B4FF-20E1C2265D5E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153" authorId="34" shapeId="0" xr:uid="{3A8DC6DB-AF11-4D58-9AA7-3A7916F06072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154" authorId="35" shapeId="0" xr:uid="{C73ADCBC-09F1-408F-90F2-A6B651E15F31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157" authorId="36" shapeId="0" xr:uid="{120FDBD5-51EF-49DF-8028-C1C7CE5528C2}">
      <text>
        <t>[Threaded comment]
Your version of Excel allows you to read this threaded comment; however, any edits to it will get removed if the file is opened in a newer version of Excel. Learn more: https://go.microsoft.com/fwlink/?linkid=870924
Comment:
    No show on interview</t>
      </text>
    </comment>
    <comment ref="B160" authorId="37" shapeId="0" xr:uid="{804939BB-C2F7-4CD0-8FED-A3F786030A36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A161" authorId="38" shapeId="0" xr:uid="{14B72833-F4C6-46F0-B089-B4C9B388AE0F}">
      <text>
        <t>[Threaded comment]
Your version of Excel allows you to read this threaded comment; however, any edits to it will get removed if the file is opened in a newer version of Excel. Learn more: https://go.microsoft.com/fwlink/?linkid=870924
Comment:
    Year end email</t>
      </text>
    </comment>
    <comment ref="H161" authorId="39" shapeId="0" xr:uid="{37AEE223-748A-4F5B-9439-C63D53C28A5F}">
      <text>
        <t>[Threaded comment]
Your version of Excel allows you to read this threaded comment; however, any edits to it will get removed if the file is opened in a newer version of Excel. Learn more: https://go.microsoft.com/fwlink/?linkid=870924
Comment:
    AS OF 9-12 NOT IN COMPLIANT</t>
      </text>
    </comment>
    <comment ref="B162" authorId="40" shapeId="0" xr:uid="{40124329-CDD8-4E9C-AECF-BDB27E3C0FEB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B163" authorId="41" shapeId="0" xr:uid="{B84E6A24-F7CE-4C53-8604-12842637BBCE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164" authorId="42" shapeId="0" xr:uid="{DF877B99-B5F0-4081-B619-9107ED7CF9A7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167" authorId="43" shapeId="0" xr:uid="{3B601AB8-B73E-49AD-A7EB-45DD7E3FFE7A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171" authorId="44" shapeId="0" xr:uid="{0B689193-699C-4A87-857B-6DD5611A677F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tc={C1627EEC-391B-4418-BA12-9AC27566BAB9}</author>
  </authors>
  <commentList>
    <comment ref="B6" authorId="0" shapeId="0" xr:uid="{C1627EEC-391B-4418-BA12-9AC27566BAB9}">
      <text>
        <t>[Threaded comment]
Your version of Excel allows you to read this threaded comment; however, any edits to it will get removed if the file is opened in a newer version of Excel. Learn more: https://go.microsoft.com/fwlink/?linkid=870924
Comment:
    Approved on 3-1-24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tc={F8C49743-BF98-4291-AD59-8C9653092611}</author>
    <author>tc={70EA6EF0-72FA-47C8-8CBA-40DB0B284403}</author>
    <author>tc={6FD7199C-0670-4435-91D9-76CAB6518785}</author>
    <author>tc={CF006CF1-A787-438E-9993-6359AE37B5E3}</author>
    <author>tc={8E71F3E1-C604-4FFA-B6D7-F890AA5F5E18}</author>
    <author>tc={EFB851FF-D42F-450E-A30D-F7C2B3263CB4}</author>
    <author>tc={116182DD-7BFB-4F19-9063-2D6302469F9B}</author>
    <author>tc={A868AFC4-AB60-4F5B-9560-8741EA3E0080}</author>
    <author>tc={D930B707-1431-4B67-8DB5-55F280ABE728}</author>
    <author>tc={B876F9E6-E54F-461E-960A-20CF082CAE44}</author>
    <author>tc={FDF8C0F9-891D-4EEB-A6AF-A889BF86F631}</author>
    <author>tc={DDBD18BA-CA65-496B-9CD4-66E40FC12169}</author>
    <author>tc={EA0C9DB7-6988-4EC8-9209-518846F9C406}</author>
    <author>tc={E1A69993-FFFC-47AB-B94B-0EB796963031}</author>
    <author>tc={27B6127F-A036-4504-BDF3-0866AEF26330}</author>
    <author>tc={9CAAEBE5-97F8-451B-837C-3041A095D410}</author>
    <author>tc={B6C0001B-8842-4FB1-9BE2-0A5179ABDD0C}</author>
    <author>tc={DEE7A76D-36CD-4204-8B18-63C02085A75E}</author>
    <author>tc={9F01633D-1F6C-40DD-9334-F9B0E07333D5}</author>
    <author>tc={D1969A94-E36E-47D3-9B7B-334EA5BB68DE}</author>
    <author>tc={F9E1F5CB-2EF6-45FE-90D1-E984ECACF81E}</author>
    <author>tc={707FA273-9A7B-49D1-BD68-C42EB1985643}</author>
    <author>tc={B86D1684-0187-47D8-9A6E-5FC61BA90924}</author>
    <author>tc={765BAD31-EA4B-437D-AAAC-4CD73D1CB33E}</author>
    <author>tc={4C19E10A-3465-4C09-8396-5A9A2F13A670}</author>
    <author>tc={D657DDF2-15C6-4F98-A3A3-61AE946642FC}</author>
    <author>tc={B965BD10-2C8A-482F-9459-479E8B8A1EDC}</author>
    <author>tc={5EEE039D-0582-4345-8BC1-8C607C10927D}</author>
    <author>tc={0773F3F1-9262-4AE4-A591-10CAAE010A01}</author>
    <author>tc={F0A5ECEF-7DB8-4EE6-9300-878841824A1E}</author>
    <author>tc={0B5AA053-D0CB-428F-BB66-0DCD633E8300}</author>
    <author>tc={F0939CF4-BC2D-47EB-9BF3-6A9F2A7B6396}</author>
    <author>tc={0506BB82-4B91-473C-8037-66039DB1FB8E}</author>
    <author>tc={95E39638-83BD-4323-922F-932D879C9D94}</author>
    <author>tc={43F75AD5-44A9-450E-923A-5AA9FDC22FBB}</author>
    <author>tc={1133C9F6-A5D4-4BDA-BCCB-FF2BD6A12B2A}</author>
    <author>tc={718424E1-C02B-4BB7-9CEC-BC57541203AE}</author>
    <author>tc={EFED6F49-427C-4548-84AE-A06E57DF8E7B}</author>
    <author>tc={1609A5D7-1ADA-4E0D-A4D0-D7158B99FED2}</author>
    <author>tc={4B29905A-6827-4BDC-A333-2F896E53705C}</author>
    <author>tc={3D094BF4-733B-49B0-89D6-B97488A4C693}</author>
    <author>tc={BE393F41-2257-4858-ADDB-54FE1AF4C5CB}</author>
    <author>tc={B562480A-3C1B-4075-89EE-C5D37B11441C}</author>
    <author>tc={9E5D641D-348B-4026-A74F-04DD71A1A772}</author>
    <author>tc={7584A599-480E-414F-97C5-18CC9B48E205}</author>
    <author>tc={677566DE-A216-4E77-BA32-56D3DE5E5709}</author>
    <author>tc={D077D9C5-B322-445E-B14F-A9B4C75B02B6}</author>
    <author>tc={C8523D89-3BAB-451C-B2B9-4A106340C7EB}</author>
    <author>tc={A0349447-6D65-4860-B640-6D91AAE11A7C}</author>
    <author>tc={0FE63D76-282A-4888-A7C2-396681EEEADD}</author>
    <author>tc={14E877DE-AA0E-4E38-8FEB-B309A0C0F24C}</author>
    <author>tc={46C88794-CEE3-465B-AC42-30ACC606831F}</author>
    <author>tc={7F49D89D-5A81-4B77-B1C7-59536348BE4C}</author>
    <author>tc={D367E0AD-5CB1-4D32-B07E-CA07F073C5B2}</author>
    <author>tc={29FB6C10-BE6D-4555-B57F-DA2FE5079052}</author>
    <author>tc={829BC695-1F6E-4000-90F9-D8654C954F5D}</author>
  </authors>
  <commentList>
    <comment ref="B6" authorId="0" shapeId="0" xr:uid="{F8C49743-BF98-4291-AD59-8C9653092611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7" authorId="1" shapeId="0" xr:uid="{70EA6EF0-72FA-47C8-8CBA-40DB0B284403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8" authorId="2" shapeId="0" xr:uid="{6FD7199C-0670-4435-91D9-76CAB6518785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9" authorId="3" shapeId="0" xr:uid="{CF006CF1-A787-438E-9993-6359AE37B5E3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APPY</t>
      </text>
    </comment>
    <comment ref="B10" authorId="4" shapeId="0" xr:uid="{8E71F3E1-C604-4FFA-B6D7-F890AA5F5E18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11" authorId="5" shapeId="0" xr:uid="{EFB851FF-D42F-450E-A30D-F7C2B3263CB4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12" authorId="6" shapeId="0" xr:uid="{116182DD-7BFB-4F19-9063-2D6302469F9B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13" authorId="7" shapeId="0" xr:uid="{A868AFC4-AB60-4F5B-9560-8741EA3E0080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14" authorId="8" shapeId="0" xr:uid="{D930B707-1431-4B67-8DB5-55F280ABE728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15" authorId="9" shapeId="0" xr:uid="{B876F9E6-E54F-461E-960A-20CF082CAE44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A16" authorId="10" shapeId="0" xr:uid="{FDF8C0F9-891D-4EEB-A6AF-A889BF86F631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B16" authorId="11" shapeId="0" xr:uid="{DDBD18BA-CA65-496B-9CD4-66E40FC12169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A17" authorId="12" shapeId="0" xr:uid="{EA0C9DB7-6988-4EC8-9209-518846F9C406}">
      <text>
        <t>[Threaded comment]
Your version of Excel allows you to read this threaded comment; however, any edits to it will get removed if the file is opened in a newer version of Excel. Learn more: https://go.microsoft.com/fwlink/?linkid=870924
Comment:
    FY 21 rec'v $260.00 DN attend FT lost bal
FY22 DNA/rec'v contingency $500.00</t>
      </text>
    </comment>
    <comment ref="B17" authorId="13" shapeId="0" xr:uid="{E1A69993-FFFC-47AB-B94B-0EB796963031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18" authorId="14" shapeId="0" xr:uid="{27B6127F-A036-4504-BDF3-0866AEF26330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19" authorId="15" shapeId="0" xr:uid="{9CAAEBE5-97F8-451B-837C-3041A095D410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APPLLY</t>
      </text>
    </comment>
    <comment ref="B20" authorId="16" shapeId="0" xr:uid="{B6C0001B-8842-4FB1-9BE2-0A5179ABDD0C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21" authorId="17" shapeId="0" xr:uid="{DEE7A76D-36CD-4204-8B18-63C02085A75E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22" authorId="18" shapeId="0" xr:uid="{9F01633D-1F6C-40DD-9334-F9B0E07333D5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23" authorId="19" shapeId="0" xr:uid="{D1969A94-E36E-47D3-9B7B-334EA5BB68DE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24" authorId="20" shapeId="0" xr:uid="{F9E1F5CB-2EF6-45FE-90D1-E984ECACF81E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25" authorId="21" shapeId="0" xr:uid="{707FA273-9A7B-49D1-BD68-C42EB1985643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A26" authorId="22" shapeId="0" xr:uid="{B86D1684-0187-47D8-9A6E-5FC61BA90924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B26" authorId="23" shapeId="0" xr:uid="{765BAD31-EA4B-437D-AAAC-4CD73D1CB33E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A27" authorId="24" shapeId="0" xr:uid="{4C19E10A-3465-4C09-8396-5A9A2F13A670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activite for past 3 yrs</t>
      </text>
    </comment>
    <comment ref="B27" authorId="25" shapeId="0" xr:uid="{D657DDF2-15C6-4F98-A3A3-61AE946642FC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A29" authorId="26" shapeId="0" xr:uid="{B965BD10-2C8A-482F-9459-479E8B8A1EDC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B29" authorId="27" shapeId="0" xr:uid="{5EEE039D-0582-4345-8BC1-8C607C10927D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30" authorId="28" shapeId="0" xr:uid="{0773F3F1-9262-4AE4-A591-10CAAE010A01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31" authorId="29" shapeId="0" xr:uid="{F0A5ECEF-7DB8-4EE6-9300-878841824A1E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I31" authorId="30" shapeId="0" xr:uid="{0B5AA053-D0CB-428F-BB66-0DCD633E8300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B32" authorId="31" shapeId="0" xr:uid="{F0939CF4-BC2D-47EB-9BF3-6A9F2A7B6396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I32" authorId="32" shapeId="0" xr:uid="{0506BB82-4B91-473C-8037-66039DB1FB8E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I33" authorId="33" shapeId="0" xr:uid="{95E39638-83BD-4323-922F-932D879C9D94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B34" authorId="34" shapeId="0" xr:uid="{43F75AD5-44A9-450E-923A-5AA9FDC22FBB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I34" authorId="35" shapeId="0" xr:uid="{1133C9F6-A5D4-4BDA-BCCB-FF2BD6A12B2A}">
      <text>
        <t>[Threaded comment]
Your version of Excel allows you to read this threaded comment; however, any edits to it will get removed if the file is opened in a newer version of Excel. Learn more: https://go.microsoft.com/fwlink/?linkid=870924
Comment:
    have not completed risk management as of 1-12
Reply:
    FROZEN</t>
      </text>
    </comment>
    <comment ref="B35" authorId="36" shapeId="0" xr:uid="{718424E1-C02B-4BB7-9CEC-BC57541203AE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NJOT APPLY</t>
      </text>
    </comment>
    <comment ref="B36" authorId="37" shapeId="0" xr:uid="{EFED6F49-427C-4548-84AE-A06E57DF8E7B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37" authorId="38" shapeId="0" xr:uid="{1609A5D7-1ADA-4E0D-A4D0-D7158B99FED2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38" authorId="39" shapeId="0" xr:uid="{4B29905A-6827-4BDC-A333-2F896E53705C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39" authorId="40" shapeId="0" xr:uid="{3D094BF4-733B-49B0-89D6-B97488A4C693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40" authorId="41" shapeId="0" xr:uid="{BE393F41-2257-4858-ADDB-54FE1AF4C5CB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NO0T APPLY</t>
      </text>
    </comment>
    <comment ref="B41" authorId="42" shapeId="0" xr:uid="{B562480A-3C1B-4075-89EE-C5D37B11441C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42" authorId="43" shapeId="0" xr:uid="{9E5D641D-348B-4026-A74F-04DD71A1A772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43" authorId="44" shapeId="0" xr:uid="{7584A599-480E-414F-97C5-18CC9B48E205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44" authorId="45" shapeId="0" xr:uid="{677566DE-A216-4E77-BA32-56D3DE5E5709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45" authorId="46" shapeId="0" xr:uid="{D077D9C5-B322-445E-B14F-A9B4C75B02B6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47" authorId="47" shapeId="0" xr:uid="{C8523D89-3BAB-451C-B2B9-4A106340C7EB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48" authorId="48" shapeId="0" xr:uid="{A0349447-6D65-4860-B640-6D91AAE11A7C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I48" authorId="49" shapeId="0" xr:uid="{0FE63D76-282A-4888-A7C2-396681EEEADD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B50" authorId="50" shapeId="0" xr:uid="{14E877DE-AA0E-4E38-8FEB-B309A0C0F24C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51" authorId="51" shapeId="0" xr:uid="{46C88794-CEE3-465B-AC42-30ACC606831F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H51" authorId="52" shapeId="0" xr:uid="{7F49D89D-5A81-4B77-B1C7-59536348BE4C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J51" authorId="53" shapeId="0" xr:uid="{D367E0AD-5CB1-4D32-B07E-CA07F073C5B2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 AS OF 2020-2021</t>
      </text>
    </comment>
    <comment ref="B52" authorId="54" shapeId="0" xr:uid="{29FB6C10-BE6D-4555-B57F-DA2FE5079052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53" authorId="55" shapeId="0" xr:uid="{829BC695-1F6E-4000-90F9-D8654C954F5D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</commentList>
</comments>
</file>

<file path=xl/sharedStrings.xml><?xml version="1.0" encoding="utf-8"?>
<sst xmlns="http://schemas.openxmlformats.org/spreadsheetml/2006/main" count="3520" uniqueCount="1105">
  <si>
    <t>Total Organizations</t>
  </si>
  <si>
    <t>Allocated</t>
  </si>
  <si>
    <t>Contingency</t>
  </si>
  <si>
    <t>Expenses</t>
  </si>
  <si>
    <t>Balance</t>
  </si>
  <si>
    <t>Date</t>
  </si>
  <si>
    <t>Amount</t>
  </si>
  <si>
    <t>Description</t>
  </si>
  <si>
    <t>Organization Name</t>
  </si>
  <si>
    <t>Funded</t>
  </si>
  <si>
    <t>Remaining</t>
  </si>
  <si>
    <t>Risk Management</t>
  </si>
  <si>
    <t>Funding Training</t>
  </si>
  <si>
    <t>Alpha Phi Omega</t>
  </si>
  <si>
    <t>American Chemical Society-Student Affiliates</t>
  </si>
  <si>
    <t>American Society of Civil Engineers</t>
  </si>
  <si>
    <t>American Society of Mechanical Engineers</t>
  </si>
  <si>
    <t>Association of Students About Service</t>
  </si>
  <si>
    <t>Block and Bridle</t>
  </si>
  <si>
    <t>Campus Crusade for Christ (Tech CRU)</t>
  </si>
  <si>
    <t>Catholic Student Association</t>
  </si>
  <si>
    <t>Chi Rho Fraternity</t>
  </si>
  <si>
    <t>Eta Omicron Nu</t>
  </si>
  <si>
    <t>Goin' Band from Raiderland</t>
  </si>
  <si>
    <t>India Student Association</t>
  </si>
  <si>
    <t>Institute of Industrial Engineers</t>
  </si>
  <si>
    <t>International Interior Design Association</t>
  </si>
  <si>
    <t>Iota Tau Alpha</t>
  </si>
  <si>
    <t>Livestock Judging Team</t>
  </si>
  <si>
    <t>Meat Judging Team</t>
  </si>
  <si>
    <t>Meat Science Association</t>
  </si>
  <si>
    <t>Metals Club</t>
  </si>
  <si>
    <t>Mortar Board</t>
  </si>
  <si>
    <t>Muslim Student Association</t>
  </si>
  <si>
    <t>National Society of Black Engineers</t>
  </si>
  <si>
    <t>Navigators</t>
  </si>
  <si>
    <t>Personal Financial Planning Association</t>
  </si>
  <si>
    <t>Phi Alpha Delta Pre-Law Fraternity</t>
  </si>
  <si>
    <t>Meat Animal Evaluation Team</t>
  </si>
  <si>
    <t>Ranch Horse Team</t>
  </si>
  <si>
    <t>Sabre Flight Drill Team</t>
  </si>
  <si>
    <t>Sigma Delta Pi (Chapter: Alpha Phi)</t>
  </si>
  <si>
    <t>Society for the Advancement of Chicanos &amp; Native Americans in Science</t>
  </si>
  <si>
    <t>Society of Hispanic Professional Engineers</t>
  </si>
  <si>
    <t>Society of Petroleum Engineers</t>
  </si>
  <si>
    <t>Society of Women Engineers</t>
  </si>
  <si>
    <t>Sri Lankan Students' Association</t>
  </si>
  <si>
    <t>Student Agricultural Council</t>
  </si>
  <si>
    <t>Tau Beta Sigma</t>
  </si>
  <si>
    <t>Tech Council on Family Relations</t>
  </si>
  <si>
    <t>Tech Equestrian Team</t>
  </si>
  <si>
    <t>Tech Marketing Association</t>
  </si>
  <si>
    <t>Texas Society of Professional Engineers</t>
  </si>
  <si>
    <t>Unidos Por Un Mismo Idioma - Spanish Speaking Society</t>
  </si>
  <si>
    <t>Visions of Light Gospel Choir</t>
  </si>
  <si>
    <t>Wool Judging Team</t>
  </si>
  <si>
    <t>Contingency Funding</t>
  </si>
  <si>
    <t>Undergraduate Fund Total</t>
  </si>
  <si>
    <t>Pi Tau Sigma</t>
  </si>
  <si>
    <t>American Chemical Society - Student Affiliates</t>
  </si>
  <si>
    <t>American Institute of Chemical Engineers</t>
  </si>
  <si>
    <t>American Society of Interior Designers</t>
  </si>
  <si>
    <t>Block &amp; Bridle</t>
  </si>
  <si>
    <t>Campus Crusade for Christ</t>
  </si>
  <si>
    <t>Chi Rho</t>
  </si>
  <si>
    <t>Goin' Band From Raiderland</t>
  </si>
  <si>
    <t>Mentor Tech Student Organization</t>
  </si>
  <si>
    <t>Sigma Delta Pi</t>
  </si>
  <si>
    <t>Miscellaneous</t>
  </si>
  <si>
    <t>Delta Sigma Pi</t>
  </si>
  <si>
    <t>Tech Horse Judging Team</t>
  </si>
  <si>
    <t xml:space="preserve">Army ROTC </t>
  </si>
  <si>
    <t>Christians at Tech</t>
  </si>
  <si>
    <t xml:space="preserve">Hispanic Student Society </t>
  </si>
  <si>
    <t>Nepal Students Association</t>
  </si>
  <si>
    <t>Society of Environmental Professionals</t>
  </si>
  <si>
    <t>Army ROTC</t>
  </si>
  <si>
    <t>Nepal Student Association</t>
  </si>
  <si>
    <t>R10291806</t>
  </si>
  <si>
    <t>R10284051</t>
  </si>
  <si>
    <t>R10291779</t>
  </si>
  <si>
    <t>R10480458</t>
  </si>
  <si>
    <t>American Medical Women's Association</t>
  </si>
  <si>
    <t>R10328157</t>
  </si>
  <si>
    <t>R10356058</t>
  </si>
  <si>
    <t>R10475240</t>
  </si>
  <si>
    <t>R10409187</t>
  </si>
  <si>
    <t>R10304935</t>
  </si>
  <si>
    <t>R10419054</t>
  </si>
  <si>
    <t>R10348661</t>
  </si>
  <si>
    <t>R10325009</t>
  </si>
  <si>
    <t>R10363325</t>
  </si>
  <si>
    <t>R10356247</t>
  </si>
  <si>
    <t>R10467360</t>
  </si>
  <si>
    <t>R10356439</t>
  </si>
  <si>
    <t>R10328155</t>
  </si>
  <si>
    <t>R10488302</t>
  </si>
  <si>
    <t>R10343797</t>
  </si>
  <si>
    <t>R11334054</t>
  </si>
  <si>
    <t>R10390196</t>
  </si>
  <si>
    <t>R10393707</t>
  </si>
  <si>
    <t>R10324650</t>
  </si>
  <si>
    <t>R10318028</t>
  </si>
  <si>
    <t>R10284101</t>
  </si>
  <si>
    <t>R11323167</t>
  </si>
  <si>
    <t>R10364095</t>
  </si>
  <si>
    <t>R10291782</t>
  </si>
  <si>
    <t>R10356112</t>
  </si>
  <si>
    <t>R10319810</t>
  </si>
  <si>
    <t>R10284614</t>
  </si>
  <si>
    <t>R10311197</t>
  </si>
  <si>
    <t>R10379439</t>
  </si>
  <si>
    <t>R10390732</t>
  </si>
  <si>
    <t>R10345525</t>
  </si>
  <si>
    <t>R10443209</t>
  </si>
  <si>
    <t>R10291783</t>
  </si>
  <si>
    <t>R10301395</t>
  </si>
  <si>
    <t>R10311515</t>
  </si>
  <si>
    <t>R10463558</t>
  </si>
  <si>
    <t>R10284053</t>
  </si>
  <si>
    <t>R10343798</t>
  </si>
  <si>
    <t>R11066982</t>
  </si>
  <si>
    <t>R10393710</t>
  </si>
  <si>
    <t>R10400610</t>
  </si>
  <si>
    <t>R10390203</t>
  </si>
  <si>
    <t>R10000484</t>
  </si>
  <si>
    <t>R10366841</t>
  </si>
  <si>
    <t>R10284060</t>
  </si>
  <si>
    <t>R10390592</t>
  </si>
  <si>
    <t>African Student Organization</t>
  </si>
  <si>
    <t>Association of Information Technology Professionals</t>
  </si>
  <si>
    <t>Penalty</t>
  </si>
  <si>
    <t xml:space="preserve">Association of Information Technology Professionals </t>
  </si>
  <si>
    <t>Physician Assistant Student Organization</t>
  </si>
  <si>
    <t xml:space="preserve">Contingency </t>
  </si>
  <si>
    <t>R10379433</t>
  </si>
  <si>
    <t>R11336329</t>
  </si>
  <si>
    <t>R11364612</t>
  </si>
  <si>
    <t>R10284620</t>
  </si>
  <si>
    <t>R10284099</t>
  </si>
  <si>
    <t>R11377834</t>
  </si>
  <si>
    <t>R10380457</t>
  </si>
  <si>
    <t>R11371024</t>
  </si>
  <si>
    <t xml:space="preserve">Penalty </t>
  </si>
  <si>
    <t>American Association of Petroleum Geologists</t>
  </si>
  <si>
    <t>Animal &amp; Food Science Academic Quadrathlon Club</t>
  </si>
  <si>
    <t xml:space="preserve">Bayless Board </t>
  </si>
  <si>
    <t>Women's Service Org.</t>
  </si>
  <si>
    <t>R11429843</t>
  </si>
  <si>
    <t>R11425408</t>
  </si>
  <si>
    <t>R10357357</t>
  </si>
  <si>
    <t>R10311423</t>
  </si>
  <si>
    <t>R11441106</t>
  </si>
  <si>
    <t>expenses must have written approval from the advisor - including copy services</t>
  </si>
  <si>
    <t>Tech Kahaani Bollywood Dance Team</t>
  </si>
  <si>
    <t>Legend:</t>
  </si>
  <si>
    <t>Used full allocation</t>
  </si>
  <si>
    <t>R11489926</t>
  </si>
  <si>
    <t>College of Arts &amp; Sciences Student Ambassadors</t>
  </si>
  <si>
    <t>Tech Book History Club</t>
  </si>
  <si>
    <t>Tech Future Leaders in Transportation</t>
  </si>
  <si>
    <t>Tech Horn Society</t>
  </si>
  <si>
    <t>Veterans Association at TTU</t>
  </si>
  <si>
    <t>R10354088</t>
  </si>
  <si>
    <t>R11425175</t>
  </si>
  <si>
    <t>R10280553</t>
  </si>
  <si>
    <t>R11519643</t>
  </si>
  <si>
    <t xml:space="preserve">Registered </t>
  </si>
  <si>
    <t>Association of Bangladeshi Students &amp; Scholars</t>
  </si>
  <si>
    <t>Engineers Without Borders</t>
  </si>
  <si>
    <t>Kinesiology &amp; Sport Mgmt Dept Ambassadors</t>
  </si>
  <si>
    <t>Meat Science Academic Quiz Bowl Team</t>
  </si>
  <si>
    <t>Society of Petrophysicists &amp; Well Log Analysts</t>
  </si>
  <si>
    <t>Tech Feral Cat Coalition</t>
  </si>
  <si>
    <t>WishMakers on Campus</t>
  </si>
  <si>
    <t>R11381843</t>
  </si>
  <si>
    <t>R11544277</t>
  </si>
  <si>
    <t>R11500115</t>
  </si>
  <si>
    <t>R11555434</t>
  </si>
  <si>
    <t>R10314255</t>
  </si>
  <si>
    <t>R10403207</t>
  </si>
  <si>
    <t>R11562257</t>
  </si>
  <si>
    <t>Advisor:</t>
  </si>
  <si>
    <t>Andrew Relyea</t>
  </si>
  <si>
    <t>Douglas Guberman - douglas.guberman@ttu.edu</t>
  </si>
  <si>
    <t>Org Contact:</t>
  </si>
  <si>
    <t>Org Contact updated</t>
  </si>
  <si>
    <t>Russell Carter</t>
  </si>
  <si>
    <t>Org Contacts:</t>
  </si>
  <si>
    <t>Reid Wiseman - reid.wiseman@ttu.edu &amp; Eva Schexnider - eva.schexnider@ttu.edu</t>
  </si>
  <si>
    <t>Filipino Student Association</t>
  </si>
  <si>
    <t xml:space="preserve">R10319804 </t>
  </si>
  <si>
    <t>History Club</t>
  </si>
  <si>
    <t>Knowledge Empowering You Outreach Program</t>
  </si>
  <si>
    <t>Raider Aerospace Society</t>
  </si>
  <si>
    <t>R11507599</t>
  </si>
  <si>
    <t>RaiderThon - Dance Marathon</t>
  </si>
  <si>
    <t>R10000510</t>
  </si>
  <si>
    <t>Rawls Information Security Administration</t>
  </si>
  <si>
    <t>Texas State Teachers Association</t>
  </si>
  <si>
    <t>R11378397</t>
  </si>
  <si>
    <t>The Techtones</t>
  </si>
  <si>
    <t>Women in Business</t>
  </si>
  <si>
    <t>R11375497</t>
  </si>
  <si>
    <t>R11613939</t>
  </si>
  <si>
    <t>Per Advisor - this org may NOT use funds for travel</t>
  </si>
  <si>
    <t>Kinesiology &amp; Sport Management Ambassadors</t>
  </si>
  <si>
    <t>R11652721</t>
  </si>
  <si>
    <t>Eta Sigma Delta International Hospitality Management Society</t>
  </si>
  <si>
    <t>Institute of Transportation Engineers</t>
  </si>
  <si>
    <t>Raiders Defending Life</t>
  </si>
  <si>
    <t>Restaurant, Hotel, &amp; Institutional Mgmt</t>
  </si>
  <si>
    <t>Restaurant Hotel &amp; Institutional Mgmt</t>
  </si>
  <si>
    <t>Student American Society of Landscape Architects</t>
  </si>
  <si>
    <t>Tech K-Pop Club</t>
  </si>
  <si>
    <t>The STEM &amp; Leaf Corp</t>
  </si>
  <si>
    <t>Women in Physics</t>
  </si>
  <si>
    <t>Tech Pre-Vet Society</t>
  </si>
  <si>
    <t>Biotechnology Organization for Student Success</t>
  </si>
  <si>
    <t>Chi Epsilon</t>
  </si>
  <si>
    <t>Communication Studies Society</t>
  </si>
  <si>
    <t>Korean Student Association</t>
  </si>
  <si>
    <t>Lubbock Youth Outreach</t>
  </si>
  <si>
    <t xml:space="preserve">Lubbock Youth Outreach </t>
  </si>
  <si>
    <t>National Society of Collegiate Scholars</t>
  </si>
  <si>
    <t>Raider Sailing</t>
  </si>
  <si>
    <t>Tech Italian Student Association</t>
  </si>
  <si>
    <t>American Association of Drilling Engineers</t>
  </si>
  <si>
    <t>American Public Works Association</t>
  </si>
  <si>
    <t>R10394336</t>
  </si>
  <si>
    <t>X</t>
  </si>
  <si>
    <t>R10490784</t>
  </si>
  <si>
    <t>Contact:    James Decker</t>
  </si>
  <si>
    <t>Kelly Riccitelli    834-8133</t>
  </si>
  <si>
    <t>Garlihevage, Isankaupul &lt;Isankaupul.Garlihevage@ttu.edu&gt;</t>
  </si>
  <si>
    <t>treasurer 20-21</t>
  </si>
  <si>
    <t>Witte, Savannah &lt;Savannah.Witte@ttu.edu&gt; treasure</t>
  </si>
  <si>
    <t>Kathryn Jones, president</t>
  </si>
  <si>
    <t>Alexandra Lavorato, president</t>
  </si>
  <si>
    <t>Laci Johnson, treasurer</t>
  </si>
  <si>
    <t>Skyler Schrage</t>
  </si>
  <si>
    <t>Giselle Guzman  president</t>
  </si>
  <si>
    <t>Reason for penality</t>
  </si>
  <si>
    <t>The STEM &amp; Leaf Corps (pride)</t>
  </si>
  <si>
    <t>R11649803</t>
  </si>
  <si>
    <t>Cole Perkins</t>
  </si>
  <si>
    <t>Mark Miller - Advisor</t>
  </si>
  <si>
    <t>Kelly Riccitelli</t>
  </si>
  <si>
    <t>Leslie Thompson</t>
  </si>
  <si>
    <t>Christina Butler  president</t>
  </si>
  <si>
    <t>Danica Jorgeanson</t>
  </si>
  <si>
    <t>Ryan Rathmann</t>
  </si>
  <si>
    <t>Animal Food Sci</t>
  </si>
  <si>
    <t>Human Sciences Ambassadors</t>
  </si>
  <si>
    <t>Sam Jackson</t>
  </si>
  <si>
    <t>Mariah Beyers</t>
  </si>
  <si>
    <t>America Mock World Health</t>
  </si>
  <si>
    <t>Association of Latino Professinals in Am</t>
  </si>
  <si>
    <t>Biotechnology for Student Success</t>
  </si>
  <si>
    <t>Dancers with Soul</t>
  </si>
  <si>
    <t>Define American</t>
  </si>
  <si>
    <t>Developer Student Club</t>
  </si>
  <si>
    <t>Genki Club</t>
  </si>
  <si>
    <t>Knight Raiders Chess Club</t>
  </si>
  <si>
    <t>Korean Christian Student Association</t>
  </si>
  <si>
    <t>Medical &amp; Dental Global Brigades</t>
  </si>
  <si>
    <t>Multicultural Asso of PerMed Scholars</t>
  </si>
  <si>
    <t>Multicultural Greek Council</t>
  </si>
  <si>
    <t>Providing the Outside World w/Empowerment &amp; Resouces - POWER</t>
  </si>
  <si>
    <t>Pre Physical Therapy</t>
  </si>
  <si>
    <t>Project Climate</t>
  </si>
  <si>
    <t>Raiderland Native American Student Asso</t>
  </si>
  <si>
    <t>Silver Wings</t>
  </si>
  <si>
    <t>Student Association of Fire Ecology</t>
  </si>
  <si>
    <t>Tech Business Valuation</t>
  </si>
  <si>
    <t>Tech Minorities &amp; Philosophy</t>
  </si>
  <si>
    <t>Tech Rodeo Association</t>
  </si>
  <si>
    <t>Tech She's the First</t>
  </si>
  <si>
    <t>The Math Club</t>
  </si>
  <si>
    <t>Wildlife Society at Tech</t>
  </si>
  <si>
    <t>Wildening Horizons</t>
  </si>
  <si>
    <t>American Medical Student Association</t>
  </si>
  <si>
    <t>American Monk World Health</t>
  </si>
  <si>
    <t>Association of Latino Professionals in America</t>
  </si>
  <si>
    <t>Dancer With Soul</t>
  </si>
  <si>
    <t>Knight Raider Chess Club</t>
  </si>
  <si>
    <t>Raider Power of Paranormal</t>
  </si>
  <si>
    <t>Raider Medical Screening Society</t>
  </si>
  <si>
    <t>Raider Medcial Screening Society</t>
  </si>
  <si>
    <t>R10128329</t>
  </si>
  <si>
    <t>R11450261</t>
  </si>
  <si>
    <t>R11498763</t>
  </si>
  <si>
    <t>R11720014</t>
  </si>
  <si>
    <t>R11455179</t>
  </si>
  <si>
    <t>R11433985</t>
  </si>
  <si>
    <t>R11673486</t>
  </si>
  <si>
    <t>R11002187</t>
  </si>
  <si>
    <t>R10355781</t>
  </si>
  <si>
    <t>R10348137</t>
  </si>
  <si>
    <t>R11701132</t>
  </si>
  <si>
    <t>R11424391</t>
  </si>
  <si>
    <t>R11574031</t>
  </si>
  <si>
    <t>R11571409</t>
  </si>
  <si>
    <t>High Riders</t>
  </si>
  <si>
    <t>Innovation Hub</t>
  </si>
  <si>
    <t>Innovatin Hub</t>
  </si>
  <si>
    <t>Omicron Delta Kappa</t>
  </si>
  <si>
    <t>Tech Geophysical Society</t>
  </si>
  <si>
    <t>Tech Habitat</t>
  </si>
  <si>
    <t>Vietnamese Student Association</t>
  </si>
  <si>
    <t>Pride STEM</t>
  </si>
  <si>
    <t>Finance Association</t>
  </si>
  <si>
    <t>International Student Council</t>
  </si>
  <si>
    <t>Jerrad Hofstetter</t>
  </si>
  <si>
    <t>Kimberly Laco  214-748-9792</t>
  </si>
  <si>
    <t>students pay for everything upfront</t>
  </si>
  <si>
    <t>TAC 1619</t>
  </si>
  <si>
    <t>Tech National Retail Federation Student Asso</t>
  </si>
  <si>
    <t>Tech National Retail Federation</t>
  </si>
  <si>
    <t>Student Dietetic Association</t>
  </si>
  <si>
    <t>TC account frozen as of 11-5-2020</t>
  </si>
  <si>
    <t>Define America</t>
  </si>
  <si>
    <t>Red Raider Racing (Formula)</t>
  </si>
  <si>
    <t>Spanish Club</t>
  </si>
  <si>
    <t>FROZEN AS OF 12-18-2020</t>
  </si>
  <si>
    <t>Office of LGBTQIA Education &amp; Engagement</t>
  </si>
  <si>
    <t>Danial Wooldridge</t>
  </si>
  <si>
    <t>missael Duarte</t>
  </si>
  <si>
    <t>Gilberto Garcia</t>
  </si>
  <si>
    <t>Elizabeth Antohi</t>
  </si>
  <si>
    <t>Jenna Frink</t>
  </si>
  <si>
    <t>Lost entire balance FY21</t>
  </si>
  <si>
    <t>Child Rights and You</t>
  </si>
  <si>
    <t>Computational Thinking Club</t>
  </si>
  <si>
    <t>Computational Thinkng Club</t>
  </si>
  <si>
    <t>Health Occupations Students of AM</t>
  </si>
  <si>
    <t>Lubbock Public Health Initiative</t>
  </si>
  <si>
    <t>Raider Riot</t>
  </si>
  <si>
    <t>Raider Sisters for Christ</t>
  </si>
  <si>
    <t>ADDED 9-1-2021</t>
  </si>
  <si>
    <t>Rawls Banking Association</t>
  </si>
  <si>
    <t>Tech Actuarial Society</t>
  </si>
  <si>
    <t>Tech Food Recovery Network</t>
  </si>
  <si>
    <t>Tech Music Med</t>
  </si>
  <si>
    <t>Tech Russian &amp; Slavic Association</t>
  </si>
  <si>
    <t>Tech Russian &amp; Slavic Associatoin</t>
  </si>
  <si>
    <t>Tech Women in High Perforamce Computing</t>
  </si>
  <si>
    <t>Tech Women in High Performace computing</t>
  </si>
  <si>
    <t>West Txas Asso for Women in STEAM</t>
  </si>
  <si>
    <t>Raider Hacks</t>
  </si>
  <si>
    <t>Alpha Phi Alpha</t>
  </si>
  <si>
    <t>20; 21</t>
  </si>
  <si>
    <t>Institute of Industrial and Systems Engineers</t>
  </si>
  <si>
    <t>Tech Public Relations Society of Am</t>
  </si>
  <si>
    <t>19; 20</t>
  </si>
  <si>
    <t>18;19</t>
  </si>
  <si>
    <t>21; 22</t>
  </si>
  <si>
    <t>Texas Tech Rodeo</t>
  </si>
  <si>
    <t>R11799969</t>
  </si>
  <si>
    <t>Golden Key International Honour Society</t>
  </si>
  <si>
    <t>Avery.m.garcia</t>
  </si>
  <si>
    <t>21' apply for 1000.00 - no show on interview - did not rec'v funding</t>
  </si>
  <si>
    <t>20'  200.00 rec'v but was penalized which left balance of 133.33 - org did not spend</t>
  </si>
  <si>
    <t>19'  DNA</t>
  </si>
  <si>
    <t>18'   $150.00</t>
  </si>
  <si>
    <t>Dr. Bernard A. Harris Jr. Pre-Med Society</t>
  </si>
  <si>
    <t>The Biochemical Society</t>
  </si>
  <si>
    <t>R11334059</t>
  </si>
  <si>
    <t>TAC 5704   TTU579</t>
  </si>
  <si>
    <t>Student for Global Connections</t>
  </si>
  <si>
    <t>Contact:   Beth Mora</t>
  </si>
  <si>
    <t>American Asso of Family &amp; Consumer Sciences</t>
  </si>
  <si>
    <r>
      <t xml:space="preserve">CISER Scholar Service Organization </t>
    </r>
    <r>
      <rPr>
        <u/>
        <sz val="10"/>
        <color theme="10"/>
        <rFont val="Calibri"/>
        <family val="2"/>
        <scheme val="minor"/>
      </rPr>
      <t>(Formally: Howard Hughes Medical Institute Scholar Service)</t>
    </r>
  </si>
  <si>
    <r>
      <t>Students for Global Connection</t>
    </r>
    <r>
      <rPr>
        <u/>
        <sz val="11"/>
        <color theme="10"/>
        <rFont val="Calibri"/>
        <family val="2"/>
        <scheme val="minor"/>
      </rPr>
      <t xml:space="preserve"> </t>
    </r>
    <r>
      <rPr>
        <u/>
        <sz val="10"/>
        <color theme="10"/>
        <rFont val="Calibri"/>
        <family val="2"/>
        <scheme val="minor"/>
      </rPr>
      <t>(formally International Student Council)</t>
    </r>
  </si>
  <si>
    <t>Requirements not met</t>
  </si>
  <si>
    <t>NEED TO FILL OUT VENDOR SET UP FORMS</t>
  </si>
  <si>
    <t>Geoscience Student Society</t>
  </si>
  <si>
    <t>Techtones A Cappella</t>
  </si>
  <si>
    <t>Alexis Everett FY22</t>
  </si>
  <si>
    <t>Black Business Students Association</t>
  </si>
  <si>
    <t>Black Student Association</t>
  </si>
  <si>
    <t>Black Business Students Associaiton</t>
  </si>
  <si>
    <t>Tech Ducks Unlimited</t>
  </si>
  <si>
    <t>Arnold Air Society</t>
  </si>
  <si>
    <t>Atlas Campus Fellowship</t>
  </si>
  <si>
    <t>Collegiate 100</t>
  </si>
  <si>
    <t>Destination Imagination</t>
  </si>
  <si>
    <t>Minorities in Agriculture Natural Resources and Related Sciences</t>
  </si>
  <si>
    <t>Model United Nations</t>
  </si>
  <si>
    <t>One World</t>
  </si>
  <si>
    <t>Student Made Initiatives in Leadership &amp; Equality</t>
  </si>
  <si>
    <t>Tech Secular Student Alliance</t>
  </si>
  <si>
    <t>Tech Students for Mental Health</t>
  </si>
  <si>
    <t>The Masked Bakers</t>
  </si>
  <si>
    <t>Wesley Foundation at TTU</t>
  </si>
  <si>
    <t>West Texas Asso for Botany</t>
  </si>
  <si>
    <t>Tech Chinese Language &amp; Culture</t>
  </si>
  <si>
    <t>Geoscience Leadership Org for Women</t>
  </si>
  <si>
    <t>Geoscience Society</t>
  </si>
  <si>
    <t>Diversity In Media</t>
  </si>
  <si>
    <t>September 2022-August 2023</t>
  </si>
  <si>
    <t>2nd attendee</t>
  </si>
  <si>
    <t>Diversity In Medica</t>
  </si>
  <si>
    <t>Geoscience Leadership for Women</t>
  </si>
  <si>
    <t>STUDENT MAKERSPACE ORGANIZATION</t>
  </si>
  <si>
    <t>Minorities in Agriculture, Natural Resources and Related Sciences</t>
  </si>
  <si>
    <t>Student Made Initiatives in Leadership and Equality</t>
  </si>
  <si>
    <t>Tech Chinese Language and Culture Association</t>
  </si>
  <si>
    <t>Tech Pre-Occupational Therapy Club</t>
  </si>
  <si>
    <t>Tech Supply Chain Association</t>
  </si>
  <si>
    <t>Wesley Foundation</t>
  </si>
  <si>
    <t>West Texas Association for Botany</t>
  </si>
  <si>
    <t>1st officer</t>
  </si>
  <si>
    <t>Org's R# (as a vendor w/TTU)</t>
  </si>
  <si>
    <t>Frozen/Inactive</t>
  </si>
  <si>
    <t>Did not apply</t>
  </si>
  <si>
    <t>Davis College Student Agricultural Council</t>
  </si>
  <si>
    <t>Tech Supply Chain Asso</t>
  </si>
  <si>
    <t>Veteran's Association</t>
  </si>
  <si>
    <t>ORG THAT HAVE NOT APPLY IN LAST 2 YEARS</t>
  </si>
  <si>
    <t>As of 9-1-2022</t>
  </si>
  <si>
    <t>Association of Students Acting in Service</t>
  </si>
  <si>
    <t>Animal and Food Science Academic Quadrathlon Club</t>
  </si>
  <si>
    <t>Agricultural Communicators of Tommor</t>
  </si>
  <si>
    <t>American Associatin of Family &amp; Consumer Sci</t>
  </si>
  <si>
    <t>Minority Associatin of Premedical Students</t>
  </si>
  <si>
    <t>Student Makerspace Org</t>
  </si>
  <si>
    <t>9-15-</t>
  </si>
  <si>
    <t>TB - Local Legends Print Factory</t>
  </si>
  <si>
    <t xml:space="preserve">req </t>
  </si>
  <si>
    <t>Stephanie Goodrich</t>
  </si>
  <si>
    <t>10-1-2022 had a turnover of officers</t>
  </si>
  <si>
    <t>RaiderHacks</t>
  </si>
  <si>
    <t>R10467473</t>
  </si>
  <si>
    <t>Maci Wisdom</t>
  </si>
  <si>
    <t>last YR active</t>
  </si>
  <si>
    <t>R11887355</t>
  </si>
  <si>
    <t>R11862151</t>
  </si>
  <si>
    <t>R11807307</t>
  </si>
  <si>
    <t>R11648703</t>
  </si>
  <si>
    <t>CISER Scholar Service Organizatin</t>
  </si>
  <si>
    <t>Dr. Bernard A. Harris Jr. Pre-med society</t>
  </si>
  <si>
    <t>Human Development &amp; Famioly Sci/Early Childhood Ambassadors</t>
  </si>
  <si>
    <t>Robotics &amp; Advanced Tech Society</t>
  </si>
  <si>
    <t>Student American Society of Landscape Arch</t>
  </si>
  <si>
    <t>Tech Economics Association</t>
  </si>
  <si>
    <t>Tech Team Luke Hope for Minds</t>
  </si>
  <si>
    <t>Agricultural Communicator of Tomorrow</t>
  </si>
  <si>
    <t>American Association of Family &amp; Consumer Science</t>
  </si>
  <si>
    <t xml:space="preserve">CISER </t>
  </si>
  <si>
    <t>Dr. Bernard Harris Pre-Med Society</t>
  </si>
  <si>
    <t>Genki</t>
  </si>
  <si>
    <t>National Panhellenic Council</t>
  </si>
  <si>
    <t>Tech Kaahani Bollywood Dance Team</t>
  </si>
  <si>
    <t>Tech Pre-Occupational Therapy</t>
  </si>
  <si>
    <t>Tech Math Club</t>
  </si>
  <si>
    <t>National Pan Hellenic Council</t>
  </si>
  <si>
    <t>24 Undergrad Funding</t>
  </si>
  <si>
    <t>Double T Locksport</t>
  </si>
  <si>
    <t>The Student Chapter of the Society for Range Management at Tech</t>
  </si>
  <si>
    <t>TAC 5464 and TAC 7069</t>
  </si>
  <si>
    <t>Trip to Austin, TX   Industrial interviews</t>
  </si>
  <si>
    <t>9-12 to 9-15</t>
  </si>
  <si>
    <t>Californai T's</t>
  </si>
  <si>
    <t>reimburse 1/2</t>
  </si>
  <si>
    <t xml:space="preserve">Shelton Luedke - president </t>
  </si>
  <si>
    <t>TAC MJ Team    card ends in 8041</t>
  </si>
  <si>
    <t>IH - HSC printing business cards</t>
  </si>
  <si>
    <t>tac 7689 - trip to Arllington, TX</t>
  </si>
  <si>
    <t>10/6/2023 to 10/08/2023</t>
  </si>
  <si>
    <t>TRAVEL - Omaha, NE</t>
  </si>
  <si>
    <t>10/9 to 10/16</t>
  </si>
  <si>
    <t>TRAVEL - Porlates, NM</t>
  </si>
  <si>
    <t>9/14 to 9/16</t>
  </si>
  <si>
    <t>registration only</t>
  </si>
  <si>
    <t>TRAVEL - Alpine, TX</t>
  </si>
  <si>
    <t>9/21 to 9/23</t>
  </si>
  <si>
    <t>9/28 to 9/30</t>
  </si>
  <si>
    <t>TRAVEL - Wyalusing, PA</t>
  </si>
  <si>
    <t>9/19 to 9/25</t>
  </si>
  <si>
    <t>9/28 to 9/30  -   Fort Worth, TX</t>
  </si>
  <si>
    <t>Am Paint Horse Association Collegiate</t>
  </si>
  <si>
    <t>10/8 to 10/12 - Columbus, Ohio</t>
  </si>
  <si>
    <t>Quarter Horse Congress contest</t>
  </si>
  <si>
    <t>Guest Speaker - Barrett Morgan</t>
  </si>
  <si>
    <t>10-3 at Fraizer Alumni Pavilion</t>
  </si>
  <si>
    <t>airfare on SW - charge on SGA TAC 7689</t>
  </si>
  <si>
    <t>ICC reservation for spanish spelling bee</t>
  </si>
  <si>
    <t>event on 11-4-23</t>
  </si>
  <si>
    <t>Vanaessa Jimenez</t>
  </si>
  <si>
    <t>Canterbury Episocopal Campus Ministry</t>
  </si>
  <si>
    <t>Canterbury Episocopal Campus</t>
  </si>
  <si>
    <t>TRAVEL</t>
  </si>
  <si>
    <t>10-6 to 10-8  Plains Baptist Camp</t>
  </si>
  <si>
    <t>Floyd County, TX</t>
  </si>
  <si>
    <t>TB - 177037168</t>
  </si>
  <si>
    <t>STAPLES - GAMES FOR KIDS</t>
  </si>
  <si>
    <t>Tech Student Subunit of the TX Chapter of the American Fisheries</t>
  </si>
  <si>
    <t>Tech Student Submit of the TX Chapter of the American Fisheries</t>
  </si>
  <si>
    <t>TB - Advance Graphix</t>
  </si>
  <si>
    <t>req 177178039  -  polos</t>
  </si>
  <si>
    <t>TAC - SOUTHWEST GROUP TICKET</t>
  </si>
  <si>
    <t xml:space="preserve">$5740.80  Southwest </t>
  </si>
  <si>
    <t>Hotel; food and uber on Engineering Center</t>
  </si>
  <si>
    <t>Guest Speaker - Roy Llano</t>
  </si>
  <si>
    <t>req 177277202 - event on 9-16-2023</t>
  </si>
  <si>
    <t>TAC 7069 hotel Choice</t>
  </si>
  <si>
    <t>10-14 to 10-18 to San Antiono, TX</t>
  </si>
  <si>
    <t>TRAVEL to Guadalupe Peak National Park</t>
  </si>
  <si>
    <t>10/14 to 10/15</t>
  </si>
  <si>
    <t>req 177345073</t>
  </si>
  <si>
    <t>TV - Ruidoso, NM</t>
  </si>
  <si>
    <t>9-22 to 9-24</t>
  </si>
  <si>
    <t>TAC 5464 ($1181.04) hotel</t>
  </si>
  <si>
    <t>hotel</t>
  </si>
  <si>
    <t>Choice   210-495-5557</t>
  </si>
  <si>
    <t>TB - reimburse venue rental</t>
  </si>
  <si>
    <t>req 177409882</t>
  </si>
  <si>
    <t>TV - Dallas, TX</t>
  </si>
  <si>
    <t>to attend Texas State Fair for recruiting purposes</t>
  </si>
  <si>
    <t>TV - Austin, TX</t>
  </si>
  <si>
    <t>confernece for organizations in Team Luke Hope for Minds</t>
  </si>
  <si>
    <t>910-2</t>
  </si>
  <si>
    <t>IH - reservation 17270 w/TTSUGS</t>
  </si>
  <si>
    <t>meeting rental 6-15-2023 from 4:00 to 8:00pm</t>
  </si>
  <si>
    <t>DP - soccur field rental for tournment</t>
  </si>
  <si>
    <t>req 177616947</t>
  </si>
  <si>
    <t xml:space="preserve">req 177624359  </t>
  </si>
  <si>
    <t>Women in STEM</t>
  </si>
  <si>
    <t>attend 2023 FPA Houston Financial Planning Symposium</t>
  </si>
  <si>
    <t>Airfare for guest speaker - Andria Fennig</t>
  </si>
  <si>
    <t>Charged on TAC 7069 - AA (email on 10-4)</t>
  </si>
  <si>
    <t>PO - Hyatt Place - Andria Fennig</t>
  </si>
  <si>
    <t>hold on TAC 7069 - (email on 10-4)</t>
  </si>
  <si>
    <t>req 177726434</t>
  </si>
  <si>
    <t>IH - weekly rental Kent Hance Chapel</t>
  </si>
  <si>
    <t>9-1-2023 to 1-2-2024</t>
  </si>
  <si>
    <t>req 177839011 - polo's</t>
  </si>
  <si>
    <t>Red Theater Company</t>
  </si>
  <si>
    <t>Red Theatre Company</t>
  </si>
  <si>
    <t>The Magic Club</t>
  </si>
  <si>
    <t>TB - Shelby Henderson GS travel</t>
  </si>
  <si>
    <t>req 177889173</t>
  </si>
  <si>
    <t>TAC 2396-Ms. Kelly card</t>
  </si>
  <si>
    <t>Travel Voucher - gas for Ft Worth trip</t>
  </si>
  <si>
    <t>using Ashley TAC for all expenses</t>
  </si>
  <si>
    <t>10/6/2023 to 10/8/2023</t>
  </si>
  <si>
    <t>Women's retreat - Grace Sun</t>
  </si>
  <si>
    <t>Men's retreat - Grace Sun</t>
  </si>
  <si>
    <t>TB - ADVANCE GRAPHIX</t>
  </si>
  <si>
    <t>REQ 178071973  tshirts</t>
  </si>
  <si>
    <t>REQ 178083392    TSHIRTS</t>
  </si>
  <si>
    <t>TV - Monterey, CA</t>
  </si>
  <si>
    <t>12/03 to 12/08</t>
  </si>
  <si>
    <t>TAC    SW contract</t>
  </si>
  <si>
    <t>Orlando, FL    11-3 to 11-6</t>
  </si>
  <si>
    <t>SGA</t>
  </si>
  <si>
    <t>ENGINEERING</t>
  </si>
  <si>
    <t>TAC 7069 ($199.41) gas</t>
  </si>
  <si>
    <t>TV</t>
  </si>
  <si>
    <t>TAC</t>
  </si>
  <si>
    <t>HOTEL</t>
  </si>
  <si>
    <t>GAS</t>
  </si>
  <si>
    <t>charged on TAC  5464 10-17</t>
  </si>
  <si>
    <t xml:space="preserve">TRAVEL to Ft. Davis    </t>
  </si>
  <si>
    <t>11/3 to 11/5    community service</t>
  </si>
  <si>
    <t>New Orleans trip 11-28 to 12-1</t>
  </si>
  <si>
    <t>GS - David Jackson    perform on 10-24-2023</t>
  </si>
  <si>
    <t>req 178308410</t>
  </si>
  <si>
    <t>GS - Denson Pollard - perform on 1-13 and 14th</t>
  </si>
  <si>
    <t>req 178313459</t>
  </si>
  <si>
    <t>TV - LEAD conf</t>
  </si>
  <si>
    <t>11-3 to 11-5</t>
  </si>
  <si>
    <t>TV - Oklahoma for work program</t>
  </si>
  <si>
    <t>TAC 7721 - Sleep Inn</t>
  </si>
  <si>
    <t>TB - California T's</t>
  </si>
  <si>
    <t>req 178686599     shirts</t>
  </si>
  <si>
    <t>Bates wells - caps</t>
  </si>
  <si>
    <t>req   178672161</t>
  </si>
  <si>
    <t>req 178479475      tshirts</t>
  </si>
  <si>
    <t>req 178698419   officer polos</t>
  </si>
  <si>
    <t xml:space="preserve">TB - Overton Hoel - </t>
  </si>
  <si>
    <t>req 178723274   Svitlana Lishchynska</t>
  </si>
  <si>
    <t>TV 0100-0103-6803   ($439.70)  hotel and gas</t>
  </si>
  <si>
    <t>posted on 10-3-2023 statement</t>
  </si>
  <si>
    <t>use dept TAC  8041</t>
  </si>
  <si>
    <t>post on 10-3 statement</t>
  </si>
  <si>
    <t>for FY23 lodging</t>
  </si>
  <si>
    <t>lodging $1725.52 and meals $819.43</t>
  </si>
  <si>
    <t>use dept TAC 8041</t>
  </si>
  <si>
    <t>TRAVEL - Friona, TX</t>
  </si>
  <si>
    <t>10-23 to 10-29</t>
  </si>
  <si>
    <t>TRAVEL - Dakota City, NE</t>
  </si>
  <si>
    <t>11-6 to 11-13</t>
  </si>
  <si>
    <t>req 178946999</t>
  </si>
  <si>
    <t>GS - Carlos Fernandez - perfomr on 1-13-2024</t>
  </si>
  <si>
    <t>TAC 400</t>
  </si>
  <si>
    <t>Tulsa, OK    8/15 to 8/24</t>
  </si>
  <si>
    <t>Reimb venue rental for monthly org meeting</t>
  </si>
  <si>
    <t>Lubbock West Hotel</t>
  </si>
  <si>
    <t>TV - Houston, TX   0100-3445-9548</t>
  </si>
  <si>
    <t>Atharva Lade</t>
  </si>
  <si>
    <t>REQ 179307961 - TSHIRTS</t>
  </si>
  <si>
    <t>printing at Tech Print</t>
  </si>
  <si>
    <t>copies of student release form</t>
  </si>
  <si>
    <t>Trip to McAllen, TX</t>
  </si>
  <si>
    <t>chess tournament</t>
  </si>
  <si>
    <t>TAC 2565</t>
  </si>
  <si>
    <t>Travel to Dallas, Tx    11-4 to 11-5</t>
  </si>
  <si>
    <t>reimburse rental car</t>
  </si>
  <si>
    <t>TB - reimb org</t>
  </si>
  <si>
    <t>registration for Formula SAE Michagan</t>
  </si>
  <si>
    <t>req 179567722</t>
  </si>
  <si>
    <t>req 179570139    Polo's</t>
  </si>
  <si>
    <t>TB - California T</t>
  </si>
  <si>
    <t>req 179629429    tshirts</t>
  </si>
  <si>
    <t>Travel voucher for all expenses</t>
  </si>
  <si>
    <t>hotel - Spring Hill Suites</t>
  </si>
  <si>
    <t>TAC 2396  -Ms. Kelly card</t>
  </si>
  <si>
    <t>Engineers for a Sustainable World</t>
  </si>
  <si>
    <t>Jordan Glassman</t>
  </si>
  <si>
    <t>awarded $500.00 on 11-28</t>
  </si>
  <si>
    <t>travel # 0100-3463-3484</t>
  </si>
  <si>
    <t>Office Depot - white poster boards</t>
  </si>
  <si>
    <t>req 180378254</t>
  </si>
  <si>
    <t>Reimbursement - cat food</t>
  </si>
  <si>
    <t>Travel to Louisvile, KY</t>
  </si>
  <si>
    <t>AA tickets bought on TAC 7069</t>
  </si>
  <si>
    <t>TB - reimburse expenses for event</t>
  </si>
  <si>
    <t>req 180496481</t>
  </si>
  <si>
    <t>Cords</t>
  </si>
  <si>
    <t xml:space="preserve">4619.6   HOTEL   on TAC </t>
  </si>
  <si>
    <t>1138.52 FOOD AND GAS  on TAC</t>
  </si>
  <si>
    <t>1499.40 RENTAL CARS  submitt in Travel</t>
  </si>
  <si>
    <t>TAC 2396   Ms. Kelly card</t>
  </si>
  <si>
    <t>11/28 to 12/2   Fort Worth</t>
  </si>
  <si>
    <t>on 12-3 statement - partical expenses</t>
  </si>
  <si>
    <t>remaining expenses on 1-3-24 statement</t>
  </si>
  <si>
    <t>Indianapolis   9-11 to 10-2</t>
  </si>
  <si>
    <t>10-2 STATEMENT</t>
  </si>
  <si>
    <t>OK    11-3 STATEMNT</t>
  </si>
  <si>
    <t>Illonise 12-3 statement</t>
  </si>
  <si>
    <t>mailed 12-19</t>
  </si>
  <si>
    <t>statement total was 5908.50</t>
  </si>
  <si>
    <t>0100-3495-6933</t>
  </si>
  <si>
    <t>TAC 2396  Ms. Kelly card</t>
  </si>
  <si>
    <t>10-8 to 10-12 - Columbus, Ohio</t>
  </si>
  <si>
    <t>mailed 11-22  (10-3 staement)</t>
  </si>
  <si>
    <t>(11-3 statement)</t>
  </si>
  <si>
    <t>TAC 2396 MS. KELLY CARD</t>
  </si>
  <si>
    <t>should be on 12-3 statement</t>
  </si>
  <si>
    <t>Top Tier - Mass on Campus</t>
  </si>
  <si>
    <t>weekly event 12-6 to 5-1-2024</t>
  </si>
  <si>
    <t>TRAVEL 0100-3513-2293 Stephenville, TX</t>
  </si>
  <si>
    <t>11-3 to 11-5 Tarleton State</t>
  </si>
  <si>
    <t>Staybridge charge on TAC 5464</t>
  </si>
  <si>
    <t>GS - Brian hecht - perform on 1-21 and 1-23</t>
  </si>
  <si>
    <t>req 180842430 guest speaker fee</t>
  </si>
  <si>
    <t>AA flight from DFW to LBB</t>
  </si>
  <si>
    <t>Travel to Fayetteville, AR</t>
  </si>
  <si>
    <t>attend reginal conference</t>
  </si>
  <si>
    <t>BNB 1264.00 with 205.00 in cleaning fee</t>
  </si>
  <si>
    <t>charged on 5464</t>
  </si>
  <si>
    <t>AG - 150 tshirts</t>
  </si>
  <si>
    <t>req 181316314</t>
  </si>
  <si>
    <t>GS - Chew Chang - perform on 1-12 to 1-14-24</t>
  </si>
  <si>
    <t>req 181330251 guest speaker fee</t>
  </si>
  <si>
    <t>Staybridge charge on TAC 2565</t>
  </si>
  <si>
    <t>TRAVEL 0100-3517-6831</t>
  </si>
  <si>
    <t>10-20 TO 10-22 CANYON, TX</t>
  </si>
  <si>
    <t>posted on 11-3-2023 statement</t>
  </si>
  <si>
    <t>TRAVEL VOUCHER - Jennifer Gomez</t>
  </si>
  <si>
    <t>Orland FL  11-3 to 11-6</t>
  </si>
  <si>
    <t>remb rental cars</t>
  </si>
  <si>
    <t>TAC 7721</t>
  </si>
  <si>
    <t>dept.    16A050-B56004-100    - AIR</t>
  </si>
  <si>
    <t>TOTAL AIR</t>
  </si>
  <si>
    <t>TOTAL FOR TRIP TO ORLANDO, FL    5562.00 SGA</t>
  </si>
  <si>
    <t>SGA PAID</t>
  </si>
  <si>
    <t>AG - 2 OFFICER POLO'S</t>
  </si>
  <si>
    <t>req 181836923</t>
  </si>
  <si>
    <t>ASO - reimbursement</t>
  </si>
  <si>
    <t>req 181839987</t>
  </si>
  <si>
    <t>TAC 7721 trip to Salt Lake City, Utah</t>
  </si>
  <si>
    <t>part of registration</t>
  </si>
  <si>
    <t>11-3 statement</t>
  </si>
  <si>
    <t>AG - tshirt order</t>
  </si>
  <si>
    <t>req 181869387</t>
  </si>
  <si>
    <t>GS - Kennith Freeman - perform on 10-30-2023</t>
  </si>
  <si>
    <t>req 181878907   GS fee</t>
  </si>
  <si>
    <t>GS - Richard Fountain - perform on 1-12-24</t>
  </si>
  <si>
    <t>req 181886499</t>
  </si>
  <si>
    <t>TAC 5464 - ticket for Jacob Quintana</t>
  </si>
  <si>
    <t>GS - Barbara Lambrecht - 1-30-2024 speaker</t>
  </si>
  <si>
    <t>TAC  Barbara Lambrecht airfare from El Paso to LBB</t>
  </si>
  <si>
    <t>1-30 to 1-31-2024</t>
  </si>
  <si>
    <t>Barbara lambrecht</t>
  </si>
  <si>
    <t xml:space="preserve">TAC - registration for 24 NRF Foundation </t>
  </si>
  <si>
    <t>Madison Storey</t>
  </si>
  <si>
    <t>Ana Ramirez</t>
  </si>
  <si>
    <t xml:space="preserve">credit </t>
  </si>
  <si>
    <t>deposted check from Storey on 1-26</t>
  </si>
  <si>
    <t>American String Teachers Association</t>
  </si>
  <si>
    <t>TAC 7721 - Overton Hotel and Conference</t>
  </si>
  <si>
    <t>TAC 542 additional travel expenses - uber</t>
  </si>
  <si>
    <t>req 182151262   tshirts</t>
  </si>
  <si>
    <t>req 182159296</t>
  </si>
  <si>
    <t>req 182205249</t>
  </si>
  <si>
    <t>reimburement was for $350.98</t>
  </si>
  <si>
    <t>6322.2 Southwest</t>
  </si>
  <si>
    <t xml:space="preserve">TAC 7721  </t>
  </si>
  <si>
    <t>Hotel Choice for Michiagn trip racing conf</t>
  </si>
  <si>
    <t>charged on 2-1-2024</t>
  </si>
  <si>
    <t>Travel to Nacogdoches, TX</t>
  </si>
  <si>
    <t>atend Tx Chapter of Am Fisheries annunl meeting</t>
  </si>
  <si>
    <t>req 182461942   print tshirts</t>
  </si>
  <si>
    <t>req 182616494    tshirts 33rd annual event</t>
  </si>
  <si>
    <t>TB - BRANDABLE - formally Scarborough</t>
  </si>
  <si>
    <t>req 182613153  -  mugs</t>
  </si>
  <si>
    <t>Guest Speaker Devin DeLapp</t>
  </si>
  <si>
    <t>Advance Graphix</t>
  </si>
  <si>
    <t>req 182620922</t>
  </si>
  <si>
    <t>Guest sSpeaker Ryan Schmitz</t>
  </si>
  <si>
    <t>req 182634318   event on 2-9-2024</t>
  </si>
  <si>
    <t>TB - Advance Grahix</t>
  </si>
  <si>
    <t>req 182663736 table cloth</t>
  </si>
  <si>
    <t>TAC 5464 - Southwest - Ryan Buck guest speaker</t>
  </si>
  <si>
    <t>Murry Sandlin - guest speaker</t>
  </si>
  <si>
    <t>SW - Ricky Bounds guest speaker</t>
  </si>
  <si>
    <t>TB - reimb lubbock west hotel and misc expenses</t>
  </si>
  <si>
    <t>req 182761373</t>
  </si>
  <si>
    <t>TAC 0693  registration for TxCFR 24 conference</t>
  </si>
  <si>
    <t>changed on 0693</t>
  </si>
  <si>
    <t>Cotton Court - charged 0693</t>
  </si>
  <si>
    <t>driving will submit gas receipts</t>
  </si>
  <si>
    <t>TAC 5464 - group trip to Orlando, FL</t>
  </si>
  <si>
    <t>to Orlando, FL</t>
  </si>
  <si>
    <t>TAC 5464 hotel for Gainsville, TX trip</t>
  </si>
  <si>
    <t>North Central Texas College</t>
  </si>
  <si>
    <t>10-6 to 10-8</t>
  </si>
  <si>
    <t>submitting travel expense report in Ms. Kelly's name</t>
  </si>
  <si>
    <t>entry fee for event in Gainsville, TX</t>
  </si>
  <si>
    <t>will be included in travel reimbusement</t>
  </si>
  <si>
    <t>Trip to Denton, TX to attend parent orgization</t>
  </si>
  <si>
    <t xml:space="preserve">Travel to Purcell, OK </t>
  </si>
  <si>
    <t>2-9 to 2-11</t>
  </si>
  <si>
    <t>TB - reimburse registration</t>
  </si>
  <si>
    <t>req 183009287</t>
  </si>
  <si>
    <t>Travel to Colorado Springs, CO</t>
  </si>
  <si>
    <t>3-9 to 3-15</t>
  </si>
  <si>
    <t>Bayless Board  (Honors College Bayless Ele Mentoring Program</t>
  </si>
  <si>
    <t>T - Advance Graphix</t>
  </si>
  <si>
    <t>req 183019735</t>
  </si>
  <si>
    <t>PAID 75.00 TOWARD ORDER</t>
  </si>
  <si>
    <t xml:space="preserve">req 183023703    </t>
  </si>
  <si>
    <t>Travel to New Orleans, LA</t>
  </si>
  <si>
    <t>Wat Wimultayaram Buddhist Temple</t>
  </si>
  <si>
    <t>3-8-2024 to 3-10-2024</t>
  </si>
  <si>
    <t>GS - David Tall - perfomrs on 3-26-24</t>
  </si>
  <si>
    <t>IH - room rental in SUB invoice 3425</t>
  </si>
  <si>
    <t>reservation was 2-2-24 and 2-3-24</t>
  </si>
  <si>
    <t>TAC 0693   event at Brewed Awakening</t>
  </si>
  <si>
    <t xml:space="preserve">Pcard - Amzaon 2-23 </t>
  </si>
  <si>
    <t>order #111-9533951-2181051</t>
  </si>
  <si>
    <t>order #111-6221498-5270614</t>
  </si>
  <si>
    <t>order #111-5290145-1111433</t>
  </si>
  <si>
    <t>111-1975635-9980262</t>
  </si>
  <si>
    <t>order 111-0895245-0645046</t>
  </si>
  <si>
    <t>order #111-6668923-0908262</t>
  </si>
  <si>
    <t>req 183263340</t>
  </si>
  <si>
    <t>TAC 7721 and 0693</t>
  </si>
  <si>
    <t>Trip to Dallas, TX  Industrial interviews</t>
  </si>
  <si>
    <t>2-28 to 3-1</t>
  </si>
  <si>
    <t>2.26.24</t>
  </si>
  <si>
    <t>Trip to Iowa State Big 12 conference</t>
  </si>
  <si>
    <t>2-28 to 3-2</t>
  </si>
  <si>
    <t>TAC 7069 charged registration</t>
  </si>
  <si>
    <t>IH - retnal with IA for event on 3-9-2024</t>
  </si>
  <si>
    <t>contact shahriar.sonet@ttu.edu</t>
  </si>
  <si>
    <t>TB - reimbursement to org</t>
  </si>
  <si>
    <t>park rental; color change AG; misc</t>
  </si>
  <si>
    <t>req 183316427</t>
  </si>
  <si>
    <t>TB - reimb for stoles</t>
  </si>
  <si>
    <t>req 183331056</t>
  </si>
  <si>
    <t>TB - reimb for CPR training classes</t>
  </si>
  <si>
    <t>req 183334316</t>
  </si>
  <si>
    <t>TB - STAPLES ORDER</t>
  </si>
  <si>
    <t>REQ 183371877</t>
  </si>
  <si>
    <t>req 181938579</t>
  </si>
  <si>
    <t>use dept TAC 8041  on 11-3 statement</t>
  </si>
  <si>
    <t xml:space="preserve">MAILED 2-28 </t>
  </si>
  <si>
    <t>posted on 12-3-2023 statement</t>
  </si>
  <si>
    <t>MJT FOP 31A105-B51004-A10</t>
  </si>
  <si>
    <t>JoyCentric Organization</t>
  </si>
  <si>
    <t>Travel to San Antonio</t>
  </si>
  <si>
    <t>3-11 to 3-15 using TAC card</t>
  </si>
  <si>
    <t>Travel to Miami, FL</t>
  </si>
  <si>
    <t>Mock Trial Competition</t>
  </si>
  <si>
    <t>3519.53 on dept.  (hotel, food, ubers, registratin</t>
  </si>
  <si>
    <t>TAC 1734   trip to San Angelo; Larine, Brighton, CO</t>
  </si>
  <si>
    <t>TAC 1734  trip to Brighton, CO</t>
  </si>
  <si>
    <t xml:space="preserve">Tac 1734 </t>
  </si>
  <si>
    <t>2-9-24 to 2-10-24   San Antiono, TX</t>
  </si>
  <si>
    <t>1-3 to 1-12</t>
  </si>
  <si>
    <t>San ngelo, and Houston, TX</t>
  </si>
  <si>
    <t>3-6 to 3-12</t>
  </si>
  <si>
    <t>KADE MILLER</t>
  </si>
  <si>
    <t>MAILED 3-1-24</t>
  </si>
  <si>
    <t>remaining FT worth trip on -2396   1-3-24 statement</t>
  </si>
  <si>
    <t>2-19 to 2-24 to Fort Worth</t>
  </si>
  <si>
    <t>TB - guest speaker</t>
  </si>
  <si>
    <t>req 183747111  - Cara Kizer</t>
  </si>
  <si>
    <t>performed on 3-26-24</t>
  </si>
  <si>
    <t xml:space="preserve">req 183751388 </t>
  </si>
  <si>
    <t>TB - reimb for expeness</t>
  </si>
  <si>
    <t>req 183758189</t>
  </si>
  <si>
    <t>TB - reimbursement for room rental</t>
  </si>
  <si>
    <t>req 183760841</t>
  </si>
  <si>
    <t>TB - reimbursement for printing Tshirts</t>
  </si>
  <si>
    <t>req 183762596</t>
  </si>
  <si>
    <t>Traqvel to Maryland, IN</t>
  </si>
  <si>
    <t>12.26 to 1.2</t>
  </si>
  <si>
    <t>3.11.2024</t>
  </si>
  <si>
    <t>TRAVEL rental car for FL trip</t>
  </si>
  <si>
    <t>x</t>
  </si>
  <si>
    <t>1-5-24 TO 8-31-2024</t>
  </si>
  <si>
    <t>GS - Larry Landosky  performs o n 4-2-2024</t>
  </si>
  <si>
    <t>IH - Parkering for Career Fair on 2.22.24</t>
  </si>
  <si>
    <t>paid on 3.19.24</t>
  </si>
  <si>
    <t>req 184333712</t>
  </si>
  <si>
    <t xml:space="preserve">guest stay an additional night at </t>
  </si>
  <si>
    <t>TB - 4imprint</t>
  </si>
  <si>
    <t>req 184430762</t>
  </si>
  <si>
    <t>req 184546838    organization paid 521.60</t>
  </si>
  <si>
    <t>req 184578560</t>
  </si>
  <si>
    <t>Sales tax</t>
  </si>
  <si>
    <t>Merchandize</t>
  </si>
  <si>
    <t>IH - printing reimbursement.</t>
  </si>
  <si>
    <t>Chrome River - trip to Ft. Worth, TX</t>
  </si>
  <si>
    <t>1-19 to 1-21-24</t>
  </si>
  <si>
    <t>TB - STAPLES</t>
  </si>
  <si>
    <t>REQ 184690953</t>
  </si>
  <si>
    <t>03.29.24</t>
  </si>
  <si>
    <t>Travel to San Angelo, TX</t>
  </si>
  <si>
    <t>4.10 to 4.14.24</t>
  </si>
  <si>
    <t>36 students traveling</t>
  </si>
  <si>
    <t>4.1.2024</t>
  </si>
  <si>
    <t>req 184892323     t-shirts</t>
  </si>
  <si>
    <t>4.20 to 4.21</t>
  </si>
  <si>
    <t>appling for contingency to help with travel</t>
  </si>
  <si>
    <t>TAC 7721 airline ticket American A</t>
  </si>
  <si>
    <t>Jaime Boyles - GS</t>
  </si>
  <si>
    <t>2060.38 submitted in travel</t>
  </si>
  <si>
    <t>932.87 on TAC 5464</t>
  </si>
  <si>
    <t>4.4.24</t>
  </si>
  <si>
    <t>reimburse room rental at Holly Hop</t>
  </si>
  <si>
    <t>req 185091797</t>
  </si>
  <si>
    <t>TAC 5464 - SW airlines for Heather Frazier</t>
  </si>
  <si>
    <t>atted conf in San Diego, CA</t>
  </si>
  <si>
    <t>spent in Fall 23 - core values</t>
  </si>
  <si>
    <t>0693 TAC  - 3-3 statement - gas 39.39</t>
  </si>
  <si>
    <t>Hotel 2-29 to 3-3-24  CHARGED ON TAC 0693 3.3.24</t>
  </si>
  <si>
    <t>Cotton Court -</t>
  </si>
  <si>
    <t xml:space="preserve">American - Thomas Ehwa guest speaker  </t>
  </si>
  <si>
    <t xml:space="preserve">Southwest - Charles True guest speaker   </t>
  </si>
  <si>
    <t xml:space="preserve">Hotel 3-1 to 3-3-24   </t>
  </si>
  <si>
    <t>paid 2-13  ON 3.3.24 STATEMENT</t>
  </si>
  <si>
    <t>ON 3.3.24 STATEMENT</t>
  </si>
  <si>
    <t>called Anglea Gibler on 4-10 she is billing it out</t>
  </si>
  <si>
    <t xml:space="preserve">req 185357589  </t>
  </si>
  <si>
    <t>Chrome River</t>
  </si>
  <si>
    <t>travel to New Mexico</t>
  </si>
  <si>
    <t>paid to 3 individuals</t>
  </si>
  <si>
    <t>Sohan Subedi</t>
  </si>
  <si>
    <t>Utsau Dhakal</t>
  </si>
  <si>
    <t>Bipin Chhetri</t>
  </si>
  <si>
    <t>Double T LockSport</t>
  </si>
  <si>
    <t>Total Orgs'!A1</t>
  </si>
  <si>
    <t>TRAVEL - Odessa</t>
  </si>
  <si>
    <t>Travel to Abilene, TX</t>
  </si>
  <si>
    <t>registration</t>
  </si>
  <si>
    <t>food</t>
  </si>
  <si>
    <t>4.17.24</t>
  </si>
  <si>
    <t>Travel to Dallas, TX</t>
  </si>
  <si>
    <t>3.8.24 to 3.9.24</t>
  </si>
  <si>
    <t>Kimberly Hefetz</t>
  </si>
  <si>
    <t>Zaide Villegas</t>
  </si>
  <si>
    <t>Elizabeth Payton</t>
  </si>
  <si>
    <t>Siwan Kefi</t>
  </si>
  <si>
    <t>Trinity Shipp</t>
  </si>
  <si>
    <t>Arden Mendez</t>
  </si>
  <si>
    <t>Ana Porras</t>
  </si>
  <si>
    <t>Reva Ranshing</t>
  </si>
  <si>
    <t>Zianna Casas</t>
  </si>
  <si>
    <t>Laiza Que</t>
  </si>
  <si>
    <t>Tech Sport Management Club</t>
  </si>
  <si>
    <t>Christian Camacho</t>
  </si>
  <si>
    <t>cam90413@ttu.edu</t>
  </si>
  <si>
    <t>4Imprint</t>
  </si>
  <si>
    <t>printed portfolios with logo</t>
  </si>
  <si>
    <t>Student for Justice in Palestine</t>
  </si>
  <si>
    <t>Adam Matter</t>
  </si>
  <si>
    <t>adam.matter@ttu.edu</t>
  </si>
  <si>
    <t>purchase year end event supplies</t>
  </si>
  <si>
    <t>Amazon</t>
  </si>
  <si>
    <t>Amazon order - Pcard</t>
  </si>
  <si>
    <t>to transport chees boards</t>
  </si>
  <si>
    <t>req 185604517</t>
  </si>
  <si>
    <t>t shirts</t>
  </si>
  <si>
    <t>0100-3677-2908</t>
  </si>
  <si>
    <t>trip to Fayetteville, AR - gas and food</t>
  </si>
  <si>
    <t>TB - reimb organization for room rental</t>
  </si>
  <si>
    <t>REQ 185634720</t>
  </si>
  <si>
    <t>req 185642469</t>
  </si>
  <si>
    <t>Pcard - Amzaon 4-19</t>
  </si>
  <si>
    <t>order 114-9193517</t>
  </si>
  <si>
    <t>Pacrd - Amazon 4-19</t>
  </si>
  <si>
    <t>order 114-3673663</t>
  </si>
  <si>
    <t>on dept</t>
  </si>
  <si>
    <t>charged  paid on 3.3 statement 5464</t>
  </si>
  <si>
    <t>TB- BRANDABLE</t>
  </si>
  <si>
    <t>REQ 185725133</t>
  </si>
  <si>
    <t>0693 TAC - 4.3 STATEMENT - gas 40.30</t>
  </si>
  <si>
    <r>
      <t xml:space="preserve">Hotel 2-29 to 3-3-24    </t>
    </r>
    <r>
      <rPr>
        <sz val="12"/>
        <color rgb="FFFF0000"/>
        <rFont val="Calibri"/>
        <family val="2"/>
        <scheme val="minor"/>
      </rPr>
      <t>CHARGED ON TAC 0693 3.3.24</t>
    </r>
  </si>
  <si>
    <r>
      <t xml:space="preserve">charged on 0693   </t>
    </r>
    <r>
      <rPr>
        <sz val="12"/>
        <color rgb="FFFF0000"/>
        <rFont val="Calibri"/>
        <family val="2"/>
        <scheme val="minor"/>
      </rPr>
      <t xml:space="preserve"> CHARGED ON TAC 0693 3.3.24</t>
    </r>
  </si>
  <si>
    <r>
      <t xml:space="preserve">changed 0693   on 2-12  </t>
    </r>
    <r>
      <rPr>
        <sz val="12"/>
        <color rgb="FFFF0000"/>
        <rFont val="Calibri"/>
        <family val="2"/>
        <scheme val="minor"/>
      </rPr>
      <t>CHARGED ON TAC 0693 3.3.24</t>
    </r>
  </si>
  <si>
    <r>
      <t xml:space="preserve">Cotton Court - </t>
    </r>
    <r>
      <rPr>
        <sz val="12"/>
        <color rgb="FFFF0000"/>
        <rFont val="Calibri"/>
        <family val="2"/>
        <scheme val="minor"/>
      </rPr>
      <t>CHARGED ON TAC 0693 3.3.24</t>
    </r>
  </si>
  <si>
    <r>
      <t xml:space="preserve">Hotel 3-1 to 3-3-24   </t>
    </r>
    <r>
      <rPr>
        <sz val="12"/>
        <color rgb="FFFF0000"/>
        <rFont val="Calibri"/>
        <family val="2"/>
        <scheme val="minor"/>
      </rPr>
      <t>CHARGED ON TAC 0693 3.3.24</t>
    </r>
  </si>
  <si>
    <r>
      <t xml:space="preserve">hotel for 3-1 out 3-2    </t>
    </r>
    <r>
      <rPr>
        <sz val="12"/>
        <color rgb="FFFF0000"/>
        <rFont val="Calibri"/>
        <family val="2"/>
        <scheme val="minor"/>
      </rPr>
      <t>CHARGED ON TAC 0693 3.3.24</t>
    </r>
  </si>
  <si>
    <t>TAC 604 &amp; 7069 - Denton, TX - Dallas</t>
  </si>
  <si>
    <t>Industry tour</t>
  </si>
  <si>
    <t>3121.74 on 0693  4.3 statement</t>
  </si>
  <si>
    <t>374.65 on 7069 4.3 statement</t>
  </si>
  <si>
    <t>UDAWG - back drop</t>
  </si>
  <si>
    <t>reimburse organization</t>
  </si>
  <si>
    <t xml:space="preserve">7721 TAC - 4.3 STATEMENT - gas  </t>
  </si>
  <si>
    <t>GS - Regina Shea performed on 4.1.24</t>
  </si>
  <si>
    <t>req 185825391</t>
  </si>
  <si>
    <t>GS - Velia Sharpless</t>
  </si>
  <si>
    <t>req 185890393</t>
  </si>
  <si>
    <t>GS - Amy Shaw</t>
  </si>
  <si>
    <t>req 185886041</t>
  </si>
  <si>
    <t>GS - Megan Montoy</t>
  </si>
  <si>
    <t>req 185891375</t>
  </si>
  <si>
    <t>Trip to Ft Worth, NAPFA Sproing 2024 event</t>
  </si>
  <si>
    <t>TB - Clayton Salley - GS</t>
  </si>
  <si>
    <t>req 185979509</t>
  </si>
  <si>
    <t>TAC 5464 - trip to Ruidoso, NM</t>
  </si>
  <si>
    <t>TB - KEE-HO YUEN - GS</t>
  </si>
  <si>
    <t>req 186060471</t>
  </si>
  <si>
    <t>TB - MINDY HERRIA-LEWIS</t>
  </si>
  <si>
    <t>req 186062883</t>
  </si>
  <si>
    <t>ICC - venue rental</t>
  </si>
  <si>
    <t>DP - 186121107</t>
  </si>
  <si>
    <t>Houston Livestock Show</t>
  </si>
  <si>
    <t>TAC 848 -1567</t>
  </si>
  <si>
    <t>Lisa Limen - advisor</t>
  </si>
  <si>
    <t>TB - Staples</t>
  </si>
  <si>
    <t>req 186310292</t>
  </si>
  <si>
    <t>IH - SUb3564</t>
  </si>
  <si>
    <t>rental of matador room</t>
  </si>
  <si>
    <t>5.8 to 5.11</t>
  </si>
  <si>
    <t>rental and registration for San Antonio trip</t>
  </si>
  <si>
    <t>0100-3694-1902</t>
  </si>
  <si>
    <t>TAC 1734   completed 5-8</t>
  </si>
  <si>
    <t>mailed statement 5-9-24   3.3.2024</t>
  </si>
  <si>
    <t>Oscar on travel</t>
  </si>
  <si>
    <t>TAC  3126</t>
  </si>
  <si>
    <t>TB - FiberMax center for discovery</t>
  </si>
  <si>
    <t>req 185673572</t>
  </si>
  <si>
    <t>Human Development Family Studies/ Early Childhood Ambassadors</t>
  </si>
  <si>
    <t>IH - TTUSU guest services</t>
  </si>
  <si>
    <t>Allen room rental</t>
  </si>
  <si>
    <t>Travel to Las Croras, NM</t>
  </si>
  <si>
    <t>2-23 to 2-25-24</t>
  </si>
  <si>
    <t>TAC 630 -7069</t>
  </si>
  <si>
    <t>trip to Denton</t>
  </si>
  <si>
    <t>3-27 to 3-29</t>
  </si>
  <si>
    <t>mailed 5-15-2024</t>
  </si>
  <si>
    <t>req 186850670</t>
  </si>
  <si>
    <t>DP - reimb for office supplies</t>
  </si>
  <si>
    <t>req 186852213</t>
  </si>
  <si>
    <t>req 184580748</t>
  </si>
  <si>
    <t>Guadalupe</t>
  </si>
  <si>
    <t>Mathis</t>
  </si>
  <si>
    <t>submit in Chrome River</t>
  </si>
  <si>
    <t>TB - DPH Theater Holdings</t>
  </si>
  <si>
    <t>req 186920515</t>
  </si>
  <si>
    <t>IH - Office of International A</t>
  </si>
  <si>
    <t>sent FOP to VANESSA Jimenez 742-3667</t>
  </si>
  <si>
    <t>req 186924671</t>
  </si>
  <si>
    <t xml:space="preserve">Staples  </t>
  </si>
  <si>
    <t>office supplies.</t>
  </si>
  <si>
    <t xml:space="preserve">Choice hotel </t>
  </si>
  <si>
    <t>1 night 5-12-2024</t>
  </si>
  <si>
    <t>check in 5-6-2024 check out 5-7-24</t>
  </si>
  <si>
    <t>TAC 7721  paid on statement 5.3.2024</t>
  </si>
  <si>
    <t>5.22.2024</t>
  </si>
  <si>
    <t>TB Jeffrey Longwell</t>
  </si>
  <si>
    <t>req 187097981</t>
  </si>
  <si>
    <t>3-3 Statement</t>
  </si>
  <si>
    <t>mailed statement 5-23-24</t>
  </si>
  <si>
    <t>2565 TAC statement 5.3.2024</t>
  </si>
  <si>
    <t>Registration paid by Gunn</t>
  </si>
  <si>
    <t>food paid by Hayli</t>
  </si>
  <si>
    <t>uber paid by Claire</t>
  </si>
  <si>
    <t>TV - Houston, TX</t>
  </si>
  <si>
    <t>to attend Houston Livestock show and rodeo event</t>
  </si>
  <si>
    <t>6.4.2024</t>
  </si>
  <si>
    <t>Guest speaker - Lee Reeves</t>
  </si>
  <si>
    <t>event on 4-30</t>
  </si>
  <si>
    <t>req 187586603</t>
  </si>
  <si>
    <t>TB - Bernard Harris - GS</t>
  </si>
  <si>
    <t>req 187594577</t>
  </si>
  <si>
    <t>TB - Catholic Student Association</t>
  </si>
  <si>
    <t>reimb venue rental for Stone Creek</t>
  </si>
  <si>
    <t>req 187610415</t>
  </si>
  <si>
    <t>Geography &amp; Youth Mappers</t>
  </si>
  <si>
    <t>recruiting</t>
  </si>
  <si>
    <t>Pcard - Amzaon 2-23     X</t>
  </si>
  <si>
    <t>Pcard - Amazon - various charges</t>
  </si>
  <si>
    <t>reg for Chess Tournament 8-23 to 4-2024</t>
  </si>
  <si>
    <t>charged on Pcard 9867</t>
  </si>
  <si>
    <t>Sphere Homeschool</t>
  </si>
  <si>
    <t>invoice 000087</t>
  </si>
  <si>
    <t>invoice 000089</t>
  </si>
  <si>
    <t>TAC - The Woodlands, TX</t>
  </si>
  <si>
    <t xml:space="preserve">North Am Student Sympsom and </t>
  </si>
  <si>
    <t>Hydratic Fracting Technical Cerficiate</t>
  </si>
  <si>
    <t>2-7 to 2-9</t>
  </si>
  <si>
    <t>Spelling Bee 6/25/24 to 6/28/24</t>
  </si>
  <si>
    <t>Nancy</t>
  </si>
  <si>
    <t>TAC 0693</t>
  </si>
  <si>
    <t>Sign.com order</t>
  </si>
  <si>
    <t>3 signs made from aluminum</t>
  </si>
  <si>
    <t>order placing order.</t>
  </si>
  <si>
    <t>using department TAC</t>
  </si>
  <si>
    <t>6-14 to 6-19   Oklahome City</t>
  </si>
  <si>
    <t>attend Reciprocal meat conference</t>
  </si>
  <si>
    <t>using depart TAC Cardf</t>
  </si>
  <si>
    <t>Oklahomja City, OK</t>
  </si>
  <si>
    <t>attending reciprocal meat conf</t>
  </si>
  <si>
    <t>TRAVEL TO OMAHA</t>
  </si>
  <si>
    <t>3-1 to 3-5</t>
  </si>
  <si>
    <t>used TAC 8041</t>
  </si>
  <si>
    <t xml:space="preserve">mailed 6-10 on 5-3 statement </t>
  </si>
  <si>
    <t>American Airlines</t>
  </si>
  <si>
    <t>ticket for Nancy to El Paso</t>
  </si>
  <si>
    <t>6-25 to 6-28</t>
  </si>
  <si>
    <t>6.10.2024</t>
  </si>
  <si>
    <t>REG</t>
  </si>
  <si>
    <t>gas for Gainsville, TX  0100-3642-3102</t>
  </si>
  <si>
    <t>4imprint TSHIRT ORDER</t>
  </si>
  <si>
    <t>req 188017079</t>
  </si>
  <si>
    <t>Travel - International Trombone Festival</t>
  </si>
  <si>
    <t>5.23 to 6.1.2024</t>
  </si>
  <si>
    <t>registration for 8 TTU students</t>
  </si>
  <si>
    <t>CC creations</t>
  </si>
  <si>
    <t>req 188641789</t>
  </si>
  <si>
    <t>Fedex priority for Fabible Cardenas</t>
  </si>
  <si>
    <t>8.23.2023</t>
  </si>
  <si>
    <t>Guest Speaker - Stay Bungalow</t>
  </si>
  <si>
    <t>MGM hotel for guest speaker</t>
  </si>
  <si>
    <t>Amy; Megan and Velia</t>
  </si>
  <si>
    <t>4.22.2024</t>
  </si>
  <si>
    <t>parking</t>
  </si>
  <si>
    <t>Nancy hotel and food</t>
  </si>
  <si>
    <t>2.19.2024</t>
  </si>
  <si>
    <t>req 183022438</t>
  </si>
  <si>
    <t>PO1053649</t>
  </si>
  <si>
    <t xml:space="preserve"> </t>
  </si>
  <si>
    <t>req 188763021</t>
  </si>
  <si>
    <t>tshirts</t>
  </si>
  <si>
    <t>Adavance Graphix</t>
  </si>
  <si>
    <t>req 188878655</t>
  </si>
  <si>
    <t>Advance Grahix</t>
  </si>
  <si>
    <t>Wholesale Chess club</t>
  </si>
  <si>
    <t>order 20 clocks and 20 chess set</t>
  </si>
  <si>
    <t xml:space="preserve">req 188922442  </t>
  </si>
  <si>
    <t>Contact:    Abbey Hund</t>
  </si>
  <si>
    <t>VWR - lab coats; goggles</t>
  </si>
  <si>
    <t>Contact:   Kody Lovette</t>
  </si>
  <si>
    <t>Contract:   Levin Ozer</t>
  </si>
  <si>
    <t>req 188927534</t>
  </si>
  <si>
    <t>3.28.2024</t>
  </si>
  <si>
    <t>TAC 5464  6.3.2024</t>
  </si>
  <si>
    <t xml:space="preserve">GAS and FOOD </t>
  </si>
  <si>
    <t>TAC 7721    6.3.2024</t>
  </si>
  <si>
    <t>remaining SGA balance</t>
  </si>
  <si>
    <t>4IMPRINT - backpackes</t>
  </si>
  <si>
    <t>req 188998300</t>
  </si>
  <si>
    <t>req 188879709</t>
  </si>
  <si>
    <t>POLOS</t>
  </si>
  <si>
    <t>canvas totes</t>
  </si>
  <si>
    <t>ADVANCE GRPAHIX</t>
  </si>
  <si>
    <t>mugs</t>
  </si>
  <si>
    <t>req 189231414</t>
  </si>
  <si>
    <t>pullovers</t>
  </si>
  <si>
    <t>req 189234162</t>
  </si>
  <si>
    <t>canvas tees</t>
  </si>
  <si>
    <t>REQ 189238119</t>
  </si>
  <si>
    <t>4IMPRINT</t>
  </si>
  <si>
    <t>Aurora Rectractable banner</t>
  </si>
  <si>
    <t>req 189263622</t>
  </si>
  <si>
    <t>AS OF: 7/16/2024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</si>
</sst>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;@"/>
    <numFmt numFmtId="166" formatCode="m/d/yy;@"/>
  </numFmts>
  <fonts count="28" x14ac:knownFonts="1">
    <font>
      <sz val="12"/>
      <color rgb="FF000000"/>
      <name val="Calibri"/>
      <family val="2"/>
      <scheme val="minor"/>
    </font>
    <font>
      <u/>
      <sz val="12"/>
      <color rgb="FF0000FF"/>
      <name val="Calibri"/>
      <family val="2"/>
      <scheme val="minor"/>
    </font>
    <font>
      <u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Wingdings"/>
      <charset val="2"/>
    </font>
    <font>
      <sz val="8"/>
      <color rgb="FF000000"/>
      <name val="Times New Roman"/>
      <family val="1"/>
    </font>
    <font>
      <sz val="12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u/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402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 applyAlignment="1">
      <alignment horizontal="center"/>
    </xf>
    <xf numFmtId="14" fontId="0" fillId="0" borderId="0" xfId="0" applyNumberFormat="1"/>
    <xf numFmtId="14" fontId="1" fillId="0" borderId="0" xfId="0" applyNumberFormat="1" applyFont="1"/>
    <xf numFmtId="14" fontId="2" fillId="0" borderId="0" xfId="0" applyNumberFormat="1" applyFont="1"/>
    <xf numFmtId="14" fontId="2" fillId="0" borderId="0" xfId="0" applyNumberFormat="1" applyFont="1" applyAlignment="1">
      <alignment horizontal="center"/>
    </xf>
    <xf numFmtId="0" fontId="3" fillId="0" borderId="0" xfId="0" applyFont="1"/>
    <xf numFmtId="0" fontId="6" fillId="0" borderId="0" xfId="0" applyFo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2" fillId="0" borderId="0" xfId="0" applyFont="1" applyAlignment="1">
      <alignment horizontal="center" wrapText="1"/>
    </xf>
    <xf numFmtId="14" fontId="0" fillId="0" borderId="0" xfId="0" applyNumberFormat="1" applyAlignment="1">
      <alignment vertical="top"/>
    </xf>
    <xf numFmtId="16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/>
    </xf>
    <xf numFmtId="0" fontId="7" fillId="0" borderId="0" xfId="0" applyFont="1"/>
    <xf numFmtId="14" fontId="7" fillId="0" borderId="0" xfId="0" applyNumberFormat="1" applyFont="1"/>
    <xf numFmtId="164" fontId="7" fillId="0" borderId="0" xfId="0" applyNumberFormat="1" applyFont="1"/>
    <xf numFmtId="164" fontId="8" fillId="0" borderId="0" xfId="0" applyNumberFormat="1" applyFont="1"/>
    <xf numFmtId="0" fontId="8" fillId="0" borderId="0" xfId="0" applyFont="1"/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wrapText="1"/>
    </xf>
    <xf numFmtId="16" fontId="0" fillId="0" borderId="0" xfId="0" applyNumberFormat="1"/>
    <xf numFmtId="0" fontId="0" fillId="2" borderId="0" xfId="0" applyFill="1"/>
    <xf numFmtId="165" fontId="0" fillId="0" borderId="0" xfId="0" applyNumberFormat="1"/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vertical="top" wrapText="1"/>
    </xf>
    <xf numFmtId="165" fontId="1" fillId="0" borderId="0" xfId="0" applyNumberFormat="1" applyFont="1"/>
    <xf numFmtId="165" fontId="4" fillId="0" borderId="0" xfId="0" applyNumberFormat="1" applyFont="1"/>
    <xf numFmtId="165" fontId="8" fillId="0" borderId="0" xfId="0" applyNumberFormat="1" applyFont="1"/>
    <xf numFmtId="0" fontId="0" fillId="0" borderId="0" xfId="0" applyAlignment="1">
      <alignment vertical="center"/>
    </xf>
    <xf numFmtId="16" fontId="0" fillId="0" borderId="0" xfId="0" applyNumberFormat="1" applyAlignment="1">
      <alignment vertical="top"/>
    </xf>
    <xf numFmtId="165" fontId="0" fillId="0" borderId="0" xfId="0" applyNumberFormat="1" applyAlignment="1">
      <alignment vertical="top"/>
    </xf>
    <xf numFmtId="0" fontId="9" fillId="0" borderId="0" xfId="0" applyFont="1"/>
    <xf numFmtId="166" fontId="1" fillId="0" borderId="0" xfId="0" applyNumberFormat="1" applyFont="1"/>
    <xf numFmtId="166" fontId="2" fillId="0" borderId="0" xfId="0" applyNumberFormat="1" applyFont="1"/>
    <xf numFmtId="166" fontId="0" fillId="0" borderId="0" xfId="0" applyNumberFormat="1"/>
    <xf numFmtId="166" fontId="2" fillId="0" borderId="0" xfId="0" applyNumberFormat="1" applyFont="1" applyAlignment="1">
      <alignment horizontal="center"/>
    </xf>
    <xf numFmtId="165" fontId="2" fillId="0" borderId="0" xfId="0" applyNumberFormat="1" applyFont="1"/>
    <xf numFmtId="14" fontId="8" fillId="0" borderId="0" xfId="0" applyNumberFormat="1" applyFont="1"/>
    <xf numFmtId="16" fontId="8" fillId="0" borderId="0" xfId="0" applyNumberFormat="1" applyFont="1"/>
    <xf numFmtId="14" fontId="8" fillId="0" borderId="0" xfId="0" applyNumberFormat="1" applyFont="1" applyAlignment="1">
      <alignment vertical="top"/>
    </xf>
    <xf numFmtId="0" fontId="8" fillId="0" borderId="0" xfId="0" applyFont="1" applyAlignment="1">
      <alignment vertical="top"/>
    </xf>
    <xf numFmtId="165" fontId="8" fillId="0" borderId="0" xfId="0" applyNumberFormat="1" applyFont="1" applyAlignment="1">
      <alignment vertical="top"/>
    </xf>
    <xf numFmtId="16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/>
    </xf>
    <xf numFmtId="0" fontId="6" fillId="0" borderId="0" xfId="0" applyFont="1" applyAlignment="1">
      <alignment vertical="top"/>
    </xf>
    <xf numFmtId="0" fontId="7" fillId="0" borderId="0" xfId="0" applyFont="1" applyAlignment="1">
      <alignment wrapText="1"/>
    </xf>
    <xf numFmtId="14" fontId="0" fillId="0" borderId="0" xfId="0" applyNumberFormat="1" applyAlignment="1">
      <alignment horizontal="right" vertical="top"/>
    </xf>
    <xf numFmtId="164" fontId="0" fillId="0" borderId="0" xfId="0" applyNumberFormat="1" applyAlignment="1">
      <alignment horizontal="right" vertical="top"/>
    </xf>
    <xf numFmtId="0" fontId="0" fillId="0" borderId="6" xfId="0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5" xfId="0" applyBorder="1" applyAlignment="1">
      <alignment horizontal="right"/>
    </xf>
    <xf numFmtId="0" fontId="0" fillId="0" borderId="8" xfId="0" applyBorder="1" applyAlignment="1">
      <alignment horizontal="right"/>
    </xf>
    <xf numFmtId="166" fontId="0" fillId="0" borderId="0" xfId="0" applyNumberFormat="1" applyAlignment="1">
      <alignment vertical="top"/>
    </xf>
    <xf numFmtId="164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" fontId="0" fillId="0" borderId="0" xfId="0" applyNumberFormat="1" applyAlignment="1">
      <alignment horizontal="center" vertical="center"/>
    </xf>
    <xf numFmtId="0" fontId="12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49" fontId="0" fillId="0" borderId="0" xfId="0" applyNumberForma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4" fontId="0" fillId="0" borderId="4" xfId="0" applyNumberFormat="1" applyBorder="1"/>
    <xf numFmtId="164" fontId="0" fillId="0" borderId="5" xfId="0" applyNumberFormat="1" applyBorder="1"/>
    <xf numFmtId="14" fontId="0" fillId="0" borderId="3" xfId="0" applyNumberFormat="1" applyBorder="1"/>
    <xf numFmtId="0" fontId="0" fillId="0" borderId="10" xfId="0" applyBorder="1"/>
    <xf numFmtId="14" fontId="0" fillId="0" borderId="10" xfId="0" applyNumberFormat="1" applyBorder="1" applyAlignment="1">
      <alignment vertical="top"/>
    </xf>
    <xf numFmtId="14" fontId="0" fillId="0" borderId="7" xfId="0" applyNumberFormat="1" applyBorder="1"/>
    <xf numFmtId="164" fontId="0" fillId="0" borderId="8" xfId="0" applyNumberFormat="1" applyBorder="1"/>
    <xf numFmtId="14" fontId="0" fillId="0" borderId="3" xfId="0" applyNumberFormat="1" applyBorder="1" applyAlignment="1">
      <alignment vertical="top"/>
    </xf>
    <xf numFmtId="0" fontId="0" fillId="0" borderId="10" xfId="0" applyBorder="1" applyAlignment="1">
      <alignment vertical="top" wrapText="1"/>
    </xf>
    <xf numFmtId="14" fontId="0" fillId="0" borderId="10" xfId="0" applyNumberFormat="1" applyBorder="1" applyAlignment="1">
      <alignment vertical="top" wrapText="1"/>
    </xf>
    <xf numFmtId="14" fontId="0" fillId="0" borderId="10" xfId="0" applyNumberFormat="1" applyBorder="1" applyAlignment="1">
      <alignment horizontal="left" vertical="top" wrapText="1"/>
    </xf>
    <xf numFmtId="0" fontId="0" fillId="0" borderId="10" xfId="0" applyBorder="1" applyAlignment="1">
      <alignment wrapText="1"/>
    </xf>
    <xf numFmtId="1" fontId="9" fillId="0" borderId="0" xfId="0" applyNumberFormat="1" applyFont="1" applyAlignment="1">
      <alignment horizontal="center" vertical="center"/>
    </xf>
    <xf numFmtId="14" fontId="0" fillId="0" borderId="10" xfId="0" applyNumberFormat="1" applyBorder="1" applyAlignment="1">
      <alignment horizontal="left"/>
    </xf>
    <xf numFmtId="14" fontId="0" fillId="0" borderId="4" xfId="0" applyNumberFormat="1" applyBorder="1" applyAlignment="1">
      <alignment vertical="top"/>
    </xf>
    <xf numFmtId="164" fontId="0" fillId="0" borderId="5" xfId="0" applyNumberFormat="1" applyBorder="1" applyAlignment="1">
      <alignment vertical="top"/>
    </xf>
    <xf numFmtId="14" fontId="0" fillId="0" borderId="6" xfId="0" applyNumberFormat="1" applyBorder="1" applyAlignment="1">
      <alignment horizontal="left" vertical="top" wrapText="1"/>
    </xf>
    <xf numFmtId="165" fontId="0" fillId="0" borderId="0" xfId="0" applyNumberFormat="1" applyAlignment="1">
      <alignment vertical="top" wrapText="1"/>
    </xf>
    <xf numFmtId="0" fontId="0" fillId="0" borderId="6" xfId="0" applyBorder="1" applyAlignment="1">
      <alignment vertical="top" wrapText="1"/>
    </xf>
    <xf numFmtId="14" fontId="7" fillId="0" borderId="4" xfId="0" applyNumberFormat="1" applyFont="1" applyBorder="1"/>
    <xf numFmtId="164" fontId="7" fillId="0" borderId="5" xfId="0" applyNumberFormat="1" applyFont="1" applyBorder="1"/>
    <xf numFmtId="0" fontId="6" fillId="0" borderId="6" xfId="0" applyFont="1" applyBorder="1"/>
    <xf numFmtId="0" fontId="7" fillId="0" borderId="10" xfId="0" applyFont="1" applyBorder="1"/>
    <xf numFmtId="14" fontId="7" fillId="0" borderId="3" xfId="0" applyNumberFormat="1" applyFont="1" applyBorder="1"/>
    <xf numFmtId="0" fontId="7" fillId="0" borderId="9" xfId="0" applyFont="1" applyBorder="1"/>
    <xf numFmtId="164" fontId="0" fillId="3" borderId="0" xfId="0" applyNumberFormat="1" applyFill="1" applyAlignment="1">
      <alignment vertical="top"/>
    </xf>
    <xf numFmtId="164" fontId="0" fillId="3" borderId="0" xfId="0" applyNumberFormat="1" applyFill="1"/>
    <xf numFmtId="164" fontId="8" fillId="0" borderId="0" xfId="0" applyNumberFormat="1" applyFont="1" applyAlignment="1">
      <alignment vertical="top"/>
    </xf>
    <xf numFmtId="0" fontId="7" fillId="2" borderId="0" xfId="0" applyFont="1" applyFill="1"/>
    <xf numFmtId="14" fontId="7" fillId="0" borderId="7" xfId="0" applyNumberFormat="1" applyFont="1" applyBorder="1"/>
    <xf numFmtId="164" fontId="7" fillId="0" borderId="8" xfId="0" applyNumberFormat="1" applyFont="1" applyBorder="1"/>
    <xf numFmtId="14" fontId="0" fillId="0" borderId="6" xfId="0" applyNumberFormat="1" applyBorder="1" applyAlignment="1">
      <alignment wrapText="1"/>
    </xf>
    <xf numFmtId="14" fontId="0" fillId="0" borderId="9" xfId="0" applyNumberFormat="1" applyBorder="1" applyAlignment="1">
      <alignment wrapText="1"/>
    </xf>
    <xf numFmtId="14" fontId="0" fillId="0" borderId="10" xfId="0" applyNumberFormat="1" applyBorder="1"/>
    <xf numFmtId="0" fontId="8" fillId="0" borderId="0" xfId="0" applyFont="1" applyAlignment="1">
      <alignment wrapText="1"/>
    </xf>
    <xf numFmtId="43" fontId="8" fillId="0" borderId="0" xfId="0" applyNumberFormat="1" applyFont="1"/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165" fontId="7" fillId="0" borderId="0" xfId="0" applyNumberFormat="1" applyFont="1"/>
    <xf numFmtId="0" fontId="0" fillId="4" borderId="0" xfId="0" applyFill="1" applyAlignment="1">
      <alignment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44" fontId="8" fillId="0" borderId="0" xfId="2" applyFont="1" applyFill="1"/>
    <xf numFmtId="44" fontId="0" fillId="0" borderId="0" xfId="2" applyFont="1"/>
    <xf numFmtId="44" fontId="0" fillId="0" borderId="11" xfId="2" applyFont="1" applyBorder="1"/>
    <xf numFmtId="14" fontId="0" fillId="0" borderId="0" xfId="0" applyNumberFormat="1" applyAlignment="1">
      <alignment horizontal="center" vertical="top"/>
    </xf>
    <xf numFmtId="164" fontId="0" fillId="0" borderId="0" xfId="0" applyNumberFormat="1" applyAlignment="1">
      <alignment horizontal="center" vertical="top"/>
    </xf>
    <xf numFmtId="14" fontId="8" fillId="0" borderId="12" xfId="0" applyNumberFormat="1" applyFont="1" applyBorder="1"/>
    <xf numFmtId="164" fontId="8" fillId="0" borderId="13" xfId="0" applyNumberFormat="1" applyFont="1" applyBorder="1"/>
    <xf numFmtId="0" fontId="0" fillId="0" borderId="14" xfId="0" applyBorder="1"/>
    <xf numFmtId="14" fontId="8" fillId="0" borderId="15" xfId="0" applyNumberFormat="1" applyFont="1" applyBorder="1"/>
    <xf numFmtId="0" fontId="0" fillId="0" borderId="16" xfId="0" applyBorder="1"/>
    <xf numFmtId="14" fontId="8" fillId="0" borderId="17" xfId="0" applyNumberFormat="1" applyFont="1" applyBorder="1"/>
    <xf numFmtId="164" fontId="8" fillId="0" borderId="11" xfId="0" applyNumberFormat="1" applyFont="1" applyBorder="1"/>
    <xf numFmtId="0" fontId="0" fillId="0" borderId="18" xfId="0" applyBorder="1"/>
    <xf numFmtId="0" fontId="14" fillId="0" borderId="1" xfId="1" applyFill="1" applyBorder="1" applyAlignment="1">
      <alignment vertical="center" wrapText="1"/>
    </xf>
    <xf numFmtId="0" fontId="14" fillId="0" borderId="1" xfId="1" applyBorder="1" applyAlignment="1">
      <alignment vertical="center" wrapText="1"/>
    </xf>
    <xf numFmtId="164" fontId="15" fillId="0" borderId="1" xfId="0" applyNumberFormat="1" applyFont="1" applyBorder="1" applyAlignment="1">
      <alignment vertical="center"/>
    </xf>
    <xf numFmtId="0" fontId="14" fillId="0" borderId="0" xfId="1" applyFill="1" applyBorder="1"/>
    <xf numFmtId="0" fontId="0" fillId="4" borderId="20" xfId="0" applyFill="1" applyBorder="1" applyAlignment="1">
      <alignment vertical="center"/>
    </xf>
    <xf numFmtId="0" fontId="0" fillId="0" borderId="20" xfId="0" applyBorder="1" applyAlignment="1">
      <alignment vertical="center"/>
    </xf>
    <xf numFmtId="0" fontId="14" fillId="0" borderId="0" xfId="1" applyFill="1"/>
    <xf numFmtId="0" fontId="16" fillId="0" borderId="0" xfId="0" applyFont="1"/>
    <xf numFmtId="164" fontId="0" fillId="0" borderId="23" xfId="0" applyNumberFormat="1" applyBorder="1" applyAlignment="1">
      <alignment vertical="center"/>
    </xf>
    <xf numFmtId="0" fontId="14" fillId="0" borderId="0" xfId="1"/>
    <xf numFmtId="0" fontId="0" fillId="0" borderId="20" xfId="0" applyBorder="1"/>
    <xf numFmtId="164" fontId="0" fillId="0" borderId="3" xfId="0" applyNumberFormat="1" applyBorder="1" applyAlignment="1">
      <alignment vertical="center"/>
    </xf>
    <xf numFmtId="0" fontId="0" fillId="0" borderId="20" xfId="0" applyBorder="1" applyAlignment="1">
      <alignment horizontal="center"/>
    </xf>
    <xf numFmtId="164" fontId="0" fillId="0" borderId="2" xfId="0" applyNumberFormat="1" applyBorder="1" applyAlignment="1">
      <alignment vertical="center"/>
    </xf>
    <xf numFmtId="164" fontId="0" fillId="0" borderId="20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164" fontId="6" fillId="0" borderId="0" xfId="2" applyNumberFormat="1" applyFont="1"/>
    <xf numFmtId="0" fontId="17" fillId="4" borderId="24" xfId="0" applyFont="1" applyFill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18" fillId="0" borderId="24" xfId="0" applyFont="1" applyBorder="1" applyAlignment="1">
      <alignment vertical="center"/>
    </xf>
    <xf numFmtId="0" fontId="19" fillId="0" borderId="0" xfId="0" applyFont="1"/>
    <xf numFmtId="165" fontId="0" fillId="0" borderId="26" xfId="0" applyNumberFormat="1" applyBorder="1" applyAlignment="1">
      <alignment horizontal="center" vertical="center"/>
    </xf>
    <xf numFmtId="0" fontId="0" fillId="2" borderId="0" xfId="0" applyFill="1" applyAlignment="1">
      <alignment wrapText="1"/>
    </xf>
    <xf numFmtId="164" fontId="0" fillId="2" borderId="0" xfId="0" applyNumberFormat="1" applyFill="1"/>
    <xf numFmtId="0" fontId="15" fillId="0" borderId="0" xfId="0" applyFont="1"/>
    <xf numFmtId="14" fontId="0" fillId="2" borderId="0" xfId="0" applyNumberFormat="1" applyFill="1"/>
    <xf numFmtId="44" fontId="0" fillId="0" borderId="0" xfId="0" applyNumberFormat="1"/>
    <xf numFmtId="0" fontId="12" fillId="2" borderId="0" xfId="0" applyFont="1" applyFill="1" applyAlignment="1">
      <alignment vertical="center"/>
    </xf>
    <xf numFmtId="44" fontId="0" fillId="0" borderId="11" xfId="0" applyNumberFormat="1" applyBorder="1"/>
    <xf numFmtId="0" fontId="6" fillId="0" borderId="0" xfId="0" applyFont="1" applyAlignment="1">
      <alignment horizontal="right"/>
    </xf>
    <xf numFmtId="14" fontId="0" fillId="0" borderId="0" xfId="0" applyNumberFormat="1" applyAlignment="1">
      <alignment horizontal="center"/>
    </xf>
    <xf numFmtId="0" fontId="0" fillId="6" borderId="0" xfId="0" applyFill="1" applyAlignment="1">
      <alignment vertical="center"/>
    </xf>
    <xf numFmtId="44" fontId="0" fillId="0" borderId="0" xfId="2" applyFont="1" applyFill="1"/>
    <xf numFmtId="43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right"/>
    </xf>
    <xf numFmtId="8" fontId="0" fillId="0" borderId="0" xfId="0" applyNumberFormat="1" applyAlignment="1">
      <alignment horizontal="left"/>
    </xf>
    <xf numFmtId="0" fontId="0" fillId="0" borderId="0" xfId="2" applyNumberFormat="1" applyFont="1" applyAlignment="1">
      <alignment horizontal="left"/>
    </xf>
    <xf numFmtId="0" fontId="0" fillId="0" borderId="0" xfId="0" applyAlignment="1">
      <alignment horizontal="right" vertical="top" wrapText="1"/>
    </xf>
    <xf numFmtId="0" fontId="14" fillId="0" borderId="0" xfId="1" applyFill="1" applyAlignment="1">
      <alignment wrapText="1"/>
    </xf>
    <xf numFmtId="0" fontId="0" fillId="0" borderId="0" xfId="0" applyAlignment="1">
      <alignment horizontal="center" vertical="center"/>
    </xf>
    <xf numFmtId="164" fontId="0" fillId="0" borderId="22" xfId="0" applyNumberFormat="1" applyBorder="1" applyAlignment="1">
      <alignment vertical="center"/>
    </xf>
    <xf numFmtId="164" fontId="6" fillId="0" borderId="22" xfId="0" applyNumberFormat="1" applyFont="1" applyBorder="1" applyAlignment="1">
      <alignment vertical="center"/>
    </xf>
    <xf numFmtId="164" fontId="0" fillId="0" borderId="7" xfId="0" applyNumberFormat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0" fillId="0" borderId="24" xfId="0" applyBorder="1" applyAlignment="1">
      <alignment horizontal="center"/>
    </xf>
    <xf numFmtId="14" fontId="2" fillId="0" borderId="0" xfId="0" applyNumberFormat="1" applyFont="1" applyAlignment="1">
      <alignment wrapText="1"/>
    </xf>
    <xf numFmtId="164" fontId="0" fillId="0" borderId="13" xfId="0" applyNumberFormat="1" applyBorder="1" applyAlignment="1">
      <alignment vertical="center"/>
    </xf>
    <xf numFmtId="164" fontId="6" fillId="0" borderId="13" xfId="0" applyNumberFormat="1" applyFon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4" fontId="0" fillId="0" borderId="28" xfId="0" applyNumberFormat="1" applyBorder="1" applyAlignment="1">
      <alignment vertical="center"/>
    </xf>
    <xf numFmtId="164" fontId="0" fillId="0" borderId="29" xfId="0" applyNumberFormat="1" applyBorder="1" applyAlignment="1">
      <alignment vertical="center"/>
    </xf>
    <xf numFmtId="164" fontId="6" fillId="0" borderId="29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0" fontId="14" fillId="0" borderId="0" xfId="1" applyFill="1" applyBorder="1" applyAlignment="1">
      <alignment vertical="center" wrapText="1"/>
    </xf>
    <xf numFmtId="0" fontId="14" fillId="0" borderId="30" xfId="1" applyFill="1" applyBorder="1" applyAlignment="1">
      <alignment vertical="center" wrapText="1"/>
    </xf>
    <xf numFmtId="0" fontId="14" fillId="7" borderId="1" xfId="1" applyFill="1" applyBorder="1" applyAlignment="1">
      <alignment vertical="center" wrapText="1"/>
    </xf>
    <xf numFmtId="164" fontId="0" fillId="7" borderId="1" xfId="0" applyNumberFormat="1" applyFill="1" applyBorder="1" applyAlignment="1">
      <alignment vertical="center"/>
    </xf>
    <xf numFmtId="164" fontId="6" fillId="7" borderId="1" xfId="0" applyNumberFormat="1" applyFont="1" applyFill="1" applyBorder="1" applyAlignment="1">
      <alignment vertical="center"/>
    </xf>
    <xf numFmtId="164" fontId="0" fillId="7" borderId="2" xfId="0" applyNumberFormat="1" applyFill="1" applyBorder="1" applyAlignment="1">
      <alignment vertical="center"/>
    </xf>
    <xf numFmtId="164" fontId="0" fillId="7" borderId="20" xfId="0" applyNumberFormat="1" applyFill="1" applyBorder="1" applyAlignment="1">
      <alignment horizontal="center" vertical="center"/>
    </xf>
    <xf numFmtId="0" fontId="0" fillId="7" borderId="0" xfId="0" applyFill="1"/>
    <xf numFmtId="0" fontId="0" fillId="7" borderId="20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17" fillId="7" borderId="24" xfId="0" applyFont="1" applyFill="1" applyBorder="1" applyAlignment="1">
      <alignment vertical="center"/>
    </xf>
    <xf numFmtId="0" fontId="0" fillId="7" borderId="20" xfId="0" applyFill="1" applyBorder="1" applyAlignment="1">
      <alignment vertical="center"/>
    </xf>
    <xf numFmtId="0" fontId="0" fillId="7" borderId="0" xfId="0" applyFill="1" applyAlignment="1">
      <alignment vertical="center"/>
    </xf>
    <xf numFmtId="0" fontId="0" fillId="8" borderId="0" xfId="0" applyFill="1" applyAlignment="1">
      <alignment vertical="center" wrapText="1"/>
    </xf>
    <xf numFmtId="0" fontId="14" fillId="8" borderId="0" xfId="1" applyFill="1" applyAlignment="1">
      <alignment vertical="center" wrapText="1"/>
    </xf>
    <xf numFmtId="164" fontId="0" fillId="8" borderId="1" xfId="0" applyNumberFormat="1" applyFill="1" applyBorder="1" applyAlignment="1">
      <alignment vertical="center"/>
    </xf>
    <xf numFmtId="164" fontId="0" fillId="8" borderId="20" xfId="0" applyNumberFormat="1" applyFill="1" applyBorder="1" applyAlignment="1">
      <alignment horizontal="center" vertical="center"/>
    </xf>
    <xf numFmtId="0" fontId="0" fillId="8" borderId="20" xfId="0" applyFill="1" applyBorder="1"/>
    <xf numFmtId="0" fontId="0" fillId="8" borderId="20" xfId="0" applyFill="1" applyBorder="1" applyAlignment="1">
      <alignment horizontal="center" vertical="center"/>
    </xf>
    <xf numFmtId="0" fontId="0" fillId="8" borderId="20" xfId="0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0" fontId="17" fillId="8" borderId="24" xfId="0" applyFont="1" applyFill="1" applyBorder="1" applyAlignment="1">
      <alignment vertical="center"/>
    </xf>
    <xf numFmtId="0" fontId="0" fillId="8" borderId="20" xfId="0" applyFill="1" applyBorder="1" applyAlignment="1">
      <alignment vertical="center"/>
    </xf>
    <xf numFmtId="0" fontId="0" fillId="8" borderId="0" xfId="0" applyFill="1" applyAlignment="1">
      <alignment vertical="center"/>
    </xf>
    <xf numFmtId="0" fontId="1" fillId="7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  <xf numFmtId="0" fontId="0" fillId="8" borderId="27" xfId="0" applyFill="1" applyBorder="1" applyAlignment="1">
      <alignment horizontal="center"/>
    </xf>
    <xf numFmtId="165" fontId="0" fillId="8" borderId="20" xfId="0" applyNumberFormat="1" applyFill="1" applyBorder="1" applyAlignment="1">
      <alignment horizontal="center" vertical="center"/>
    </xf>
    <xf numFmtId="165" fontId="0" fillId="8" borderId="26" xfId="0" applyNumberFormat="1" applyFill="1" applyBorder="1" applyAlignment="1">
      <alignment horizontal="center" vertical="center"/>
    </xf>
    <xf numFmtId="0" fontId="14" fillId="8" borderId="1" xfId="1" applyFill="1" applyBorder="1" applyAlignment="1">
      <alignment vertical="center" wrapText="1"/>
    </xf>
    <xf numFmtId="0" fontId="0" fillId="8" borderId="0" xfId="0" applyFill="1"/>
    <xf numFmtId="0" fontId="0" fillId="8" borderId="0" xfId="0" applyFill="1" applyAlignment="1">
      <alignment horizontal="center"/>
    </xf>
    <xf numFmtId="0" fontId="14" fillId="8" borderId="0" xfId="1" applyFill="1"/>
    <xf numFmtId="0" fontId="18" fillId="8" borderId="24" xfId="0" applyFont="1" applyFill="1" applyBorder="1" applyAlignment="1">
      <alignment vertical="center"/>
    </xf>
    <xf numFmtId="0" fontId="6" fillId="8" borderId="20" xfId="0" applyFont="1" applyFill="1" applyBorder="1"/>
    <xf numFmtId="0" fontId="6" fillId="8" borderId="20" xfId="0" applyFont="1" applyFill="1" applyBorder="1" applyAlignment="1">
      <alignment horizontal="center" vertical="center"/>
    </xf>
    <xf numFmtId="0" fontId="6" fillId="8" borderId="20" xfId="0" applyFont="1" applyFill="1" applyBorder="1" applyAlignment="1">
      <alignment horizontal="center"/>
    </xf>
    <xf numFmtId="0" fontId="6" fillId="8" borderId="24" xfId="0" applyFont="1" applyFill="1" applyBorder="1" applyAlignment="1">
      <alignment horizontal="center"/>
    </xf>
    <xf numFmtId="164" fontId="7" fillId="8" borderId="1" xfId="0" applyNumberFormat="1" applyFont="1" applyFill="1" applyBorder="1" applyAlignment="1">
      <alignment vertical="center"/>
    </xf>
    <xf numFmtId="164" fontId="7" fillId="8" borderId="20" xfId="0" applyNumberFormat="1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vertical="center"/>
    </xf>
    <xf numFmtId="0" fontId="7" fillId="8" borderId="0" xfId="0" applyFont="1" applyFill="1" applyAlignment="1">
      <alignment vertical="center"/>
    </xf>
    <xf numFmtId="0" fontId="14" fillId="7" borderId="19" xfId="1" applyFill="1" applyBorder="1" applyAlignment="1">
      <alignment vertical="center" wrapText="1"/>
    </xf>
    <xf numFmtId="0" fontId="22" fillId="0" borderId="0" xfId="0" applyFont="1"/>
    <xf numFmtId="44" fontId="0" fillId="0" borderId="0" xfId="2" applyFont="1" applyBorder="1"/>
    <xf numFmtId="0" fontId="19" fillId="0" borderId="0" xfId="0" applyFont="1" applyAlignment="1">
      <alignment vertical="top" wrapText="1"/>
    </xf>
    <xf numFmtId="0" fontId="3" fillId="4" borderId="20" xfId="0" applyFont="1" applyFill="1" applyBorder="1" applyAlignment="1">
      <alignment vertical="center"/>
    </xf>
    <xf numFmtId="44" fontId="8" fillId="0" borderId="0" xfId="2" applyFont="1"/>
    <xf numFmtId="44" fontId="0" fillId="0" borderId="0" xfId="0" applyNumberFormat="1" applyAlignment="1">
      <alignment vertical="top"/>
    </xf>
    <xf numFmtId="0" fontId="0" fillId="0" borderId="24" xfId="0" applyBorder="1" applyAlignment="1">
      <alignment horizontal="center" vertical="center"/>
    </xf>
    <xf numFmtId="8" fontId="0" fillId="0" borderId="0" xfId="0" applyNumberFormat="1"/>
    <xf numFmtId="0" fontId="0" fillId="0" borderId="32" xfId="0" applyBorder="1"/>
    <xf numFmtId="0" fontId="23" fillId="0" borderId="0" xfId="0" applyFont="1" applyAlignment="1">
      <alignment horizontal="left" vertical="center" wrapText="1"/>
    </xf>
    <xf numFmtId="44" fontId="0" fillId="0" borderId="0" xfId="2" applyFont="1" applyAlignment="1">
      <alignment vertical="top"/>
    </xf>
    <xf numFmtId="0" fontId="0" fillId="0" borderId="26" xfId="0" applyBorder="1" applyAlignment="1">
      <alignment horizontal="center" vertical="center"/>
    </xf>
    <xf numFmtId="0" fontId="27" fillId="2" borderId="20" xfId="1" applyFont="1" applyFill="1" applyBorder="1" applyAlignment="1">
      <alignment vertical="center" wrapText="1"/>
    </xf>
    <xf numFmtId="164" fontId="15" fillId="2" borderId="20" xfId="0" applyNumberFormat="1" applyFont="1" applyFill="1" applyBorder="1" applyAlignment="1">
      <alignment vertical="center"/>
    </xf>
    <xf numFmtId="164" fontId="15" fillId="2" borderId="20" xfId="0" applyNumberFormat="1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4" fillId="8" borderId="21" xfId="1" applyFill="1" applyBorder="1" applyAlignment="1">
      <alignment vertical="center" wrapText="1"/>
    </xf>
    <xf numFmtId="164" fontId="0" fillId="8" borderId="21" xfId="0" applyNumberFormat="1" applyFill="1" applyBorder="1" applyAlignment="1">
      <alignment vertical="center"/>
    </xf>
    <xf numFmtId="164" fontId="6" fillId="8" borderId="21" xfId="0" applyNumberFormat="1" applyFont="1" applyFill="1" applyBorder="1" applyAlignment="1">
      <alignment vertical="center"/>
    </xf>
    <xf numFmtId="164" fontId="0" fillId="8" borderId="4" xfId="0" applyNumberFormat="1" applyFill="1" applyBorder="1" applyAlignment="1">
      <alignment vertical="center"/>
    </xf>
    <xf numFmtId="0" fontId="14" fillId="8" borderId="20" xfId="1" applyFill="1" applyBorder="1" applyAlignment="1">
      <alignment vertical="center" wrapText="1"/>
    </xf>
    <xf numFmtId="164" fontId="0" fillId="8" borderId="20" xfId="0" applyNumberFormat="1" applyFill="1" applyBorder="1" applyAlignment="1">
      <alignment vertical="center"/>
    </xf>
    <xf numFmtId="164" fontId="6" fillId="8" borderId="20" xfId="0" applyNumberFormat="1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0" fontId="24" fillId="2" borderId="1" xfId="1" applyFont="1" applyFill="1" applyBorder="1" applyAlignment="1">
      <alignment vertical="center" wrapText="1"/>
    </xf>
    <xf numFmtId="164" fontId="19" fillId="2" borderId="1" xfId="0" applyNumberFormat="1" applyFont="1" applyFill="1" applyBorder="1" applyAlignment="1">
      <alignment vertical="center"/>
    </xf>
    <xf numFmtId="164" fontId="19" fillId="2" borderId="2" xfId="0" applyNumberFormat="1" applyFont="1" applyFill="1" applyBorder="1" applyAlignment="1">
      <alignment vertical="center"/>
    </xf>
    <xf numFmtId="164" fontId="19" fillId="2" borderId="20" xfId="0" applyNumberFormat="1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0" fillId="2" borderId="20" xfId="0" applyFill="1" applyBorder="1" applyAlignment="1">
      <alignment vertical="center"/>
    </xf>
    <xf numFmtId="164" fontId="6" fillId="8" borderId="1" xfId="0" applyNumberFormat="1" applyFont="1" applyFill="1" applyBorder="1" applyAlignment="1">
      <alignment vertical="center"/>
    </xf>
    <xf numFmtId="164" fontId="0" fillId="8" borderId="2" xfId="0" applyNumberFormat="1" applyFill="1" applyBorder="1" applyAlignment="1">
      <alignment vertical="center"/>
    </xf>
    <xf numFmtId="164" fontId="15" fillId="8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164" fontId="0" fillId="2" borderId="1" xfId="0" applyNumberForma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164" fontId="0" fillId="2" borderId="2" xfId="0" applyNumberFormat="1" applyFill="1" applyBorder="1" applyAlignment="1">
      <alignment vertical="center"/>
    </xf>
    <xf numFmtId="164" fontId="0" fillId="2" borderId="20" xfId="0" applyNumberForma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14" fillId="2" borderId="0" xfId="1" applyFill="1" applyBorder="1"/>
    <xf numFmtId="0" fontId="14" fillId="2" borderId="1" xfId="1" applyFill="1" applyBorder="1" applyAlignment="1">
      <alignment vertical="center" wrapText="1"/>
    </xf>
    <xf numFmtId="164" fontId="0" fillId="0" borderId="21" xfId="0" applyNumberFormat="1" applyBorder="1" applyAlignment="1">
      <alignment vertical="center"/>
    </xf>
    <xf numFmtId="164" fontId="6" fillId="0" borderId="21" xfId="0" applyNumberFormat="1" applyFont="1" applyBorder="1" applyAlignment="1">
      <alignment vertical="center"/>
    </xf>
    <xf numFmtId="0" fontId="0" fillId="4" borderId="24" xfId="0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164" fontId="2" fillId="4" borderId="31" xfId="0" applyNumberFormat="1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vertical="center"/>
    </xf>
    <xf numFmtId="0" fontId="0" fillId="8" borderId="16" xfId="0" applyFill="1" applyBorder="1" applyAlignment="1">
      <alignment vertical="center"/>
    </xf>
    <xf numFmtId="0" fontId="15" fillId="2" borderId="16" xfId="0" applyFont="1" applyFill="1" applyBorder="1" applyAlignment="1">
      <alignment vertical="center"/>
    </xf>
    <xf numFmtId="0" fontId="9" fillId="4" borderId="16" xfId="0" applyFont="1" applyFill="1" applyBorder="1" applyAlignment="1">
      <alignment vertical="center"/>
    </xf>
    <xf numFmtId="164" fontId="6" fillId="2" borderId="0" xfId="0" applyNumberFormat="1" applyFont="1" applyFill="1" applyAlignment="1">
      <alignment vertical="center"/>
    </xf>
    <xf numFmtId="164" fontId="0" fillId="2" borderId="0" xfId="0" applyNumberFormat="1" applyFill="1" applyAlignment="1">
      <alignment vertical="center"/>
    </xf>
    <xf numFmtId="165" fontId="0" fillId="2" borderId="0" xfId="0" applyNumberFormat="1" applyFill="1" applyAlignment="1">
      <alignment horizontal="center" vertical="center"/>
    </xf>
    <xf numFmtId="0" fontId="0" fillId="2" borderId="16" xfId="0" applyFill="1" applyBorder="1" applyAlignment="1">
      <alignment vertical="center"/>
    </xf>
    <xf numFmtId="165" fontId="2" fillId="2" borderId="0" xfId="0" applyNumberFormat="1" applyFont="1" applyFill="1" applyAlignment="1">
      <alignment horizontal="center" vertical="center" wrapText="1"/>
    </xf>
    <xf numFmtId="0" fontId="0" fillId="8" borderId="24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0" fillId="8" borderId="27" xfId="0" applyNumberFormat="1" applyFill="1" applyBorder="1" applyAlignment="1">
      <alignment horizontal="center" vertical="center"/>
    </xf>
    <xf numFmtId="0" fontId="0" fillId="8" borderId="27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27" xfId="0" applyFill="1" applyBorder="1" applyAlignment="1">
      <alignment vertical="center"/>
    </xf>
    <xf numFmtId="0" fontId="14" fillId="0" borderId="20" xfId="1" applyFill="1" applyBorder="1" applyAlignment="1">
      <alignment vertical="center" wrapText="1"/>
    </xf>
    <xf numFmtId="164" fontId="0" fillId="0" borderId="20" xfId="0" applyNumberFormat="1" applyBorder="1" applyAlignment="1">
      <alignment vertical="center"/>
    </xf>
    <xf numFmtId="164" fontId="6" fillId="0" borderId="20" xfId="0" applyNumberFormat="1" applyFont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4" fontId="8" fillId="0" borderId="0" xfId="2" applyFont="1" applyBorder="1"/>
    <xf numFmtId="165" fontId="0" fillId="0" borderId="0" xfId="0" applyNumberFormat="1" applyAlignment="1">
      <alignment horizontal="left"/>
    </xf>
    <xf numFmtId="0" fontId="0" fillId="9" borderId="0" xfId="0" applyFill="1"/>
    <xf numFmtId="44" fontId="0" fillId="0" borderId="11" xfId="2" applyFont="1" applyBorder="1" applyAlignment="1">
      <alignment vertical="top"/>
    </xf>
    <xf numFmtId="164" fontId="0" fillId="0" borderId="0" xfId="0" applyNumberFormat="1" applyAlignment="1">
      <alignment horizontal="center"/>
    </xf>
    <xf numFmtId="0" fontId="14" fillId="10" borderId="0" xfId="1" applyFill="1"/>
    <xf numFmtId="164" fontId="0" fillId="10" borderId="23" xfId="0" applyNumberFormat="1" applyFill="1" applyBorder="1" applyAlignment="1">
      <alignment vertical="center"/>
    </xf>
    <xf numFmtId="0" fontId="0" fillId="10" borderId="0" xfId="0" applyFill="1"/>
    <xf numFmtId="164" fontId="0" fillId="10" borderId="0" xfId="0" applyNumberFormat="1" applyFill="1"/>
    <xf numFmtId="165" fontId="0" fillId="10" borderId="26" xfId="0" applyNumberFormat="1" applyFill="1" applyBorder="1" applyAlignment="1">
      <alignment horizontal="center" vertical="center"/>
    </xf>
    <xf numFmtId="0" fontId="0" fillId="10" borderId="26" xfId="0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0" borderId="16" xfId="0" applyFill="1" applyBorder="1"/>
    <xf numFmtId="0" fontId="0" fillId="10" borderId="0" xfId="0" applyFill="1" applyAlignment="1">
      <alignment vertical="center"/>
    </xf>
    <xf numFmtId="44" fontId="0" fillId="2" borderId="0" xfId="2" applyFont="1" applyFill="1"/>
    <xf numFmtId="44" fontId="0" fillId="0" borderId="13" xfId="2" applyFont="1" applyBorder="1"/>
    <xf numFmtId="44" fontId="3" fillId="0" borderId="0" xfId="2" applyFont="1"/>
    <xf numFmtId="44" fontId="8" fillId="0" borderId="0" xfId="0" applyNumberFormat="1" applyFont="1"/>
    <xf numFmtId="0" fontId="1" fillId="9" borderId="1" xfId="0" applyFont="1" applyFill="1" applyBorder="1" applyAlignment="1">
      <alignment vertical="center" wrapText="1"/>
    </xf>
    <xf numFmtId="164" fontId="0" fillId="9" borderId="1" xfId="0" applyNumberFormat="1" applyFill="1" applyBorder="1" applyAlignment="1">
      <alignment vertical="center"/>
    </xf>
    <xf numFmtId="164" fontId="6" fillId="9" borderId="1" xfId="0" applyNumberFormat="1" applyFont="1" applyFill="1" applyBorder="1" applyAlignment="1">
      <alignment vertical="center"/>
    </xf>
    <xf numFmtId="164" fontId="0" fillId="9" borderId="2" xfId="0" applyNumberFormat="1" applyFill="1" applyBorder="1" applyAlignment="1">
      <alignment vertical="center"/>
    </xf>
    <xf numFmtId="164" fontId="0" fillId="9" borderId="20" xfId="0" applyNumberFormat="1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20" xfId="0" applyFill="1" applyBorder="1" applyAlignment="1">
      <alignment horizontal="center" vertical="center"/>
    </xf>
    <xf numFmtId="0" fontId="0" fillId="9" borderId="24" xfId="0" applyFill="1" applyBorder="1" applyAlignment="1">
      <alignment horizontal="center" vertical="center"/>
    </xf>
    <xf numFmtId="0" fontId="0" fillId="9" borderId="20" xfId="0" applyFill="1" applyBorder="1" applyAlignment="1">
      <alignment vertical="center"/>
    </xf>
    <xf numFmtId="0" fontId="0" fillId="9" borderId="0" xfId="0" applyFill="1" applyAlignment="1">
      <alignment vertical="center"/>
    </xf>
    <xf numFmtId="0" fontId="0" fillId="2" borderId="10" xfId="0" applyFill="1" applyBorder="1" applyAlignment="1">
      <alignment wrapText="1"/>
    </xf>
    <xf numFmtId="0" fontId="0" fillId="2" borderId="10" xfId="0" applyFill="1" applyBorder="1"/>
    <xf numFmtId="44" fontId="0" fillId="10" borderId="0" xfId="2" applyFont="1" applyFill="1"/>
    <xf numFmtId="164" fontId="0" fillId="0" borderId="0" xfId="2" applyNumberFormat="1" applyFont="1"/>
    <xf numFmtId="164" fontId="0" fillId="0" borderId="20" xfId="0" applyNumberFormat="1" applyBorder="1"/>
    <xf numFmtId="0" fontId="14" fillId="0" borderId="0" xfId="1" quotePrefix="1"/>
    <xf numFmtId="0" fontId="2" fillId="0" borderId="0" xfId="0" applyFont="1"/>
    <xf numFmtId="0" fontId="14" fillId="9" borderId="20" xfId="1" applyFill="1" applyBorder="1" applyAlignment="1">
      <alignment vertical="center" wrapText="1"/>
    </xf>
    <xf numFmtId="164" fontId="0" fillId="9" borderId="20" xfId="0" applyNumberFormat="1" applyFill="1" applyBorder="1" applyAlignment="1">
      <alignment vertical="center"/>
    </xf>
    <xf numFmtId="164" fontId="6" fillId="9" borderId="20" xfId="0" applyNumberFormat="1" applyFont="1" applyFill="1" applyBorder="1" applyAlignment="1">
      <alignment vertical="center"/>
    </xf>
    <xf numFmtId="0" fontId="0" fillId="9" borderId="16" xfId="0" applyFill="1" applyBorder="1" applyAlignment="1">
      <alignment vertical="center"/>
    </xf>
    <xf numFmtId="164" fontId="15" fillId="9" borderId="1" xfId="0" applyNumberFormat="1" applyFont="1" applyFill="1" applyBorder="1" applyAlignment="1">
      <alignment vertical="center"/>
    </xf>
    <xf numFmtId="165" fontId="0" fillId="9" borderId="20" xfId="0" applyNumberFormat="1" applyFill="1" applyBorder="1" applyAlignment="1">
      <alignment horizontal="center" vertical="center"/>
    </xf>
    <xf numFmtId="0" fontId="0" fillId="9" borderId="31" xfId="0" applyFill="1" applyBorder="1" applyAlignment="1">
      <alignment horizontal="center" vertical="center"/>
    </xf>
    <xf numFmtId="0" fontId="27" fillId="9" borderId="1" xfId="1" applyFont="1" applyFill="1" applyBorder="1" applyAlignment="1">
      <alignment vertical="center" wrapText="1"/>
    </xf>
    <xf numFmtId="164" fontId="15" fillId="9" borderId="2" xfId="0" applyNumberFormat="1" applyFont="1" applyFill="1" applyBorder="1" applyAlignment="1">
      <alignment vertical="center"/>
    </xf>
    <xf numFmtId="164" fontId="15" fillId="9" borderId="20" xfId="0" applyNumberFormat="1" applyFont="1" applyFill="1" applyBorder="1" applyAlignment="1">
      <alignment horizontal="center" vertical="center"/>
    </xf>
    <xf numFmtId="0" fontId="15" fillId="9" borderId="20" xfId="0" applyFont="1" applyFill="1" applyBorder="1" applyAlignment="1">
      <alignment horizontal="center" vertical="center"/>
    </xf>
    <xf numFmtId="0" fontId="15" fillId="9" borderId="24" xfId="0" applyFont="1" applyFill="1" applyBorder="1" applyAlignment="1">
      <alignment horizontal="center" vertical="center"/>
    </xf>
    <xf numFmtId="0" fontId="15" fillId="9" borderId="20" xfId="0" applyFont="1" applyFill="1" applyBorder="1" applyAlignment="1">
      <alignment vertical="center"/>
    </xf>
    <xf numFmtId="0" fontId="15" fillId="9" borderId="0" xfId="0" applyFont="1" applyFill="1" applyAlignment="1">
      <alignment vertical="center"/>
    </xf>
    <xf numFmtId="0" fontId="14" fillId="9" borderId="0" xfId="1" applyFill="1"/>
    <xf numFmtId="164" fontId="0" fillId="9" borderId="23" xfId="0" applyNumberFormat="1" applyFill="1" applyBorder="1" applyAlignment="1">
      <alignment vertical="center"/>
    </xf>
    <xf numFmtId="44" fontId="0" fillId="9" borderId="0" xfId="2" applyFont="1" applyFill="1"/>
    <xf numFmtId="164" fontId="0" fillId="9" borderId="0" xfId="0" applyNumberFormat="1" applyFill="1"/>
    <xf numFmtId="165" fontId="0" fillId="9" borderId="26" xfId="0" applyNumberFormat="1" applyFill="1" applyBorder="1" applyAlignment="1">
      <alignment horizontal="center" vertical="center"/>
    </xf>
    <xf numFmtId="0" fontId="0" fillId="9" borderId="26" xfId="0" applyFill="1" applyBorder="1" applyAlignment="1">
      <alignment horizontal="center" vertical="center"/>
    </xf>
    <xf numFmtId="0" fontId="0" fillId="9" borderId="16" xfId="0" applyFill="1" applyBorder="1"/>
    <xf numFmtId="0" fontId="14" fillId="9" borderId="1" xfId="1" applyFill="1" applyBorder="1" applyAlignment="1">
      <alignment vertical="center" wrapText="1"/>
    </xf>
    <xf numFmtId="0" fontId="14" fillId="9" borderId="0" xfId="1" applyFill="1" applyBorder="1"/>
    <xf numFmtId="0" fontId="14" fillId="9" borderId="19" xfId="1" applyFill="1" applyBorder="1" applyAlignment="1">
      <alignment wrapText="1"/>
    </xf>
    <xf numFmtId="0" fontId="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9" borderId="33" xfId="1" applyFill="1" applyBorder="1"/>
    <xf numFmtId="0" fontId="13" fillId="9" borderId="1" xfId="0" applyFont="1" applyFill="1" applyBorder="1" applyAlignment="1">
      <alignment vertical="center" wrapText="1"/>
    </xf>
    <xf numFmtId="164" fontId="7" fillId="9" borderId="1" xfId="0" applyNumberFormat="1" applyFont="1" applyFill="1" applyBorder="1" applyAlignment="1">
      <alignment vertical="center"/>
    </xf>
    <xf numFmtId="164" fontId="7" fillId="9" borderId="2" xfId="0" applyNumberFormat="1" applyFont="1" applyFill="1" applyBorder="1" applyAlignment="1">
      <alignment vertical="center"/>
    </xf>
    <xf numFmtId="164" fontId="7" fillId="9" borderId="20" xfId="0" applyNumberFormat="1" applyFont="1" applyFill="1" applyBorder="1" applyAlignment="1">
      <alignment horizontal="center" vertical="center"/>
    </xf>
    <xf numFmtId="0" fontId="7" fillId="9" borderId="20" xfId="0" applyFont="1" applyFill="1" applyBorder="1" applyAlignment="1">
      <alignment vertical="center"/>
    </xf>
    <xf numFmtId="0" fontId="27" fillId="11" borderId="1" xfId="1" applyFont="1" applyFill="1" applyBorder="1" applyAlignment="1">
      <alignment vertical="center" wrapText="1"/>
    </xf>
    <xf numFmtId="164" fontId="15" fillId="11" borderId="1" xfId="0" applyNumberFormat="1" applyFont="1" applyFill="1" applyBorder="1" applyAlignment="1">
      <alignment vertical="center"/>
    </xf>
    <xf numFmtId="164" fontId="15" fillId="11" borderId="2" xfId="0" applyNumberFormat="1" applyFont="1" applyFill="1" applyBorder="1" applyAlignment="1">
      <alignment vertical="center"/>
    </xf>
    <xf numFmtId="164" fontId="15" fillId="11" borderId="20" xfId="0" applyNumberFormat="1" applyFont="1" applyFill="1" applyBorder="1" applyAlignment="1">
      <alignment horizontal="center" vertical="center"/>
    </xf>
    <xf numFmtId="0" fontId="15" fillId="11" borderId="20" xfId="0" applyFont="1" applyFill="1" applyBorder="1" applyAlignment="1">
      <alignment horizontal="center" vertical="center"/>
    </xf>
    <xf numFmtId="0" fontId="15" fillId="11" borderId="24" xfId="0" applyFont="1" applyFill="1" applyBorder="1" applyAlignment="1">
      <alignment horizontal="center" vertical="center"/>
    </xf>
    <xf numFmtId="0" fontId="15" fillId="11" borderId="20" xfId="0" applyFont="1" applyFill="1" applyBorder="1" applyAlignment="1">
      <alignment vertical="center"/>
    </xf>
    <xf numFmtId="0" fontId="15" fillId="11" borderId="0" xfId="0" applyFont="1" applyFill="1"/>
    <xf numFmtId="0" fontId="15" fillId="11" borderId="0" xfId="0" applyFont="1" applyFill="1" applyAlignment="1">
      <alignment vertical="center"/>
    </xf>
    <xf numFmtId="44" fontId="0" fillId="0" borderId="13" xfId="0" applyNumberFormat="1" applyBorder="1"/>
    <xf numFmtId="164" fontId="26" fillId="0" borderId="0" xfId="0" applyNumberFormat="1" applyFont="1" applyAlignment="1">
      <alignment horizontal="center" vertical="center"/>
    </xf>
    <xf numFmtId="165" fontId="23" fillId="2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 wrapText="1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14" fontId="0" fillId="2" borderId="7" xfId="0" applyNumberFormat="1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14" fontId="0" fillId="0" borderId="7" xfId="0" applyNumberFormat="1" applyBorder="1" applyAlignment="1">
      <alignment horizontal="left"/>
    </xf>
    <xf numFmtId="0" fontId="0" fillId="0" borderId="8" xfId="0" applyBorder="1" applyAlignment="1">
      <alignment horizontal="left"/>
    </xf>
    <xf numFmtId="0" fontId="9" fillId="2" borderId="0" xfId="0" applyFont="1" applyFill="1" applyAlignment="1">
      <alignment horizontal="center" wrapText="1"/>
    </xf>
  </cellXfs>
  <cellStyles count="3">
    <cellStyle name="Currency" xfId="2" builtinId="4"/>
    <cellStyle name="Hyperlink" xfId="1" builtinId="8"/>
    <cellStyle name="Normal" xfId="0" builtinId="0"/>
  </cellStyles>
  <dxfs count="13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microsoft.com/office/2017/10/relationships/person" Target="persons/person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calcChain" Target="calcChain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customXml" Target="../customXml/item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189" Type="http://schemas.openxmlformats.org/officeDocument/2006/relationships/styles" Target="styles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customXml" Target="../customXml/item3.xml"/><Relationship Id="rId190" Type="http://schemas.openxmlformats.org/officeDocument/2006/relationships/sharedStrings" Target="sharedStrings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davis/Organizations/FY23/FY23-Graduate-Or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Orgs"/>
      <sheetName val="AEGSO"/>
      <sheetName val="AECGO"/>
      <sheetName val="ARMA"/>
      <sheetName val="TTUAB"/>
      <sheetName val="ANRS"/>
      <sheetName val="BGSA"/>
      <sheetName val="BOSS"/>
      <sheetName val="Cefiro"/>
      <sheetName val="CEGSA"/>
      <sheetName val="CGSO"/>
      <sheetName val="CPGSC"/>
      <sheetName val="EGSO"/>
      <sheetName val="FSS"/>
      <sheetName val="GCC"/>
      <sheetName val="GHRMS"/>
      <sheetName val="GNO"/>
      <sheetName val="GOCPS"/>
      <sheetName val="GSAL"/>
      <sheetName val="HGSO"/>
      <sheetName val="HDFS-GSA"/>
      <sheetName val="HFES"/>
      <sheetName val="LESETAC"/>
      <sheetName val="MHSA"/>
      <sheetName val="RGA"/>
      <sheetName val="Red2Black"/>
      <sheetName val="SPE"/>
      <sheetName val="SA-TIEHH"/>
      <sheetName val="SCAMS"/>
      <sheetName val="TASM"/>
      <sheetName val="TPC"/>
      <sheetName val="Zamo"/>
      <sheetName val="Misc"/>
      <sheetName val="Cont"/>
      <sheetName val="PGSA"/>
    </sheetNames>
    <sheetDataSet>
      <sheetData sheetId="0">
        <row r="38">
          <cell r="B38">
            <v>650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Panzer, Allison" id="{499AD5FB-8332-4C10-8219-295385BD52FF}" userId="S::apanzer@ttu.edu::ed56d6a2-53cc-4968-9663-a219bc477fcb" providerId="AD"/>
  <person displayName="Davis, Teresa Y" id="{93C19399-4ABA-4B28-992A-5B796430819D}" userId="S::Teresa.Y.Davis@ttu.edu::7362e2fb-8a3a-4449-a53a-cce3a3c5a7e1" providerId="AD"/>
  <person displayName="Teresa Y Davis" id="{69189AA9-0B03-483B-8352-14637B9A9C88}" userId="S::teresa.y.davis@ttu.edu::7362e2fb-8a3a-4449-a53a-cce3a3c5a7e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6" dT="2024-04-15T19:44:48.43" personId="{499AD5FB-8332-4C10-8219-295385BD52FF}" id="{1816A65A-451F-49BB-AB8E-19D959681652}">
    <text>Check expense page</text>
  </threadedComment>
  <threadedComment ref="B15" dT="2024-07-09T15:34:30.42" personId="{93C19399-4ABA-4B28-992A-5B796430819D}" id="{D1F2FB5E-8F88-42DC-9A21-C19F9607A65A}">
    <text>Email year end info</text>
  </threadedComment>
  <threadedComment ref="A18" dT="2024-07-12T14:50:11.23" personId="{93C19399-4ABA-4B28-992A-5B796430819D}" id="{BC803532-5E87-44F8-AE4B-F5B1FC9DE448}">
    <text>Email 7-12 need to spend funds</text>
  </threadedComment>
  <threadedComment ref="B38" dT="2023-08-24T18:56:47.50" personId="{93C19399-4ABA-4B28-992A-5B796430819D}" id="{F7A9D2CC-BBE9-4582-B004-F875B954147D}">
    <text>FROZEN</text>
  </threadedComment>
  <threadedComment ref="B49" dT="2023-05-23T14:56:43.58" personId="{69189AA9-0B03-483B-8352-14637B9A9C88}" id="{40A4C7EB-6E65-4337-85F4-9596DC59F0D1}">
    <text>Did not complete all forms for funding approval</text>
  </threadedComment>
  <threadedComment ref="B55" dT="2023-05-23T15:04:00.03" personId="{69189AA9-0B03-483B-8352-14637B9A9C88}" id="{D5241C2B-8D84-498C-9569-F1FEDB8ABECD}">
    <text>Did not apply</text>
  </threadedComment>
  <threadedComment ref="B58" dT="2023-05-23T15:05:32.52" personId="{69189AA9-0B03-483B-8352-14637B9A9C88}" id="{5EA9AE9D-1062-419B-8845-1838F6556953}">
    <text>DID NOT APPLY</text>
  </threadedComment>
  <threadedComment ref="B60" dT="2022-07-18T20:14:53.92" personId="{69189AA9-0B03-483B-8352-14637B9A9C88}" id="{2FA1694E-DF50-4128-AF48-E571AE2F73DD}">
    <text>FROZEN</text>
  </threadedComment>
  <threadedComment ref="B62" dT="2023-08-24T18:36:45.35" personId="{93C19399-4ABA-4B28-992A-5B796430819D}" id="{3110F166-928A-4BD9-8FDC-7F5239130455}">
    <text>FROZEN</text>
  </threadedComment>
  <threadedComment ref="H67" dT="2023-09-12T15:43:31.97" personId="{93C19399-4ABA-4B28-992A-5B796430819D}" id="{323C7556-0C56-4B36-AB08-BB346041A748}">
    <text>AS OF 9-12 NOT INCOMPLIANT</text>
  </threadedComment>
  <threadedComment ref="B72" dT="2023-05-23T19:09:41.30" personId="{69189AA9-0B03-483B-8352-14637B9A9C88}" id="{D35B2CEE-C935-4F82-A8E5-42636DCCC300}">
    <text>Did not apply</text>
  </threadedComment>
  <threadedComment ref="B79" dT="2023-05-23T15:32:16.06" personId="{69189AA9-0B03-483B-8352-14637B9A9C88}" id="{CD632794-7633-4664-A9C8-994417560027}">
    <text>DID NOT APPLY</text>
  </threadedComment>
  <threadedComment ref="B82" dT="2023-08-24T16:50:10.03" personId="{93C19399-4ABA-4B28-992A-5B796430819D}" id="{C46727F4-A79A-4E9F-84C7-00C09BAF1EE4}">
    <text>FROZEN</text>
  </threadedComment>
  <threadedComment ref="H82" dT="2023-09-12T15:41:30.85" personId="{93C19399-4ABA-4B28-992A-5B796430819D}" id="{45573FC4-24B2-46D4-90D5-07B4F1370EB3}">
    <text>AS OF 9-12 STILL FROZEN</text>
  </threadedComment>
  <threadedComment ref="B83" dT="2022-09-20T14:31:49.82" personId="{69189AA9-0B03-483B-8352-14637B9A9C88}" id="{853E9CAC-7D5D-4CD0-B044-E6289FAB23B8}">
    <text>NOT IN TECH CONNECT</text>
  </threadedComment>
  <threadedComment ref="H85" dT="2023-09-12T15:41:17.64" personId="{93C19399-4ABA-4B28-992A-5B796430819D}" id="{F6BC9B89-0C90-4600-BAEF-FD4367F6715C}">
    <text>AS OF 9-12 NOT COMPLIANT</text>
  </threadedComment>
  <threadedComment ref="H87" dT="2023-09-12T15:49:57.28" personId="{93C19399-4ABA-4B28-992A-5B796430819D}" id="{3B9F80CE-179C-4D30-B5AC-8C37F8A20C60}">
    <text>AS OF 9-12 NOT IN COMPLAINT</text>
  </threadedComment>
  <threadedComment ref="B98" dT="2023-05-23T15:53:46.05" personId="{69189AA9-0B03-483B-8352-14637B9A9C88}" id="{9DE0C3E3-025B-404E-B88A-2DC2CA885CAD}">
    <text>DID NOT APPLY</text>
  </threadedComment>
  <threadedComment ref="B102" dT="2023-05-23T15:57:38.56" personId="{69189AA9-0B03-483B-8352-14637B9A9C88}" id="{10B8DE49-9079-45A8-ACD4-808287A8A9F3}">
    <text>DID NOT APPLY</text>
  </threadedComment>
  <threadedComment ref="B107" dT="2023-08-24T16:37:40.33" personId="{93C19399-4ABA-4B28-992A-5B796430819D}" id="{CE1E8CF8-62D7-4F7E-B54B-42BD9E8AC29B}">
    <text>FROZEN</text>
  </threadedComment>
  <threadedComment ref="B110" dT="2023-05-23T16:04:13.95" personId="{69189AA9-0B03-483B-8352-14637B9A9C88}" id="{D02ED1F1-B05E-4A0D-9952-82958CF38CA7}">
    <text>DID NOT APPLY</text>
  </threadedComment>
  <threadedComment ref="B114" dT="2023-05-23T16:18:48.16" personId="{69189AA9-0B03-483B-8352-14637B9A9C88}" id="{E72A8482-B809-4970-9D46-6A4DD6A0E40B}">
    <text>DID NOT APPLY</text>
  </threadedComment>
  <threadedComment ref="A122" dT="2021-10-07T14:56:19.89" personId="{69189AA9-0B03-483B-8352-14637B9A9C88}" id="{85143305-5800-48F4-8C5C-41957BE3E112}">
    <text>changed name on 10-2021</text>
  </threadedComment>
  <threadedComment ref="H123" dT="2023-09-12T15:52:26.09" personId="{93C19399-4ABA-4B28-992A-5B796430819D}" id="{33FE743D-FB21-416C-98AE-4589632B320F}">
    <text>AS OF 9-12 NOT IN COMPLIANT</text>
  </threadedComment>
  <threadedComment ref="B127" dT="2023-05-23T16:26:49.44" personId="{69189AA9-0B03-483B-8352-14637B9A9C88}" id="{5D4B76D0-BB73-49DA-9E22-AC2EFE70D4E7}">
    <text>DID NOT APPLY</text>
  </threadedComment>
  <threadedComment ref="B133" dT="2023-05-23T16:30:54.30" personId="{69189AA9-0B03-483B-8352-14637B9A9C88}" id="{90A374EC-FC90-4517-9C5B-A5A35EF41311}">
    <text>Did not apply</text>
  </threadedComment>
  <threadedComment ref="H134" dT="2023-09-12T15:53:03.04" personId="{93C19399-4ABA-4B28-992A-5B796430819D}" id="{08298016-52A1-4B77-9902-50033BFCEC9E}">
    <text>AS OF 9-12 NOT IN COMPLIANT</text>
  </threadedComment>
  <threadedComment ref="B139" dT="2023-08-24T16:16:24.00" personId="{93C19399-4ABA-4B28-992A-5B796430819D}" id="{829E8E33-9564-426C-AA33-90B260B24073}">
    <text>FROZEN</text>
  </threadedComment>
  <threadedComment ref="B145" dT="2022-07-18T19:41:03.26" personId="{69189AA9-0B03-483B-8352-14637B9A9C88}" id="{99DAE1DF-0045-4CC6-BEC0-91ECCD75A00C}">
    <text>FROZEN</text>
  </threadedComment>
  <threadedComment ref="B146" dT="2023-05-23T16:36:03.27" personId="{69189AA9-0B03-483B-8352-14637B9A9C88}" id="{A37D6A5A-952C-4A1F-9B1D-7ED5E170D9D1}">
    <text>DID NOT APPLY</text>
  </threadedComment>
  <threadedComment ref="B147" dT="2023-05-23T16:35:45.48" personId="{69189AA9-0B03-483B-8352-14637B9A9C88}" id="{625E6994-550E-4075-8B09-A3308EB4AAEF}">
    <text>DID NOT APPLY</text>
  </threadedComment>
  <threadedComment ref="B149" dT="2023-08-24T16:06:29.77" personId="{93C19399-4ABA-4B28-992A-5B796430819D}" id="{23970C7B-243E-450D-AC97-F9A149C47FF7}">
    <text>FROZEN</text>
  </threadedComment>
  <threadedComment ref="H151" dT="2023-09-12T15:55:24.57" personId="{93C19399-4ABA-4B28-992A-5B796430819D}" id="{4BBC2E97-12F5-4BA1-B96A-EBD51AE7372F}">
    <text>AS OF 9-12 NOT IN COMPLAINT</text>
  </threadedComment>
  <threadedComment ref="B152" dT="2023-05-23T16:38:22.12" personId="{69189AA9-0B03-483B-8352-14637B9A9C88}" id="{7904811F-9295-4A1E-B4FF-20E1C2265D5E}">
    <text>Did not apply</text>
  </threadedComment>
  <threadedComment ref="B153" dT="2023-05-23T16:38:54.39" personId="{69189AA9-0B03-483B-8352-14637B9A9C88}" id="{3A8DC6DB-AF11-4D58-9AA7-3A7916F06072}">
    <text>Did not apply</text>
  </threadedComment>
  <threadedComment ref="B154" dT="2023-05-23T16:39:16.29" personId="{69189AA9-0B03-483B-8352-14637B9A9C88}" id="{C73ADCBC-09F1-408F-90F2-A6B651E15F31}">
    <text>Did not apply</text>
  </threadedComment>
  <threadedComment ref="B157" dT="2023-05-23T16:42:12.55" personId="{69189AA9-0B03-483B-8352-14637B9A9C88}" id="{120FDBD5-51EF-49DF-8028-C1C7CE5528C2}">
    <text>No show on interview</text>
  </threadedComment>
  <threadedComment ref="B160" dT="2023-05-23T16:43:26.36" personId="{69189AA9-0B03-483B-8352-14637B9A9C88}" id="{804939BB-C2F7-4CD0-8FED-A3F786030A36}">
    <text>Did not apply</text>
  </threadedComment>
  <threadedComment ref="A161" dT="2024-05-20T14:53:28.91" personId="{93C19399-4ABA-4B28-992A-5B796430819D}" id="{14B72833-F4C6-46F0-B089-B4C9B388AE0F}">
    <text>Year end email</text>
  </threadedComment>
  <threadedComment ref="H161" dT="2023-09-12T15:56:11.85" personId="{93C19399-4ABA-4B28-992A-5B796430819D}" id="{37AEE223-748A-4F5B-9439-C63D53C28A5F}">
    <text>AS OF 9-12 NOT IN COMPLIANT</text>
  </threadedComment>
  <threadedComment ref="B162" dT="2022-09-20T15:58:53.41" personId="{69189AA9-0B03-483B-8352-14637B9A9C88}" id="{40124329-CDD8-4E9C-AECF-BDB27E3C0FEB}">
    <text>FROZEN</text>
  </threadedComment>
  <threadedComment ref="B163" dT="2023-05-23T16:45:32.94" personId="{69189AA9-0B03-483B-8352-14637B9A9C88}" id="{B84E6A24-F7CE-4C53-8604-12842637BBCE}">
    <text>DID NOT APPLY</text>
  </threadedComment>
  <threadedComment ref="B164" dT="2023-05-23T16:46:00.88" personId="{69189AA9-0B03-483B-8352-14637B9A9C88}" id="{DF877B99-B5F0-4081-B619-9107ED7CF9A7}">
    <text>DID NOT APPLY</text>
  </threadedComment>
  <threadedComment ref="B167" dT="2023-05-23T16:46:42.34" personId="{69189AA9-0B03-483B-8352-14637B9A9C88}" id="{3B601AB8-B73E-49AD-A7EB-45DD7E3FFE7A}">
    <text>DID NOT APPLY</text>
  </threadedComment>
  <threadedComment ref="B171" dT="2022-07-18T19:47:59.69" personId="{69189AA9-0B03-483B-8352-14637B9A9C88}" id="{0B689193-699C-4A87-857B-6DD5611A677F}">
    <text>FROZEN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6" dT="2024-03-01T21:33:03.35" personId="{93C19399-4ABA-4B28-992A-5B796430819D}" id="{C1627EEC-391B-4418-BA12-9AC27566BAB9}">
    <text>Approved on 3-1-24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B6" dT="2022-06-19T18:18:44.97" personId="{69189AA9-0B03-483B-8352-14637B9A9C88}" id="{F8C49743-BF98-4291-AD59-8C9653092611}">
    <text>DID NOT APPLY</text>
  </threadedComment>
  <threadedComment ref="B7" dT="2022-06-19T18:20:54.85" personId="{69189AA9-0B03-483B-8352-14637B9A9C88}" id="{70EA6EF0-72FA-47C8-8CBA-40DB0B284403}">
    <text>DID NOT APPLY</text>
  </threadedComment>
  <threadedComment ref="B8" dT="2022-06-19T18:21:43.57" personId="{69189AA9-0B03-483B-8352-14637B9A9C88}" id="{6FD7199C-0670-4435-91D9-76CAB6518785}">
    <text>DID NOT APPLY</text>
  </threadedComment>
  <threadedComment ref="B9" dT="2022-06-19T18:22:44.83" personId="{69189AA9-0B03-483B-8352-14637B9A9C88}" id="{CF006CF1-A787-438E-9993-6359AE37B5E3}">
    <text>DID NOT APPY</text>
  </threadedComment>
  <threadedComment ref="B10" dT="2022-06-19T18:23:33.30" personId="{69189AA9-0B03-483B-8352-14637B9A9C88}" id="{8E71F3E1-C604-4FFA-B6D7-F890AA5F5E18}">
    <text>DID NOT APPLY</text>
  </threadedComment>
  <threadedComment ref="B11" dT="2022-06-19T18:27:16.14" personId="{69189AA9-0B03-483B-8352-14637B9A9C88}" id="{EFB851FF-D42F-450E-A30D-F7C2B3263CB4}">
    <text>DID NOT APPLY</text>
  </threadedComment>
  <threadedComment ref="B12" dT="2022-06-19T18:27:56.28" personId="{69189AA9-0B03-483B-8352-14637B9A9C88}" id="{116182DD-7BFB-4F19-9063-2D6302469F9B}">
    <text>DID NOT APPLY</text>
  </threadedComment>
  <threadedComment ref="B13" dT="2022-06-19T18:29:00.52" personId="{69189AA9-0B03-483B-8352-14637B9A9C88}" id="{A868AFC4-AB60-4F5B-9560-8741EA3E0080}">
    <text>DID NOT APPLY</text>
  </threadedComment>
  <threadedComment ref="B14" dT="2022-06-19T18:29:54.61" personId="{69189AA9-0B03-483B-8352-14637B9A9C88}" id="{D930B707-1431-4B67-8DB5-55F280ABE728}">
    <text>DID NOT APPLY</text>
  </threadedComment>
  <threadedComment ref="B15" dT="2022-06-19T18:31:23.57" personId="{69189AA9-0B03-483B-8352-14637B9A9C88}" id="{B876F9E6-E54F-461E-960A-20CF082CAE44}">
    <text>did not apply</text>
  </threadedComment>
  <threadedComment ref="A16" dT="2022-01-31T22:38:27.40" personId="{69189AA9-0B03-483B-8352-14637B9A9C88}" id="{FDF8C0F9-891D-4EEB-A6AF-A889BF86F631}">
    <text>FROZEN</text>
  </threadedComment>
  <threadedComment ref="B16" dT="2022-06-19T18:32:07.61" personId="{69189AA9-0B03-483B-8352-14637B9A9C88}" id="{DDBD18BA-CA65-496B-9CD4-66E40FC12169}">
    <text>DID NOT APPLY</text>
  </threadedComment>
  <threadedComment ref="A17" dT="2021-09-21T14:30:48.56" personId="{69189AA9-0B03-483B-8352-14637B9A9C88}" id="{EA0C9DB7-6988-4EC8-9209-518846F9C406}">
    <text>FY 21 rec'v $260.00 DN attend FT lost bal
FY22 DNA/rec'v contingency $500.00</text>
  </threadedComment>
  <threadedComment ref="B17" dT="2022-06-19T18:33:58.96" personId="{69189AA9-0B03-483B-8352-14637B9A9C88}" id="{E1A69993-FFFC-47AB-B94B-0EB796963031}">
    <text>DID NOT APPLY</text>
  </threadedComment>
  <threadedComment ref="B18" dT="2022-06-19T18:34:19.88" personId="{69189AA9-0B03-483B-8352-14637B9A9C88}" id="{27B6127F-A036-4504-BDF3-0866AEF26330}">
    <text>DID NOT APPLY</text>
  </threadedComment>
  <threadedComment ref="B19" dT="2022-06-19T18:36:06.01" personId="{69189AA9-0B03-483B-8352-14637B9A9C88}" id="{9CAAEBE5-97F8-451B-837C-3041A095D410}">
    <text>DID NOT APPLLY</text>
  </threadedComment>
  <threadedComment ref="B20" dT="2022-06-19T18:37:12.28" personId="{69189AA9-0B03-483B-8352-14637B9A9C88}" id="{B6C0001B-8842-4FB1-9BE2-0A5179ABDD0C}">
    <text>DID NOT APPLY</text>
  </threadedComment>
  <threadedComment ref="B21" dT="2022-06-19T18:37:41.73" personId="{69189AA9-0B03-483B-8352-14637B9A9C88}" id="{DEE7A76D-36CD-4204-8B18-63C02085A75E}">
    <text>DID NOT APPLY</text>
  </threadedComment>
  <threadedComment ref="B22" dT="2022-06-19T19:00:08.50" personId="{69189AA9-0B03-483B-8352-14637B9A9C88}" id="{9F01633D-1F6C-40DD-9334-F9B0E07333D5}">
    <text>DID NOT APPLY</text>
  </threadedComment>
  <threadedComment ref="B23" dT="2022-06-19T19:02:15.37" personId="{69189AA9-0B03-483B-8352-14637B9A9C88}" id="{D1969A94-E36E-47D3-9B7B-334EA5BB68DE}">
    <text>DID NOT APPLY</text>
  </threadedComment>
  <threadedComment ref="B24" dT="2022-06-19T19:07:20.31" personId="{69189AA9-0B03-483B-8352-14637B9A9C88}" id="{F9E1F5CB-2EF6-45FE-90D1-E984ECACF81E}">
    <text>DID NOT APPLY</text>
  </threadedComment>
  <threadedComment ref="B25" dT="2022-06-19T19:09:13.92" personId="{69189AA9-0B03-483B-8352-14637B9A9C88}" id="{707FA273-9A7B-49D1-BD68-C42EB1985643}">
    <text>DID NOT APPLY</text>
  </threadedComment>
  <threadedComment ref="A26" dT="2022-01-31T22:34:50.23" personId="{69189AA9-0B03-483B-8352-14637B9A9C88}" id="{B86D1684-0187-47D8-9A6E-5FC61BA90924}">
    <text>FROZEN</text>
  </threadedComment>
  <threadedComment ref="B26" dT="2022-06-19T19:10:33.17" personId="{69189AA9-0B03-483B-8352-14637B9A9C88}" id="{765BAD31-EA4B-437D-AAAC-4CD73D1CB33E}">
    <text>DID NOT APPLY</text>
  </threadedComment>
  <threadedComment ref="A27" dT="2021-09-21T19:21:06.73" personId="{69189AA9-0B03-483B-8352-14637B9A9C88}" id="{4C19E10A-3465-4C09-8396-5A9A2F13A670}">
    <text>not activite for past 3 yrs</text>
  </threadedComment>
  <threadedComment ref="B27" dT="2022-06-19T19:11:43.77" personId="{69189AA9-0B03-483B-8352-14637B9A9C88}" id="{D657DDF2-15C6-4F98-A3A3-61AE946642FC}">
    <text>DID NOT APPLY</text>
  </threadedComment>
  <threadedComment ref="A29" dT="2022-01-31T22:32:26.04" personId="{69189AA9-0B03-483B-8352-14637B9A9C88}" id="{B965BD10-2C8A-482F-9459-479E8B8A1EDC}">
    <text>FROZEN</text>
  </threadedComment>
  <threadedComment ref="B29" dT="2022-06-19T19:12:05.27" personId="{69189AA9-0B03-483B-8352-14637B9A9C88}" id="{5EEE039D-0582-4345-8BC1-8C607C10927D}">
    <text>DID NOT APPLY</text>
  </threadedComment>
  <threadedComment ref="B30" dT="2022-06-19T19:12:46.36" personId="{69189AA9-0B03-483B-8352-14637B9A9C88}" id="{0773F3F1-9262-4AE4-A591-10CAAE010A01}">
    <text>DID NOT APPLY</text>
  </threadedComment>
  <threadedComment ref="B31" dT="2022-07-18T20:28:39.52" personId="{69189AA9-0B03-483B-8352-14637B9A9C88}" id="{F0A5ECEF-7DB8-4EE6-9300-878841824A1E}">
    <text>FROZEN</text>
  </threadedComment>
  <threadedComment ref="I31" dT="2022-09-01T21:28:51.52" personId="{69189AA9-0B03-483B-8352-14637B9A9C88}" id="{0B5AA053-D0CB-428F-BB66-0DCD633E8300}">
    <text>FROZEN</text>
  </threadedComment>
  <threadedComment ref="B32" dT="2022-07-18T20:29:08.76" personId="{69189AA9-0B03-483B-8352-14637B9A9C88}" id="{F0939CF4-BC2D-47EB-9BF3-6A9F2A7B6396}">
    <text>FROZEN</text>
  </threadedComment>
  <threadedComment ref="I32" dT="2022-09-01T21:29:17.19" personId="{69189AA9-0B03-483B-8352-14637B9A9C88}" id="{0506BB82-4B91-473C-8037-66039DB1FB8E}">
    <text>FROZEN</text>
  </threadedComment>
  <threadedComment ref="I33" dT="2022-09-01T21:29:42.79" personId="{69189AA9-0B03-483B-8352-14637B9A9C88}" id="{95E39638-83BD-4323-922F-932D879C9D94}">
    <text>FROZEN</text>
  </threadedComment>
  <threadedComment ref="B34" dT="2022-06-19T19:13:36.25" personId="{69189AA9-0B03-483B-8352-14637B9A9C88}" id="{43F75AD5-44A9-450E-923A-5AA9FDC22FBB}">
    <text>DID NOT APPLY</text>
  </threadedComment>
  <threadedComment ref="I34" dT="2022-01-12T21:20:07.49" personId="{69189AA9-0B03-483B-8352-14637B9A9C88}" id="{1133C9F6-A5D4-4BDA-BCCB-FF2BD6A12B2A}">
    <text>have not completed risk management as of 1-12</text>
  </threadedComment>
  <threadedComment ref="I34" dT="2022-05-23T13:29:53.26" personId="{69189AA9-0B03-483B-8352-14637B9A9C88}" id="{9455A0AE-8E86-41E2-9BAC-7EAB8CC28E53}" parentId="{1133C9F6-A5D4-4BDA-BCCB-FF2BD6A12B2A}">
    <text>FROZEN</text>
  </threadedComment>
  <threadedComment ref="B35" dT="2022-06-19T19:18:41.25" personId="{69189AA9-0B03-483B-8352-14637B9A9C88}" id="{718424E1-C02B-4BB7-9CEC-BC57541203AE}">
    <text>DID NJOT APPLY</text>
  </threadedComment>
  <threadedComment ref="B36" dT="2022-06-19T19:20:32.99" personId="{69189AA9-0B03-483B-8352-14637B9A9C88}" id="{EFED6F49-427C-4548-84AE-A06E57DF8E7B}">
    <text>DID NOT APPLY</text>
  </threadedComment>
  <threadedComment ref="B37" dT="2022-06-19T19:21:48.92" personId="{69189AA9-0B03-483B-8352-14637B9A9C88}" id="{1609A5D7-1ADA-4E0D-A4D0-D7158B99FED2}">
    <text>DID NOT APPLY</text>
  </threadedComment>
  <threadedComment ref="B38" dT="2022-06-19T19:23:41.86" personId="{69189AA9-0B03-483B-8352-14637B9A9C88}" id="{4B29905A-6827-4BDC-A333-2F896E53705C}">
    <text>did not apply</text>
  </threadedComment>
  <threadedComment ref="B39" dT="2022-06-19T19:24:15.38" personId="{69189AA9-0B03-483B-8352-14637B9A9C88}" id="{3D094BF4-733B-49B0-89D6-B97488A4C693}">
    <text>DID NOT APPLY</text>
  </threadedComment>
  <threadedComment ref="B40" dT="2022-06-19T19:24:44.35" personId="{69189AA9-0B03-483B-8352-14637B9A9C88}" id="{BE393F41-2257-4858-ADDB-54FE1AF4C5CB}">
    <text>DID NO0T APPLY</text>
  </threadedComment>
  <threadedComment ref="B41" dT="2022-06-19T19:26:09.38" personId="{69189AA9-0B03-483B-8352-14637B9A9C88}" id="{B562480A-3C1B-4075-89EE-C5D37B11441C}">
    <text>DID NOT APPLY</text>
  </threadedComment>
  <threadedComment ref="B42" dT="2022-06-19T19:27:09.53" personId="{69189AA9-0B03-483B-8352-14637B9A9C88}" id="{9E5D641D-348B-4026-A74F-04DD71A1A772}">
    <text>DID NOT APPLY</text>
  </threadedComment>
  <threadedComment ref="B43" dT="2022-06-19T19:26:35.49" personId="{69189AA9-0B03-483B-8352-14637B9A9C88}" id="{7584A599-480E-414F-97C5-18CC9B48E205}">
    <text>DID NOT APPLY</text>
  </threadedComment>
  <threadedComment ref="B44" dT="2022-06-19T19:26:58.61" personId="{69189AA9-0B03-483B-8352-14637B9A9C88}" id="{677566DE-A216-4E77-BA32-56D3DE5E5709}">
    <text>DID NOT APPLY</text>
  </threadedComment>
  <threadedComment ref="B45" dT="2022-06-19T19:28:05.10" personId="{69189AA9-0B03-483B-8352-14637B9A9C88}" id="{D077D9C5-B322-445E-B14F-A9B4C75B02B6}">
    <text>DID NOT APPLY</text>
  </threadedComment>
  <threadedComment ref="B47" dT="2022-06-19T19:29:00.75" personId="{69189AA9-0B03-483B-8352-14637B9A9C88}" id="{C8523D89-3BAB-451C-B2B9-4A106340C7EB}">
    <text>DID NOT APPLY</text>
  </threadedComment>
  <threadedComment ref="B48" dT="2022-07-18T19:50:05.52" personId="{69189AA9-0B03-483B-8352-14637B9A9C88}" id="{A0349447-6D65-4860-B640-6D91AAE11A7C}">
    <text>FROZEN</text>
  </threadedComment>
  <threadedComment ref="I48" dT="2022-09-01T21:32:07.17" personId="{69189AA9-0B03-483B-8352-14637B9A9C88}" id="{0FE63D76-282A-4888-A7C2-396681EEEADD}">
    <text>FROZEN</text>
  </threadedComment>
  <threadedComment ref="B50" dT="2022-06-19T19:32:15.05" personId="{69189AA9-0B03-483B-8352-14637B9A9C88}" id="{14E877DE-AA0E-4E38-8FEB-B309A0C0F24C}">
    <text>DID NOT APPLY</text>
  </threadedComment>
  <threadedComment ref="B51" dT="2022-06-19T19:34:22.09" personId="{69189AA9-0B03-483B-8352-14637B9A9C88}" id="{46C88794-CEE3-465B-AC42-30ACC606831F}">
    <text>DID NOT APPLY</text>
  </threadedComment>
  <threadedComment ref="H51" dT="2022-06-22T20:33:41.13" personId="{69189AA9-0B03-483B-8352-14637B9A9C88}" id="{7F49D89D-5A81-4B77-B1C7-59536348BE4C}">
    <text>FROZEN</text>
  </threadedComment>
  <threadedComment ref="J51" dT="2022-01-05T17:06:16.87" personId="{69189AA9-0B03-483B-8352-14637B9A9C88}" id="{D367E0AD-5CB1-4D32-B07E-CA07F073C5B2}">
    <text>FROZEN AS OF 2020-2021</text>
  </threadedComment>
  <threadedComment ref="B52" dT="2022-06-19T19:38:43.59" personId="{69189AA9-0B03-483B-8352-14637B9A9C88}" id="{29FB6C10-BE6D-4555-B57F-DA2FE5079052}">
    <text>DID NOT APPLY</text>
  </threadedComment>
  <threadedComment ref="B53" dT="2022-06-19T19:37:17.01" personId="{69189AA9-0B03-483B-8352-14637B9A9C88}" id="{829BC695-1F6E-4000-90F9-D8654C954F5D}">
    <text>DID NOT APPLY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1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1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1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1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1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1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1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1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1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1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1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1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1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1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1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1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1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1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18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18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7.bin"/><Relationship Id="rId2" Type="http://schemas.openxmlformats.org/officeDocument/2006/relationships/hyperlink" Target="mailto:adam.matter@ttu.edu" TargetMode="External"/><Relationship Id="rId1" Type="http://schemas.openxmlformats.org/officeDocument/2006/relationships/hyperlink" Target="mailto:cam90413@ttu.edu" TargetMode="External"/></Relationships>
</file>

<file path=xl/worksheets/_rels/sheet18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8.bin"/><Relationship Id="rId4" Type="http://schemas.microsoft.com/office/2017/10/relationships/threadedComment" Target="../threadedComments/threadedComment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62"/>
  <sheetViews>
    <sheetView tabSelected="1" zoomScale="116" zoomScaleNormal="116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11" defaultRowHeight="15.6" x14ac:dyDescent="0.3"/>
  <cols>
    <col min="1" max="1" width="40" style="71" customWidth="1"/>
    <col min="2" max="2" width="12.59765625" style="68" customWidth="1"/>
    <col min="3" max="3" width="12.19921875" style="68" customWidth="1"/>
    <col min="4" max="4" width="10.8984375" style="70" customWidth="1"/>
    <col min="5" max="5" width="12" style="68" customWidth="1"/>
    <col min="6" max="6" width="12.09765625" style="68" customWidth="1"/>
    <col min="7" max="7" width="16.09765625" style="68" customWidth="1"/>
    <col min="8" max="8" width="12.59765625" style="69" customWidth="1"/>
    <col min="9" max="11" width="13.5" style="69" customWidth="1"/>
    <col min="12" max="12" width="11" style="286" customWidth="1"/>
    <col min="13" max="13" width="11" style="285" customWidth="1"/>
    <col min="14" max="16" width="11" style="144" customWidth="1"/>
    <col min="17" max="17" width="11" style="38" customWidth="1"/>
    <col min="18" max="16384" width="11" style="38"/>
  </cols>
  <sheetData>
    <row r="1" spans="1:25" s="78" customFormat="1" ht="63" customHeight="1" x14ac:dyDescent="0.3">
      <c r="A1" s="391" t="s">
        <v>457</v>
      </c>
      <c r="B1" s="391"/>
      <c r="C1" s="391"/>
      <c r="D1" s="292"/>
      <c r="E1" s="293"/>
      <c r="F1" s="293"/>
      <c r="G1" s="293"/>
      <c r="H1" s="294"/>
      <c r="I1" s="390" t="s">
        <v>1104</v>
      </c>
      <c r="J1" s="390"/>
      <c r="K1" s="390"/>
      <c r="L1" s="295"/>
      <c r="M1"/>
      <c r="N1"/>
      <c r="O1"/>
      <c r="P1"/>
      <c r="Q1" s="38"/>
      <c r="R1" s="38"/>
      <c r="S1" s="38"/>
      <c r="T1" s="38"/>
      <c r="U1" s="38"/>
      <c r="V1" s="38"/>
      <c r="W1" s="38"/>
      <c r="X1" s="38"/>
      <c r="Y1" s="38"/>
    </row>
    <row r="2" spans="1:25" ht="25.5" hidden="1" customHeight="1" x14ac:dyDescent="0.3">
      <c r="A2" s="249" t="s">
        <v>400</v>
      </c>
      <c r="J2" s="389"/>
      <c r="K2" s="389"/>
      <c r="L2" s="389"/>
      <c r="M2"/>
      <c r="N2"/>
      <c r="O2"/>
      <c r="P2"/>
    </row>
    <row r="3" spans="1:25" ht="27" customHeight="1" x14ac:dyDescent="0.3">
      <c r="A3" s="186"/>
      <c r="D3" s="73"/>
      <c r="E3" s="73"/>
      <c r="F3" s="73"/>
      <c r="J3" s="390" t="s">
        <v>12</v>
      </c>
      <c r="K3" s="390"/>
      <c r="M3"/>
      <c r="N3"/>
      <c r="O3"/>
      <c r="P3"/>
    </row>
    <row r="4" spans="1:25" s="30" customFormat="1" ht="31.2" x14ac:dyDescent="0.3">
      <c r="A4" s="30" t="s">
        <v>8</v>
      </c>
      <c r="B4" s="31" t="s">
        <v>9</v>
      </c>
      <c r="C4" s="31" t="s">
        <v>2</v>
      </c>
      <c r="D4" s="33" t="s">
        <v>131</v>
      </c>
      <c r="E4" s="31" t="s">
        <v>3</v>
      </c>
      <c r="F4" s="31" t="s">
        <v>10</v>
      </c>
      <c r="G4" s="31" t="s">
        <v>413</v>
      </c>
      <c r="H4" s="296" t="s">
        <v>167</v>
      </c>
      <c r="I4" s="296" t="s">
        <v>11</v>
      </c>
      <c r="J4" s="296" t="s">
        <v>412</v>
      </c>
      <c r="K4" s="296" t="s">
        <v>401</v>
      </c>
      <c r="L4" s="287" t="s">
        <v>435</v>
      </c>
      <c r="M4"/>
      <c r="N4"/>
      <c r="O4"/>
      <c r="P4"/>
    </row>
    <row r="5" spans="1:25" ht="20.100000000000001" customHeight="1" x14ac:dyDescent="0.3">
      <c r="A5" s="118" t="s">
        <v>129</v>
      </c>
      <c r="B5" s="117">
        <v>3850</v>
      </c>
      <c r="C5" s="117">
        <v>0</v>
      </c>
      <c r="D5" s="119">
        <v>0</v>
      </c>
      <c r="E5" s="117">
        <f>African!B8</f>
        <v>3333.33</v>
      </c>
      <c r="F5" s="153">
        <f t="shared" ref="F5:F12" si="0">B5+C5-D5-E5</f>
        <v>516.67000000000007</v>
      </c>
      <c r="G5" s="154" t="s">
        <v>135</v>
      </c>
      <c r="H5" s="155" t="s">
        <v>230</v>
      </c>
      <c r="I5" s="155" t="s">
        <v>230</v>
      </c>
      <c r="J5" s="155" t="s">
        <v>230</v>
      </c>
      <c r="K5" s="246" t="s">
        <v>230</v>
      </c>
      <c r="L5" s="144"/>
      <c r="M5"/>
      <c r="N5"/>
      <c r="O5"/>
      <c r="P5"/>
    </row>
    <row r="6" spans="1:25" ht="20.100000000000001" customHeight="1" x14ac:dyDescent="0.3">
      <c r="A6" s="141" t="s">
        <v>423</v>
      </c>
      <c r="B6" s="117">
        <v>500</v>
      </c>
      <c r="C6" s="117">
        <v>0</v>
      </c>
      <c r="D6" s="119">
        <v>0</v>
      </c>
      <c r="E6" s="117">
        <f>ACT!B7</f>
        <v>200</v>
      </c>
      <c r="F6" s="153">
        <f t="shared" si="0"/>
        <v>300</v>
      </c>
      <c r="G6" s="154" t="s">
        <v>78</v>
      </c>
      <c r="H6" s="308" t="s">
        <v>230</v>
      </c>
      <c r="I6" s="246" t="s">
        <v>230</v>
      </c>
      <c r="J6" s="155" t="s">
        <v>230</v>
      </c>
      <c r="K6" s="246" t="s">
        <v>230</v>
      </c>
      <c r="L6" s="144"/>
      <c r="M6"/>
      <c r="N6"/>
      <c r="O6"/>
      <c r="P6"/>
    </row>
    <row r="7" spans="1:25" ht="20.100000000000001" customHeight="1" x14ac:dyDescent="0.3">
      <c r="A7" s="118" t="s">
        <v>13</v>
      </c>
      <c r="B7" s="117">
        <v>5500</v>
      </c>
      <c r="C7" s="117">
        <v>0</v>
      </c>
      <c r="D7" s="119">
        <v>0</v>
      </c>
      <c r="E7" s="117">
        <f>APO!B8</f>
        <v>2909</v>
      </c>
      <c r="F7" s="153">
        <f t="shared" si="0"/>
        <v>2591</v>
      </c>
      <c r="G7" s="154" t="s">
        <v>79</v>
      </c>
      <c r="H7" s="182" t="s">
        <v>230</v>
      </c>
      <c r="I7" s="182" t="s">
        <v>230</v>
      </c>
      <c r="J7" s="155" t="s">
        <v>230</v>
      </c>
      <c r="K7" s="246" t="s">
        <v>230</v>
      </c>
      <c r="L7" s="144"/>
      <c r="M7"/>
      <c r="N7"/>
      <c r="O7"/>
      <c r="P7"/>
    </row>
    <row r="8" spans="1:25" ht="20.100000000000001" customHeight="1" x14ac:dyDescent="0.3">
      <c r="A8" s="361" t="s">
        <v>227</v>
      </c>
      <c r="B8" s="331">
        <v>850</v>
      </c>
      <c r="C8" s="331">
        <v>0</v>
      </c>
      <c r="D8" s="332">
        <f>AADE!B7</f>
        <v>0</v>
      </c>
      <c r="E8" s="331">
        <f>AADE!B8</f>
        <v>850</v>
      </c>
      <c r="F8" s="333">
        <f t="shared" si="0"/>
        <v>0</v>
      </c>
      <c r="G8" s="334" t="s">
        <v>229</v>
      </c>
      <c r="H8" s="352" t="s">
        <v>230</v>
      </c>
      <c r="I8" s="336" t="s">
        <v>230</v>
      </c>
      <c r="J8" s="336" t="s">
        <v>230</v>
      </c>
      <c r="K8" s="337" t="s">
        <v>230</v>
      </c>
      <c r="L8" s="145"/>
      <c r="M8"/>
      <c r="N8"/>
      <c r="O8"/>
      <c r="P8"/>
    </row>
    <row r="9" spans="1:25" ht="20.100000000000001" customHeight="1" x14ac:dyDescent="0.3">
      <c r="A9" s="368" t="s">
        <v>424</v>
      </c>
      <c r="B9" s="331">
        <v>900</v>
      </c>
      <c r="C9" s="331">
        <v>0</v>
      </c>
      <c r="D9" s="332">
        <v>0</v>
      </c>
      <c r="E9" s="331">
        <f>AAFCS!B7</f>
        <v>215.8</v>
      </c>
      <c r="F9" s="333">
        <f t="shared" si="0"/>
        <v>684.2</v>
      </c>
      <c r="G9" s="334" t="s">
        <v>80</v>
      </c>
      <c r="H9" s="336" t="s">
        <v>230</v>
      </c>
      <c r="I9" s="336" t="s">
        <v>230</v>
      </c>
      <c r="J9" s="336" t="s">
        <v>230</v>
      </c>
      <c r="K9" s="337" t="s">
        <v>230</v>
      </c>
      <c r="L9" s="145"/>
      <c r="M9"/>
      <c r="N9"/>
      <c r="O9"/>
      <c r="P9"/>
    </row>
    <row r="10" spans="1:25" ht="20.100000000000001" customHeight="1" x14ac:dyDescent="0.3">
      <c r="A10" s="141" t="s">
        <v>14</v>
      </c>
      <c r="B10" s="117">
        <v>2350</v>
      </c>
      <c r="C10" s="117">
        <f>'ACS-SA'!B6</f>
        <v>0</v>
      </c>
      <c r="D10" s="119">
        <f>'ACS-SA'!B7</f>
        <v>0</v>
      </c>
      <c r="E10" s="117">
        <f>'ACS-SA'!B8</f>
        <v>2283.2800000000002</v>
      </c>
      <c r="F10" s="153">
        <f t="shared" si="0"/>
        <v>66.7199999999998</v>
      </c>
      <c r="G10" s="154" t="s">
        <v>85</v>
      </c>
      <c r="H10" s="251" t="s">
        <v>230</v>
      </c>
      <c r="I10" s="155" t="s">
        <v>230</v>
      </c>
      <c r="J10" s="155" t="s">
        <v>230</v>
      </c>
      <c r="K10" s="246" t="s">
        <v>230</v>
      </c>
      <c r="L10" s="144"/>
      <c r="M10"/>
      <c r="N10"/>
      <c r="O10"/>
      <c r="P10"/>
    </row>
    <row r="11" spans="1:25" ht="20.100000000000001" customHeight="1" x14ac:dyDescent="0.3">
      <c r="A11" s="330" t="s">
        <v>60</v>
      </c>
      <c r="B11" s="331">
        <v>6500</v>
      </c>
      <c r="C11" s="331">
        <f>AIChE!B6</f>
        <v>0</v>
      </c>
      <c r="D11" s="332">
        <f>AIChE!B7</f>
        <v>0</v>
      </c>
      <c r="E11" s="331">
        <f>AIChE!B8</f>
        <v>6500</v>
      </c>
      <c r="F11" s="333">
        <f t="shared" si="0"/>
        <v>0</v>
      </c>
      <c r="G11" s="334" t="s">
        <v>439</v>
      </c>
      <c r="H11" s="352" t="s">
        <v>230</v>
      </c>
      <c r="I11" s="336" t="s">
        <v>230</v>
      </c>
      <c r="J11" s="336" t="s">
        <v>230</v>
      </c>
      <c r="K11" s="337" t="s">
        <v>230</v>
      </c>
      <c r="L11" s="145"/>
      <c r="M11"/>
      <c r="N11"/>
      <c r="O11"/>
      <c r="P11"/>
    </row>
    <row r="12" spans="1:25" ht="20.100000000000001" customHeight="1" x14ac:dyDescent="0.3">
      <c r="A12" s="368" t="s">
        <v>281</v>
      </c>
      <c r="B12" s="331">
        <v>350</v>
      </c>
      <c r="C12" s="331">
        <v>0</v>
      </c>
      <c r="D12" s="332">
        <v>0</v>
      </c>
      <c r="E12" s="331">
        <f>AMSA!B7</f>
        <v>350</v>
      </c>
      <c r="F12" s="333">
        <f t="shared" si="0"/>
        <v>0</v>
      </c>
      <c r="G12" s="334" t="s">
        <v>289</v>
      </c>
      <c r="H12" s="335" t="s">
        <v>230</v>
      </c>
      <c r="I12" s="336" t="s">
        <v>230</v>
      </c>
      <c r="J12" s="336" t="s">
        <v>230</v>
      </c>
      <c r="K12" s="337" t="s">
        <v>230</v>
      </c>
      <c r="L12" s="144"/>
      <c r="M12"/>
      <c r="N12"/>
      <c r="O12"/>
      <c r="P12"/>
    </row>
    <row r="13" spans="1:25" ht="20.100000000000001" customHeight="1" x14ac:dyDescent="0.3">
      <c r="A13" s="118" t="s">
        <v>82</v>
      </c>
      <c r="B13" s="117">
        <v>580</v>
      </c>
      <c r="C13" s="117">
        <f>AMWA!B6</f>
        <v>0</v>
      </c>
      <c r="D13" s="119">
        <f>AMWA!B7</f>
        <v>0</v>
      </c>
      <c r="E13" s="142">
        <f>AMWA!B8</f>
        <v>532.4</v>
      </c>
      <c r="F13" s="153">
        <f t="shared" ref="F13:F27" si="1">B13+C13-D13-E13</f>
        <v>47.600000000000023</v>
      </c>
      <c r="G13" s="154" t="s">
        <v>148</v>
      </c>
      <c r="H13" s="157" t="s">
        <v>230</v>
      </c>
      <c r="I13" s="155" t="s">
        <v>230</v>
      </c>
      <c r="J13" s="155" t="s">
        <v>230</v>
      </c>
      <c r="K13" s="246" t="s">
        <v>230</v>
      </c>
      <c r="L13" s="145"/>
      <c r="M13"/>
      <c r="N13"/>
      <c r="O13"/>
      <c r="P13"/>
    </row>
    <row r="14" spans="1:25" s="220" customFormat="1" ht="20.100000000000001" customHeight="1" x14ac:dyDescent="0.3">
      <c r="A14" s="226" t="s">
        <v>256</v>
      </c>
      <c r="B14" s="212">
        <v>0</v>
      </c>
      <c r="C14" s="212">
        <f>AMWH!B6</f>
        <v>0</v>
      </c>
      <c r="D14" s="271">
        <f>AMWH!B7</f>
        <v>0</v>
      </c>
      <c r="E14" s="212">
        <f>AMWH!B8</f>
        <v>0</v>
      </c>
      <c r="F14" s="272">
        <f t="shared" si="1"/>
        <v>0</v>
      </c>
      <c r="G14" s="213"/>
      <c r="H14" s="309"/>
      <c r="I14" s="215"/>
      <c r="J14" s="215"/>
      <c r="K14" s="297"/>
      <c r="L14" s="219"/>
      <c r="M14"/>
      <c r="N14"/>
      <c r="O14"/>
      <c r="P14"/>
      <c r="Q14" s="38"/>
      <c r="R14" s="38"/>
      <c r="S14" s="38"/>
      <c r="T14" s="38"/>
      <c r="U14" s="38"/>
      <c r="V14" s="38"/>
      <c r="W14" s="38"/>
      <c r="X14" s="38"/>
      <c r="Y14" s="38"/>
    </row>
    <row r="15" spans="1:25" ht="20.100000000000001" customHeight="1" x14ac:dyDescent="0.3">
      <c r="A15" s="140" t="s">
        <v>702</v>
      </c>
      <c r="B15" s="117">
        <v>500</v>
      </c>
      <c r="C15" s="117">
        <v>0</v>
      </c>
      <c r="D15" s="119">
        <v>0</v>
      </c>
      <c r="E15" s="117">
        <f>ASTA!B8</f>
        <v>0</v>
      </c>
      <c r="F15" s="153">
        <v>500</v>
      </c>
      <c r="G15" s="154"/>
      <c r="H15" s="182" t="s">
        <v>230</v>
      </c>
      <c r="I15" s="155" t="s">
        <v>230</v>
      </c>
      <c r="J15" s="155" t="s">
        <v>230</v>
      </c>
      <c r="K15" s="246" t="s">
        <v>230</v>
      </c>
      <c r="L15" s="145"/>
      <c r="M15"/>
      <c r="N15"/>
      <c r="O15"/>
      <c r="P15"/>
    </row>
    <row r="16" spans="1:25" ht="20.100000000000001" customHeight="1" x14ac:dyDescent="0.3">
      <c r="A16" s="118" t="s">
        <v>15</v>
      </c>
      <c r="B16" s="117">
        <v>5000</v>
      </c>
      <c r="C16" s="117">
        <v>0</v>
      </c>
      <c r="D16" s="119">
        <f>ASCE!B7</f>
        <v>0</v>
      </c>
      <c r="E16" s="142">
        <f>ASCE!B8</f>
        <v>4559.1400000000003</v>
      </c>
      <c r="F16" s="153">
        <f t="shared" si="1"/>
        <v>440.85999999999967</v>
      </c>
      <c r="G16" s="154" t="s">
        <v>149</v>
      </c>
      <c r="H16" s="157" t="s">
        <v>230</v>
      </c>
      <c r="I16" s="155" t="s">
        <v>230</v>
      </c>
      <c r="J16" s="155" t="s">
        <v>230</v>
      </c>
      <c r="K16" s="246" t="s">
        <v>230</v>
      </c>
      <c r="L16" s="145"/>
      <c r="M16"/>
      <c r="N16"/>
      <c r="O16"/>
      <c r="P16"/>
    </row>
    <row r="17" spans="1:25" ht="20.100000000000001" customHeight="1" x14ac:dyDescent="0.3">
      <c r="A17" s="118" t="s">
        <v>61</v>
      </c>
      <c r="B17" s="117">
        <v>4500</v>
      </c>
      <c r="C17" s="117">
        <f>ASID!B6</f>
        <v>0</v>
      </c>
      <c r="D17" s="119">
        <f>ASID!B7</f>
        <v>0</v>
      </c>
      <c r="E17" s="142">
        <f>ASID!B8</f>
        <v>4234.4799999999996</v>
      </c>
      <c r="F17" s="153">
        <f t="shared" si="1"/>
        <v>265.52000000000044</v>
      </c>
      <c r="G17" s="154" t="s">
        <v>86</v>
      </c>
      <c r="H17" s="157" t="s">
        <v>230</v>
      </c>
      <c r="I17" s="155" t="s">
        <v>230</v>
      </c>
      <c r="J17" s="155" t="s">
        <v>230</v>
      </c>
      <c r="K17" s="246" t="s">
        <v>230</v>
      </c>
      <c r="L17" s="145"/>
      <c r="M17"/>
      <c r="N17"/>
      <c r="O17"/>
      <c r="P17"/>
    </row>
    <row r="18" spans="1:25" ht="20.100000000000001" customHeight="1" x14ac:dyDescent="0.3">
      <c r="A18" s="118" t="s">
        <v>16</v>
      </c>
      <c r="B18" s="117">
        <v>10000</v>
      </c>
      <c r="C18" s="117">
        <f>ASME!B6</f>
        <v>0</v>
      </c>
      <c r="D18" s="119">
        <f>ASME!B7</f>
        <v>0</v>
      </c>
      <c r="E18" s="142">
        <f>ASME!B8</f>
        <v>8151.119999999999</v>
      </c>
      <c r="F18" s="153">
        <f t="shared" si="1"/>
        <v>1848.880000000001</v>
      </c>
      <c r="G18" s="154" t="s">
        <v>128</v>
      </c>
      <c r="H18" s="157" t="s">
        <v>230</v>
      </c>
      <c r="I18" s="155" t="s">
        <v>230</v>
      </c>
      <c r="J18" s="155" t="s">
        <v>230</v>
      </c>
      <c r="K18" s="246" t="s">
        <v>230</v>
      </c>
      <c r="L18" s="144"/>
      <c r="M18"/>
      <c r="N18"/>
      <c r="O18"/>
      <c r="P18"/>
    </row>
    <row r="19" spans="1:25" ht="31.2" x14ac:dyDescent="0.3">
      <c r="A19" s="368" t="s">
        <v>422</v>
      </c>
      <c r="B19" s="331">
        <v>1404</v>
      </c>
      <c r="C19" s="331">
        <f>AFSAQC!B6</f>
        <v>0</v>
      </c>
      <c r="D19" s="332">
        <v>0</v>
      </c>
      <c r="E19" s="351">
        <f>AFSAQC!B8</f>
        <v>1404</v>
      </c>
      <c r="F19" s="333">
        <f t="shared" si="1"/>
        <v>0</v>
      </c>
      <c r="G19" s="334"/>
      <c r="H19" s="335" t="s">
        <v>230</v>
      </c>
      <c r="I19" s="336" t="s">
        <v>230</v>
      </c>
      <c r="J19" s="336" t="s">
        <v>230</v>
      </c>
      <c r="K19" s="337" t="s">
        <v>230</v>
      </c>
      <c r="L19" s="145"/>
      <c r="M19"/>
      <c r="N19"/>
      <c r="O19"/>
      <c r="P19"/>
    </row>
    <row r="20" spans="1:25" s="387" customFormat="1" x14ac:dyDescent="0.3">
      <c r="A20" s="379" t="s">
        <v>71</v>
      </c>
      <c r="B20" s="380">
        <v>2860</v>
      </c>
      <c r="C20" s="380">
        <f>ArmyROTC!B6</f>
        <v>0</v>
      </c>
      <c r="D20" s="380">
        <f>ArmyROTC!B7</f>
        <v>0</v>
      </c>
      <c r="E20" s="380">
        <f>ArmyROTC!B8</f>
        <v>0</v>
      </c>
      <c r="F20" s="381">
        <f t="shared" si="1"/>
        <v>2860</v>
      </c>
      <c r="G20" s="382" t="s">
        <v>87</v>
      </c>
      <c r="H20" s="383" t="s">
        <v>230</v>
      </c>
      <c r="I20" s="383" t="s">
        <v>230</v>
      </c>
      <c r="J20" s="383"/>
      <c r="K20" s="384"/>
      <c r="L20" s="385"/>
      <c r="M20" s="386"/>
      <c r="N20" s="386"/>
      <c r="O20" s="386"/>
      <c r="P20" s="386"/>
    </row>
    <row r="21" spans="1:25" x14ac:dyDescent="0.3">
      <c r="A21" s="140" t="s">
        <v>383</v>
      </c>
      <c r="B21" s="117">
        <v>500</v>
      </c>
      <c r="C21" s="117">
        <v>0</v>
      </c>
      <c r="D21" s="119">
        <v>0</v>
      </c>
      <c r="E21" s="117">
        <f>AAS!B8</f>
        <v>0</v>
      </c>
      <c r="F21" s="153">
        <f t="shared" si="1"/>
        <v>500</v>
      </c>
      <c r="G21" s="154" t="s">
        <v>433</v>
      </c>
      <c r="H21" s="163" t="s">
        <v>230</v>
      </c>
      <c r="I21" s="155" t="s">
        <v>230</v>
      </c>
      <c r="J21" s="155" t="s">
        <v>230</v>
      </c>
      <c r="K21" s="246" t="s">
        <v>230</v>
      </c>
      <c r="L21" s="144"/>
      <c r="M21"/>
      <c r="N21"/>
      <c r="O21"/>
      <c r="P21"/>
    </row>
    <row r="22" spans="1:25" ht="26.25" customHeight="1" x14ac:dyDescent="0.3">
      <c r="A22" s="118" t="s">
        <v>168</v>
      </c>
      <c r="B22" s="117">
        <v>2000</v>
      </c>
      <c r="C22" s="117">
        <f>ABSS!B6</f>
        <v>0</v>
      </c>
      <c r="D22" s="119">
        <f>ABSS!B7</f>
        <v>0</v>
      </c>
      <c r="E22" s="142">
        <f>ABSS!B8</f>
        <v>1954.7400000000002</v>
      </c>
      <c r="F22" s="153">
        <f t="shared" si="1"/>
        <v>45.259999999999764</v>
      </c>
      <c r="G22" s="154" t="s">
        <v>179</v>
      </c>
      <c r="H22" s="155" t="s">
        <v>230</v>
      </c>
      <c r="I22" s="155" t="s">
        <v>230</v>
      </c>
      <c r="J22" s="155" t="s">
        <v>230</v>
      </c>
      <c r="K22" s="246" t="s">
        <v>230</v>
      </c>
      <c r="L22" s="145"/>
      <c r="M22"/>
      <c r="N22"/>
      <c r="O22"/>
      <c r="P22"/>
    </row>
    <row r="23" spans="1:25" ht="31.2" x14ac:dyDescent="0.3">
      <c r="A23" s="330" t="s">
        <v>132</v>
      </c>
      <c r="B23" s="331">
        <v>4000</v>
      </c>
      <c r="C23" s="331">
        <f>AITP!B6</f>
        <v>0</v>
      </c>
      <c r="D23" s="332">
        <f>AITP!B7</f>
        <v>0</v>
      </c>
      <c r="E23" s="351">
        <f>AITP!B8</f>
        <v>4039.75</v>
      </c>
      <c r="F23" s="333">
        <f t="shared" si="1"/>
        <v>-39.75</v>
      </c>
      <c r="G23" s="334" t="s">
        <v>136</v>
      </c>
      <c r="H23" s="352" t="s">
        <v>230</v>
      </c>
      <c r="I23" s="336" t="s">
        <v>230</v>
      </c>
      <c r="J23" s="336" t="s">
        <v>230</v>
      </c>
      <c r="K23" s="337" t="s">
        <v>230</v>
      </c>
      <c r="L23" s="338"/>
      <c r="M23"/>
      <c r="N23"/>
      <c r="O23"/>
      <c r="P23"/>
    </row>
    <row r="24" spans="1:25" ht="20.100000000000001" customHeight="1" x14ac:dyDescent="0.3">
      <c r="A24" s="140" t="s">
        <v>257</v>
      </c>
      <c r="B24" s="117">
        <v>845</v>
      </c>
      <c r="C24" s="117">
        <v>0</v>
      </c>
      <c r="D24" s="119">
        <f>ALPA!B7</f>
        <v>0</v>
      </c>
      <c r="E24" s="117">
        <f>ALPA!B8</f>
        <v>0</v>
      </c>
      <c r="F24" s="153">
        <f t="shared" si="1"/>
        <v>845</v>
      </c>
      <c r="G24" s="154" t="s">
        <v>290</v>
      </c>
      <c r="H24" s="155" t="s">
        <v>230</v>
      </c>
      <c r="I24" s="155" t="s">
        <v>230</v>
      </c>
      <c r="J24" s="155" t="s">
        <v>230</v>
      </c>
      <c r="K24" s="246"/>
      <c r="L24" s="145"/>
      <c r="M24"/>
      <c r="N24"/>
      <c r="O24"/>
      <c r="P24"/>
    </row>
    <row r="25" spans="1:25" ht="20.100000000000001" customHeight="1" x14ac:dyDescent="0.3">
      <c r="A25" s="118" t="s">
        <v>421</v>
      </c>
      <c r="B25" s="117">
        <v>10500</v>
      </c>
      <c r="C25" s="117">
        <f>ASAS!B6</f>
        <v>0</v>
      </c>
      <c r="D25" s="119">
        <f>ASAS!B7</f>
        <v>0</v>
      </c>
      <c r="E25" s="142">
        <f>ASAS!B8</f>
        <v>10563.45</v>
      </c>
      <c r="F25" s="153">
        <f t="shared" si="1"/>
        <v>-63.450000000000728</v>
      </c>
      <c r="G25" s="154" t="s">
        <v>88</v>
      </c>
      <c r="H25" s="157" t="s">
        <v>230</v>
      </c>
      <c r="I25" s="155" t="s">
        <v>230</v>
      </c>
      <c r="J25" s="155" t="s">
        <v>230</v>
      </c>
      <c r="K25" s="246" t="s">
        <v>230</v>
      </c>
      <c r="L25" s="144"/>
      <c r="M25"/>
      <c r="N25"/>
      <c r="O25"/>
      <c r="P25"/>
    </row>
    <row r="26" spans="1:25" s="339" customFormat="1" ht="39.75" customHeight="1" x14ac:dyDescent="0.3">
      <c r="A26" s="330" t="s">
        <v>750</v>
      </c>
      <c r="B26" s="331">
        <v>1600</v>
      </c>
      <c r="C26" s="331">
        <f>BB!B6</f>
        <v>0</v>
      </c>
      <c r="D26" s="332">
        <f>BB!B7</f>
        <v>0</v>
      </c>
      <c r="E26" s="351">
        <f>BB!B8</f>
        <v>1572.1699999999998</v>
      </c>
      <c r="F26" s="333">
        <f t="shared" si="1"/>
        <v>27.830000000000155</v>
      </c>
      <c r="G26" s="334"/>
      <c r="H26" s="352" t="s">
        <v>230</v>
      </c>
      <c r="I26" s="336" t="s">
        <v>230</v>
      </c>
      <c r="J26" s="336" t="s">
        <v>230</v>
      </c>
      <c r="K26" s="337" t="s">
        <v>230</v>
      </c>
      <c r="L26" s="338"/>
      <c r="M26"/>
      <c r="N26"/>
      <c r="O26"/>
      <c r="P26"/>
      <c r="Q26" s="38"/>
      <c r="R26" s="38"/>
      <c r="S26" s="38"/>
      <c r="T26" s="38"/>
      <c r="U26" s="38"/>
      <c r="V26" s="38"/>
      <c r="W26" s="38"/>
      <c r="X26" s="38"/>
      <c r="Y26" s="38"/>
    </row>
    <row r="27" spans="1:25" s="339" customFormat="1" ht="20.100000000000001" customHeight="1" x14ac:dyDescent="0.3">
      <c r="A27" s="368" t="s">
        <v>380</v>
      </c>
      <c r="B27" s="331">
        <v>3000</v>
      </c>
      <c r="C27" s="331">
        <v>0</v>
      </c>
      <c r="D27" s="332">
        <v>0</v>
      </c>
      <c r="E27" s="331">
        <f>BSA!B8</f>
        <v>3000</v>
      </c>
      <c r="F27" s="333">
        <f t="shared" si="1"/>
        <v>0</v>
      </c>
      <c r="G27" s="334"/>
      <c r="H27" s="352" t="s">
        <v>230</v>
      </c>
      <c r="I27" s="336" t="s">
        <v>230</v>
      </c>
      <c r="J27" s="336" t="s">
        <v>230</v>
      </c>
      <c r="K27" s="337"/>
      <c r="L27" s="338"/>
      <c r="M27"/>
      <c r="N27"/>
      <c r="O27"/>
      <c r="P27"/>
      <c r="Q27" s="38"/>
      <c r="R27" s="38"/>
      <c r="S27" s="38"/>
      <c r="T27" s="38"/>
      <c r="U27" s="38"/>
      <c r="V27" s="38"/>
      <c r="W27" s="38"/>
      <c r="X27" s="38"/>
      <c r="Y27" s="38"/>
    </row>
    <row r="28" spans="1:25" s="339" customFormat="1" ht="20.100000000000001" customHeight="1" x14ac:dyDescent="0.3">
      <c r="A28" s="368" t="s">
        <v>379</v>
      </c>
      <c r="B28" s="331">
        <v>500</v>
      </c>
      <c r="C28" s="331">
        <f>BBSA!B6</f>
        <v>0</v>
      </c>
      <c r="D28" s="332">
        <v>0</v>
      </c>
      <c r="E28" s="331">
        <f>BBSA!B8</f>
        <v>500</v>
      </c>
      <c r="F28" s="333">
        <f>B28+C28-D28-E28</f>
        <v>0</v>
      </c>
      <c r="G28" s="334"/>
      <c r="H28" s="336" t="s">
        <v>230</v>
      </c>
      <c r="I28" s="336" t="s">
        <v>230</v>
      </c>
      <c r="J28" s="336" t="s">
        <v>230</v>
      </c>
      <c r="K28" s="337" t="s">
        <v>230</v>
      </c>
      <c r="L28" s="338"/>
      <c r="M28"/>
      <c r="N28"/>
      <c r="O28"/>
      <c r="P28"/>
      <c r="Q28" s="38"/>
      <c r="R28" s="38"/>
      <c r="S28" s="38"/>
      <c r="T28" s="38"/>
      <c r="U28" s="38"/>
      <c r="V28" s="38"/>
      <c r="W28" s="38"/>
      <c r="X28" s="38"/>
      <c r="Y28" s="38"/>
    </row>
    <row r="29" spans="1:25" s="339" customFormat="1" ht="20.100000000000001" customHeight="1" x14ac:dyDescent="0.3">
      <c r="A29" s="368" t="s">
        <v>18</v>
      </c>
      <c r="B29" s="331">
        <v>3600</v>
      </c>
      <c r="C29" s="331">
        <f>'B&amp;B'!B6</f>
        <v>0</v>
      </c>
      <c r="D29" s="332">
        <v>0</v>
      </c>
      <c r="E29" s="351">
        <f>'B&amp;B'!B8</f>
        <v>3600</v>
      </c>
      <c r="F29" s="333">
        <f t="shared" ref="F29:F39" si="2">B29+C29-D29-E29</f>
        <v>0</v>
      </c>
      <c r="G29" s="334" t="s">
        <v>89</v>
      </c>
      <c r="H29" s="336" t="s">
        <v>230</v>
      </c>
      <c r="I29" s="336" t="s">
        <v>230</v>
      </c>
      <c r="J29" s="336" t="s">
        <v>230</v>
      </c>
      <c r="K29" s="337" t="s">
        <v>230</v>
      </c>
      <c r="L29" s="338"/>
      <c r="M29"/>
      <c r="N29"/>
      <c r="O29"/>
      <c r="P29"/>
      <c r="Q29" s="38"/>
      <c r="R29" s="38"/>
      <c r="S29" s="38"/>
      <c r="T29" s="38"/>
      <c r="U29" s="38"/>
      <c r="V29" s="38"/>
      <c r="W29" s="38"/>
      <c r="X29" s="38"/>
      <c r="Y29" s="38"/>
    </row>
    <row r="30" spans="1:25" ht="20.100000000000001" customHeight="1" x14ac:dyDescent="0.3">
      <c r="A30" s="141" t="s">
        <v>19</v>
      </c>
      <c r="B30" s="117">
        <v>10500</v>
      </c>
      <c r="C30" s="117">
        <f>TechCRU!B6</f>
        <v>0</v>
      </c>
      <c r="D30" s="119">
        <f>TechCRU!B7</f>
        <v>0</v>
      </c>
      <c r="E30" s="142">
        <f>TechCRU!B8</f>
        <v>9383</v>
      </c>
      <c r="F30" s="153">
        <f t="shared" si="2"/>
        <v>1117</v>
      </c>
      <c r="G30" s="154" t="s">
        <v>90</v>
      </c>
      <c r="H30" s="182" t="s">
        <v>230</v>
      </c>
      <c r="I30" s="155" t="s">
        <v>230</v>
      </c>
      <c r="J30" s="155" t="s">
        <v>230</v>
      </c>
      <c r="K30" s="246" t="s">
        <v>230</v>
      </c>
      <c r="L30" s="144"/>
      <c r="M30"/>
      <c r="N30"/>
      <c r="O30"/>
      <c r="P30"/>
    </row>
    <row r="31" spans="1:25" ht="20.100000000000001" customHeight="1" x14ac:dyDescent="0.3">
      <c r="A31" s="141" t="s">
        <v>490</v>
      </c>
      <c r="B31" s="117">
        <v>500</v>
      </c>
      <c r="C31" s="117"/>
      <c r="D31" s="119"/>
      <c r="E31" s="142"/>
      <c r="F31" s="153">
        <f>B31+C31-D31-E31</f>
        <v>500</v>
      </c>
      <c r="G31" s="154"/>
      <c r="H31" s="182" t="s">
        <v>230</v>
      </c>
      <c r="I31" s="155" t="s">
        <v>230</v>
      </c>
      <c r="J31" s="155" t="s">
        <v>230</v>
      </c>
      <c r="K31" s="246" t="s">
        <v>230</v>
      </c>
      <c r="L31" s="144"/>
      <c r="M31"/>
      <c r="N31"/>
      <c r="O31"/>
      <c r="P31"/>
    </row>
    <row r="32" spans="1:25" s="78" customFormat="1" ht="20.100000000000001" customHeight="1" x14ac:dyDescent="0.3">
      <c r="A32" s="141" t="s">
        <v>20</v>
      </c>
      <c r="B32" s="117">
        <v>13250</v>
      </c>
      <c r="C32" s="117">
        <f>CSA!B6</f>
        <v>0</v>
      </c>
      <c r="D32" s="119">
        <f>CSA!B7</f>
        <v>0</v>
      </c>
      <c r="E32" s="117">
        <f>CSA!B8</f>
        <v>13214.130000000001</v>
      </c>
      <c r="F32" s="153">
        <f t="shared" si="2"/>
        <v>35.869999999998981</v>
      </c>
      <c r="G32" s="154" t="s">
        <v>91</v>
      </c>
      <c r="H32" s="157" t="s">
        <v>230</v>
      </c>
      <c r="I32" s="155" t="s">
        <v>230</v>
      </c>
      <c r="J32" s="155" t="s">
        <v>230</v>
      </c>
      <c r="K32" s="246" t="s">
        <v>230</v>
      </c>
      <c r="L32" s="144"/>
      <c r="M32"/>
      <c r="N32"/>
      <c r="O32"/>
      <c r="P32"/>
      <c r="Q32" s="38"/>
      <c r="R32" s="38"/>
      <c r="S32" s="38"/>
      <c r="T32" s="38"/>
      <c r="U32" s="38"/>
      <c r="V32" s="38"/>
      <c r="W32" s="38"/>
      <c r="X32" s="38"/>
      <c r="Y32" s="38"/>
    </row>
    <row r="33" spans="1:25" ht="20.100000000000001" customHeight="1" x14ac:dyDescent="0.3">
      <c r="A33" s="141" t="s">
        <v>21</v>
      </c>
      <c r="B33" s="117">
        <v>375</v>
      </c>
      <c r="C33" s="117">
        <f>ChiRho!B6</f>
        <v>0</v>
      </c>
      <c r="D33" s="119">
        <v>0</v>
      </c>
      <c r="E33" s="117">
        <f>ChiRho!B8</f>
        <v>0</v>
      </c>
      <c r="F33" s="153">
        <f t="shared" si="2"/>
        <v>375</v>
      </c>
      <c r="G33" s="154" t="s">
        <v>92</v>
      </c>
      <c r="H33" s="155" t="s">
        <v>230</v>
      </c>
      <c r="I33" s="155" t="s">
        <v>230</v>
      </c>
      <c r="J33" s="155" t="s">
        <v>230</v>
      </c>
      <c r="K33" s="246" t="s">
        <v>230</v>
      </c>
      <c r="L33" s="144"/>
      <c r="M33"/>
      <c r="N33"/>
      <c r="O33"/>
      <c r="P33"/>
    </row>
    <row r="34" spans="1:25" s="220" customFormat="1" ht="20.100000000000001" customHeight="1" x14ac:dyDescent="0.3">
      <c r="A34" s="226" t="s">
        <v>332</v>
      </c>
      <c r="B34" s="212">
        <v>0</v>
      </c>
      <c r="C34" s="212">
        <v>0</v>
      </c>
      <c r="D34" s="271">
        <f>CRY!B7</f>
        <v>0</v>
      </c>
      <c r="E34" s="212">
        <f>CRY!B8</f>
        <v>0</v>
      </c>
      <c r="F34" s="272">
        <f t="shared" si="2"/>
        <v>0</v>
      </c>
      <c r="G34" s="213"/>
      <c r="H34" s="309"/>
      <c r="I34" s="215"/>
      <c r="J34" s="215"/>
      <c r="K34" s="297"/>
      <c r="L34" s="219"/>
      <c r="M34"/>
      <c r="N34"/>
      <c r="O34"/>
      <c r="P34"/>
      <c r="Q34" s="38"/>
      <c r="R34" s="38"/>
      <c r="S34" s="38"/>
      <c r="T34" s="38"/>
      <c r="U34" s="38"/>
      <c r="V34" s="38"/>
      <c r="W34" s="38"/>
      <c r="X34" s="38"/>
      <c r="Y34" s="38"/>
    </row>
    <row r="35" spans="1:25" ht="20.100000000000001" customHeight="1" x14ac:dyDescent="0.3">
      <c r="A35" s="141" t="s">
        <v>72</v>
      </c>
      <c r="B35" s="117">
        <v>10985</v>
      </c>
      <c r="C35" s="117">
        <f>Christians!B6</f>
        <v>0</v>
      </c>
      <c r="D35" s="119">
        <f>Christians!B7</f>
        <v>0</v>
      </c>
      <c r="E35" s="142">
        <f>Christians!B8</f>
        <v>10125</v>
      </c>
      <c r="F35" s="153">
        <f t="shared" si="2"/>
        <v>860</v>
      </c>
      <c r="G35" s="154" t="s">
        <v>358</v>
      </c>
      <c r="H35" s="157" t="s">
        <v>230</v>
      </c>
      <c r="I35" s="155" t="s">
        <v>230</v>
      </c>
      <c r="J35" s="155" t="s">
        <v>230</v>
      </c>
      <c r="K35" s="246" t="s">
        <v>230</v>
      </c>
      <c r="L35" s="145"/>
      <c r="M35"/>
      <c r="N35"/>
      <c r="O35"/>
      <c r="P35"/>
    </row>
    <row r="36" spans="1:25" s="319" customFormat="1" ht="20.100000000000001" customHeight="1" x14ac:dyDescent="0.3">
      <c r="A36" s="317" t="s">
        <v>440</v>
      </c>
      <c r="B36" s="318">
        <v>200</v>
      </c>
      <c r="E36" s="342">
        <f>CISER!B7</f>
        <v>200</v>
      </c>
      <c r="F36" s="320">
        <f>B36+C36-D36-E36</f>
        <v>0</v>
      </c>
      <c r="H36" s="321" t="s">
        <v>230</v>
      </c>
      <c r="I36" s="322" t="s">
        <v>230</v>
      </c>
      <c r="J36" s="323" t="s">
        <v>230</v>
      </c>
      <c r="K36" s="323"/>
      <c r="L36" s="324"/>
      <c r="M36"/>
      <c r="N36"/>
      <c r="O36"/>
      <c r="P36"/>
      <c r="Q36"/>
      <c r="R36"/>
      <c r="S36"/>
      <c r="T36"/>
      <c r="U36"/>
      <c r="V36"/>
      <c r="W36"/>
      <c r="X36"/>
      <c r="Y36"/>
    </row>
    <row r="37" spans="1:25" ht="34.5" customHeight="1" x14ac:dyDescent="0.3">
      <c r="A37" s="141" t="s">
        <v>158</v>
      </c>
      <c r="B37" s="117">
        <v>1500</v>
      </c>
      <c r="C37" s="117">
        <v>0</v>
      </c>
      <c r="D37" s="119">
        <f>'A&amp;S Ambassadors'!B7</f>
        <v>0</v>
      </c>
      <c r="E37" s="142">
        <f>'A&amp;S Ambassadors'!B8</f>
        <v>596.29999999999995</v>
      </c>
      <c r="F37" s="153">
        <f t="shared" si="2"/>
        <v>903.7</v>
      </c>
      <c r="G37" s="154" t="s">
        <v>178</v>
      </c>
      <c r="H37" s="157" t="s">
        <v>230</v>
      </c>
      <c r="I37" s="155" t="s">
        <v>230</v>
      </c>
      <c r="J37" s="155" t="s">
        <v>230</v>
      </c>
      <c r="K37" s="246" t="s">
        <v>230</v>
      </c>
      <c r="L37" s="144"/>
      <c r="M37"/>
      <c r="N37"/>
      <c r="O37"/>
      <c r="P37"/>
    </row>
    <row r="38" spans="1:25" ht="20.100000000000001" customHeight="1" x14ac:dyDescent="0.3">
      <c r="A38" s="140" t="s">
        <v>220</v>
      </c>
      <c r="B38" s="117"/>
      <c r="C38" s="117">
        <f>CommStudies!B6</f>
        <v>0</v>
      </c>
      <c r="D38" s="119">
        <f>CommStudies!B7</f>
        <v>0</v>
      </c>
      <c r="E38" s="142">
        <f>CommStudies!B8</f>
        <v>0</v>
      </c>
      <c r="F38" s="153">
        <f t="shared" si="2"/>
        <v>0</v>
      </c>
      <c r="G38" s="154" t="s">
        <v>292</v>
      </c>
      <c r="H38" s="182"/>
      <c r="I38" s="155"/>
      <c r="J38" s="155"/>
      <c r="K38" s="246"/>
      <c r="L38" s="145"/>
      <c r="M38"/>
      <c r="N38"/>
      <c r="O38"/>
      <c r="P38"/>
    </row>
    <row r="39" spans="1:25" ht="20.100000000000001" customHeight="1" x14ac:dyDescent="0.3">
      <c r="A39" s="140" t="s">
        <v>259</v>
      </c>
      <c r="B39" s="117">
        <v>1400</v>
      </c>
      <c r="C39" s="117">
        <f>DWS!B6</f>
        <v>0</v>
      </c>
      <c r="D39" s="119">
        <f>DWS!B7</f>
        <v>0</v>
      </c>
      <c r="E39" s="117">
        <f>DWS!B8</f>
        <v>1130.2</v>
      </c>
      <c r="F39" s="153">
        <f t="shared" si="2"/>
        <v>269.79999999999995</v>
      </c>
      <c r="G39" s="154" t="s">
        <v>293</v>
      </c>
      <c r="H39" s="157" t="s">
        <v>230</v>
      </c>
      <c r="I39" s="155" t="s">
        <v>230</v>
      </c>
      <c r="J39" s="155" t="s">
        <v>230</v>
      </c>
      <c r="K39" s="246" t="s">
        <v>230</v>
      </c>
      <c r="L39" s="145"/>
      <c r="M39"/>
      <c r="N39"/>
      <c r="O39"/>
      <c r="P39"/>
    </row>
    <row r="40" spans="1:25" ht="20.100000000000001" customHeight="1" x14ac:dyDescent="0.3">
      <c r="A40" s="140" t="s">
        <v>69</v>
      </c>
      <c r="B40" s="117">
        <v>2500</v>
      </c>
      <c r="C40" s="117">
        <v>0</v>
      </c>
      <c r="D40" s="119">
        <v>0</v>
      </c>
      <c r="E40" s="117">
        <f>DSP!B7</f>
        <v>860</v>
      </c>
      <c r="F40" s="153">
        <f>B40+C40-D40-E40</f>
        <v>1640</v>
      </c>
      <c r="G40" s="154"/>
      <c r="H40" s="155" t="s">
        <v>230</v>
      </c>
      <c r="I40" s="155" t="s">
        <v>230</v>
      </c>
      <c r="J40" s="155" t="s">
        <v>230</v>
      </c>
      <c r="K40" s="246" t="s">
        <v>230</v>
      </c>
      <c r="L40" s="145"/>
      <c r="M40"/>
      <c r="N40"/>
      <c r="O40"/>
      <c r="P40"/>
    </row>
    <row r="41" spans="1:25" ht="20.100000000000001" customHeight="1" x14ac:dyDescent="0.3">
      <c r="A41" s="140" t="s">
        <v>260</v>
      </c>
      <c r="B41" s="117">
        <v>0</v>
      </c>
      <c r="C41" s="117">
        <f>DA!B6</f>
        <v>0</v>
      </c>
      <c r="D41" s="119">
        <v>0</v>
      </c>
      <c r="E41" s="117">
        <f>DA!B8</f>
        <v>0</v>
      </c>
      <c r="F41" s="153">
        <f t="shared" ref="F41:F51" si="3">B41+C41-D41-E41</f>
        <v>0</v>
      </c>
      <c r="G41" s="154" t="s">
        <v>294</v>
      </c>
      <c r="H41" s="182"/>
      <c r="I41" s="155"/>
      <c r="J41" s="155"/>
      <c r="K41" s="246"/>
      <c r="L41" s="145">
        <v>21</v>
      </c>
      <c r="M41"/>
      <c r="N41"/>
      <c r="O41"/>
      <c r="P41"/>
    </row>
    <row r="42" spans="1:25" ht="20.100000000000001" customHeight="1" x14ac:dyDescent="0.3">
      <c r="A42" s="140" t="s">
        <v>386</v>
      </c>
      <c r="B42" s="117">
        <v>650</v>
      </c>
      <c r="C42" s="117">
        <v>0</v>
      </c>
      <c r="D42" s="119">
        <v>0</v>
      </c>
      <c r="E42" s="142">
        <v>0</v>
      </c>
      <c r="F42" s="153">
        <f t="shared" si="3"/>
        <v>650</v>
      </c>
      <c r="G42" s="154"/>
      <c r="H42" s="155" t="s">
        <v>230</v>
      </c>
      <c r="I42" s="155" t="s">
        <v>230</v>
      </c>
      <c r="J42" s="155" t="s">
        <v>230</v>
      </c>
      <c r="K42" s="246" t="s">
        <v>230</v>
      </c>
      <c r="L42" s="145"/>
      <c r="M42"/>
      <c r="N42"/>
      <c r="O42"/>
      <c r="P42"/>
    </row>
    <row r="43" spans="1:25" s="220" customFormat="1" ht="20.100000000000001" customHeight="1" x14ac:dyDescent="0.3">
      <c r="A43" s="226" t="s">
        <v>261</v>
      </c>
      <c r="B43" s="212"/>
      <c r="C43" s="212">
        <f>DSC!B6</f>
        <v>0</v>
      </c>
      <c r="D43" s="271">
        <v>0</v>
      </c>
      <c r="E43" s="212">
        <f>DSC!B8</f>
        <v>0</v>
      </c>
      <c r="F43" s="272">
        <f t="shared" si="3"/>
        <v>0</v>
      </c>
      <c r="G43" s="213"/>
      <c r="H43" s="215"/>
      <c r="I43" s="215"/>
      <c r="J43" s="215" t="s">
        <v>230</v>
      </c>
      <c r="K43" s="297" t="s">
        <v>230</v>
      </c>
      <c r="L43" s="219">
        <v>21</v>
      </c>
      <c r="M43"/>
      <c r="N43"/>
      <c r="O43"/>
      <c r="P43"/>
      <c r="Q43" s="38"/>
      <c r="R43" s="38"/>
      <c r="S43" s="38"/>
      <c r="T43" s="38"/>
      <c r="U43" s="38"/>
      <c r="V43" s="38"/>
      <c r="W43" s="38"/>
      <c r="X43" s="38"/>
      <c r="Y43" s="38"/>
    </row>
    <row r="44" spans="1:25" s="220" customFormat="1" ht="20.100000000000001" customHeight="1" x14ac:dyDescent="0.3">
      <c r="A44" s="257" t="s">
        <v>399</v>
      </c>
      <c r="B44" s="258"/>
      <c r="C44" s="258">
        <v>0</v>
      </c>
      <c r="D44" s="259">
        <v>0</v>
      </c>
      <c r="E44" s="258">
        <v>0</v>
      </c>
      <c r="F44" s="260">
        <f t="shared" si="3"/>
        <v>0</v>
      </c>
      <c r="G44" s="301"/>
      <c r="H44" s="309"/>
      <c r="I44" s="302"/>
      <c r="J44" s="302"/>
      <c r="K44" s="303"/>
      <c r="L44" s="304"/>
      <c r="M44"/>
      <c r="N44"/>
      <c r="O44"/>
      <c r="P44"/>
      <c r="Q44" s="38"/>
      <c r="R44" s="38"/>
      <c r="S44" s="38"/>
      <c r="T44" s="38"/>
      <c r="U44" s="38"/>
      <c r="V44" s="38"/>
      <c r="W44" s="38"/>
      <c r="X44" s="38"/>
      <c r="Y44" s="38"/>
    </row>
    <row r="45" spans="1:25" s="145" customFormat="1" ht="20.100000000000001" customHeight="1" x14ac:dyDescent="0.3">
      <c r="A45" s="305" t="s">
        <v>458</v>
      </c>
      <c r="B45" s="306">
        <v>500</v>
      </c>
      <c r="C45" s="306"/>
      <c r="D45" s="307"/>
      <c r="E45" s="306">
        <f>DTL!B8</f>
        <v>0</v>
      </c>
      <c r="F45" s="306">
        <f>B45+C45-D45-E45</f>
        <v>500</v>
      </c>
      <c r="G45" s="154"/>
      <c r="H45" s="155" t="s">
        <v>230</v>
      </c>
      <c r="I45" s="155" t="s">
        <v>230</v>
      </c>
      <c r="J45" s="155" t="s">
        <v>230</v>
      </c>
      <c r="K45" s="155" t="s">
        <v>230</v>
      </c>
      <c r="M45" s="150"/>
      <c r="N45" s="150"/>
      <c r="O45" s="150"/>
      <c r="P45" s="150"/>
    </row>
    <row r="46" spans="1:25" s="314" customFormat="1" ht="20.100000000000001" customHeight="1" x14ac:dyDescent="0.3">
      <c r="A46" s="373" t="s">
        <v>441</v>
      </c>
      <c r="B46" s="362">
        <v>250</v>
      </c>
      <c r="C46" s="314">
        <v>450</v>
      </c>
      <c r="E46" s="364">
        <f>'Dr. BAH- PMS'!B7</f>
        <v>680.7</v>
      </c>
      <c r="F46" s="364">
        <f>B46+C46-D46-E46</f>
        <v>19.299999999999955</v>
      </c>
      <c r="H46" s="335" t="s">
        <v>230</v>
      </c>
      <c r="I46" s="366" t="s">
        <v>230</v>
      </c>
      <c r="J46" s="335" t="s">
        <v>230</v>
      </c>
      <c r="K46" s="335" t="s">
        <v>230</v>
      </c>
      <c r="L46" s="367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1:25" s="339" customFormat="1" ht="20.100000000000001" customHeight="1" x14ac:dyDescent="0.3">
      <c r="A47" s="369" t="s">
        <v>22</v>
      </c>
      <c r="B47" s="331">
        <v>1400</v>
      </c>
      <c r="C47" s="331">
        <f>EON!B6</f>
        <v>350</v>
      </c>
      <c r="D47" s="332">
        <f>EON!B7</f>
        <v>0</v>
      </c>
      <c r="E47" s="351">
        <f>EON!B8</f>
        <v>1750</v>
      </c>
      <c r="F47" s="333">
        <f t="shared" si="3"/>
        <v>0</v>
      </c>
      <c r="G47" s="334" t="s">
        <v>94</v>
      </c>
      <c r="H47" s="352" t="s">
        <v>230</v>
      </c>
      <c r="I47" s="336" t="s">
        <v>230</v>
      </c>
      <c r="J47" s="336" t="s">
        <v>230</v>
      </c>
      <c r="K47" s="337" t="s">
        <v>230</v>
      </c>
      <c r="L47" s="338"/>
      <c r="M47"/>
      <c r="N47"/>
      <c r="O47"/>
      <c r="P47"/>
      <c r="Q47" s="38"/>
      <c r="R47" s="38"/>
      <c r="S47" s="38"/>
      <c r="T47" s="38"/>
      <c r="U47" s="38"/>
      <c r="V47" s="38"/>
      <c r="W47" s="38"/>
      <c r="X47" s="38"/>
      <c r="Y47" s="38"/>
    </row>
    <row r="48" spans="1:25" x14ac:dyDescent="0.3">
      <c r="A48" s="141" t="s">
        <v>190</v>
      </c>
      <c r="B48" s="117">
        <v>780</v>
      </c>
      <c r="C48" s="117">
        <f>Filipino!B6</f>
        <v>0</v>
      </c>
      <c r="D48" s="119">
        <f>Filipino!B7</f>
        <v>0</v>
      </c>
      <c r="E48" s="117">
        <f>Filipino!B8</f>
        <v>0</v>
      </c>
      <c r="F48" s="153">
        <f t="shared" si="3"/>
        <v>780</v>
      </c>
      <c r="G48" s="154" t="s">
        <v>191</v>
      </c>
      <c r="H48" s="157" t="s">
        <v>230</v>
      </c>
      <c r="I48" s="155" t="s">
        <v>230</v>
      </c>
      <c r="J48" s="155" t="s">
        <v>230</v>
      </c>
      <c r="K48" s="246" t="s">
        <v>230</v>
      </c>
      <c r="L48" s="144"/>
      <c r="M48"/>
      <c r="N48"/>
      <c r="O48"/>
      <c r="P48"/>
    </row>
    <row r="49" spans="1:25" s="220" customFormat="1" x14ac:dyDescent="0.3">
      <c r="A49" s="229" t="s">
        <v>311</v>
      </c>
      <c r="B49" s="212">
        <v>0</v>
      </c>
      <c r="C49" s="212">
        <f>FinAsso!B6</f>
        <v>0</v>
      </c>
      <c r="D49" s="271">
        <v>0</v>
      </c>
      <c r="E49" s="273">
        <f>FinAsso!B8</f>
        <v>0</v>
      </c>
      <c r="F49" s="272">
        <f t="shared" si="3"/>
        <v>0</v>
      </c>
      <c r="G49" s="213" t="s">
        <v>95</v>
      </c>
      <c r="H49" s="309"/>
      <c r="I49" s="215"/>
      <c r="J49" s="215" t="s">
        <v>230</v>
      </c>
      <c r="K49" s="297" t="s">
        <v>230</v>
      </c>
      <c r="L49" s="219"/>
      <c r="M49"/>
      <c r="N49"/>
      <c r="O49"/>
      <c r="P49"/>
      <c r="Q49" s="38"/>
      <c r="R49" s="38"/>
      <c r="S49" s="38"/>
      <c r="T49" s="38"/>
      <c r="U49" s="38"/>
      <c r="V49" s="38"/>
      <c r="W49" s="38"/>
      <c r="X49" s="38"/>
      <c r="Y49" s="38"/>
    </row>
    <row r="50" spans="1:25" ht="20.100000000000001" customHeight="1" x14ac:dyDescent="0.3">
      <c r="A50" s="146" t="s">
        <v>397</v>
      </c>
      <c r="B50" s="117">
        <v>845</v>
      </c>
      <c r="C50" s="117"/>
      <c r="D50" s="119"/>
      <c r="E50" s="117">
        <f>GLW!B8</f>
        <v>0</v>
      </c>
      <c r="F50" s="153">
        <f t="shared" si="3"/>
        <v>845</v>
      </c>
      <c r="G50" s="154"/>
      <c r="H50" s="182" t="s">
        <v>230</v>
      </c>
      <c r="I50" s="155" t="s">
        <v>230</v>
      </c>
      <c r="J50" s="155" t="s">
        <v>230</v>
      </c>
      <c r="K50" s="246"/>
      <c r="L50" s="145"/>
      <c r="M50"/>
      <c r="N50"/>
      <c r="O50"/>
      <c r="P50"/>
    </row>
    <row r="51" spans="1:25" ht="20.100000000000001" customHeight="1" x14ac:dyDescent="0.3">
      <c r="A51" s="140" t="s">
        <v>376</v>
      </c>
      <c r="B51" s="117">
        <v>500</v>
      </c>
      <c r="C51" s="117"/>
      <c r="D51" s="119"/>
      <c r="E51" s="117">
        <f>GSS!B8</f>
        <v>0</v>
      </c>
      <c r="F51" s="153">
        <f t="shared" si="3"/>
        <v>500</v>
      </c>
      <c r="G51" s="154"/>
      <c r="H51" s="157" t="s">
        <v>230</v>
      </c>
      <c r="I51" s="155" t="s">
        <v>230</v>
      </c>
      <c r="J51" s="155" t="s">
        <v>230</v>
      </c>
      <c r="K51" s="246" t="s">
        <v>230</v>
      </c>
      <c r="L51" s="145"/>
      <c r="M51"/>
      <c r="N51"/>
      <c r="O51"/>
      <c r="P51"/>
    </row>
    <row r="52" spans="1:25" ht="20.100000000000001" customHeight="1" x14ac:dyDescent="0.3">
      <c r="A52" s="140" t="s">
        <v>262</v>
      </c>
      <c r="B52" s="117">
        <v>500</v>
      </c>
      <c r="C52" s="117">
        <v>0</v>
      </c>
      <c r="D52" s="119">
        <v>0</v>
      </c>
      <c r="E52" s="117">
        <v>0</v>
      </c>
      <c r="F52" s="153">
        <f>B52+C52-D52-E52</f>
        <v>500</v>
      </c>
      <c r="G52" s="154"/>
      <c r="H52" s="182" t="s">
        <v>230</v>
      </c>
      <c r="I52" s="155" t="s">
        <v>230</v>
      </c>
      <c r="J52" s="155" t="s">
        <v>230</v>
      </c>
      <c r="K52" s="246" t="s">
        <v>230</v>
      </c>
      <c r="L52" s="145"/>
      <c r="M52"/>
      <c r="N52"/>
      <c r="O52"/>
      <c r="P52"/>
    </row>
    <row r="53" spans="1:25" ht="20.100000000000001" customHeight="1" x14ac:dyDescent="0.3">
      <c r="A53" s="140" t="s">
        <v>23</v>
      </c>
      <c r="B53" s="117">
        <v>2860</v>
      </c>
      <c r="C53" s="117">
        <f>'Goin'' Band'!B6</f>
        <v>0</v>
      </c>
      <c r="D53" s="119">
        <f>'Goin'' Band'!B7</f>
        <v>0</v>
      </c>
      <c r="E53" s="142">
        <f>'Goin'' Band'!B8</f>
        <v>0</v>
      </c>
      <c r="F53" s="153">
        <f>B53+C53-D53-E53</f>
        <v>2860</v>
      </c>
      <c r="G53" s="154"/>
      <c r="H53" s="155" t="s">
        <v>230</v>
      </c>
      <c r="I53" s="155" t="s">
        <v>230</v>
      </c>
      <c r="J53" s="155" t="s">
        <v>230</v>
      </c>
      <c r="K53" s="246" t="s">
        <v>230</v>
      </c>
      <c r="L53" s="145"/>
      <c r="M53"/>
      <c r="N53"/>
      <c r="O53"/>
      <c r="P53"/>
    </row>
    <row r="54" spans="1:25" ht="20.100000000000001" customHeight="1" x14ac:dyDescent="0.3">
      <c r="A54" s="140" t="s">
        <v>359</v>
      </c>
      <c r="B54" s="117">
        <v>375</v>
      </c>
      <c r="C54" s="117">
        <v>0</v>
      </c>
      <c r="D54" s="119">
        <v>0</v>
      </c>
      <c r="E54" s="142">
        <f>'Golden Key'!B8</f>
        <v>0</v>
      </c>
      <c r="F54" s="153">
        <f>B54+C54-D54-E54</f>
        <v>375</v>
      </c>
      <c r="G54" s="154"/>
      <c r="H54" s="163" t="s">
        <v>230</v>
      </c>
      <c r="I54" s="155" t="s">
        <v>230</v>
      </c>
      <c r="J54" s="155"/>
      <c r="K54" s="246"/>
      <c r="L54" s="145"/>
      <c r="M54"/>
      <c r="N54"/>
      <c r="O54"/>
      <c r="P54"/>
    </row>
    <row r="55" spans="1:25" s="220" customFormat="1" ht="20.100000000000001" customHeight="1" x14ac:dyDescent="0.3">
      <c r="A55" s="226" t="s">
        <v>335</v>
      </c>
      <c r="B55" s="212"/>
      <c r="C55" s="212">
        <v>0</v>
      </c>
      <c r="D55" s="271">
        <f>HOSAM!B7</f>
        <v>0</v>
      </c>
      <c r="E55" s="273">
        <f>HOSAM!B8</f>
        <v>0</v>
      </c>
      <c r="F55" s="272">
        <f t="shared" ref="F55:F79" si="4">B55+C55-D55-E55</f>
        <v>0</v>
      </c>
      <c r="G55" s="213"/>
      <c r="H55" s="215"/>
      <c r="I55" s="215"/>
      <c r="J55" s="215"/>
      <c r="K55" s="297"/>
      <c r="L55" s="219"/>
      <c r="M55"/>
      <c r="N55"/>
      <c r="O55"/>
      <c r="P55"/>
      <c r="Q55" s="38"/>
      <c r="R55" s="38"/>
      <c r="S55" s="38"/>
      <c r="T55" s="38"/>
      <c r="U55" s="38"/>
      <c r="V55" s="38"/>
      <c r="W55" s="38"/>
      <c r="X55" s="38"/>
      <c r="Y55" s="38"/>
    </row>
    <row r="56" spans="1:25" s="339" customFormat="1" ht="20.100000000000001" customHeight="1" x14ac:dyDescent="0.3">
      <c r="A56" s="330" t="s">
        <v>73</v>
      </c>
      <c r="B56" s="331">
        <v>7605</v>
      </c>
      <c r="C56" s="331">
        <f>HSS!B6</f>
        <v>0</v>
      </c>
      <c r="D56" s="332">
        <f>HSS!B7</f>
        <v>0</v>
      </c>
      <c r="E56" s="351">
        <f>HSS!B8</f>
        <v>7605</v>
      </c>
      <c r="F56" s="333">
        <f t="shared" si="4"/>
        <v>0</v>
      </c>
      <c r="G56" s="334" t="s">
        <v>97</v>
      </c>
      <c r="H56" s="352" t="s">
        <v>230</v>
      </c>
      <c r="I56" s="336" t="s">
        <v>230</v>
      </c>
      <c r="J56" s="336" t="s">
        <v>230</v>
      </c>
      <c r="K56" s="337" t="s">
        <v>230</v>
      </c>
      <c r="L56" s="338"/>
      <c r="M56"/>
      <c r="N56"/>
      <c r="O56"/>
      <c r="P56"/>
      <c r="Q56" s="38"/>
      <c r="R56" s="38"/>
      <c r="S56" s="38"/>
      <c r="T56" s="38"/>
      <c r="U56" s="38"/>
      <c r="V56" s="38"/>
      <c r="W56" s="38"/>
      <c r="X56" s="38"/>
      <c r="Y56" s="38"/>
    </row>
    <row r="57" spans="1:25" customFormat="1" ht="20.100000000000001" customHeight="1" x14ac:dyDescent="0.3">
      <c r="A57" s="149" t="s">
        <v>442</v>
      </c>
      <c r="B57" s="148">
        <v>1500</v>
      </c>
      <c r="E57" s="128">
        <f>'HDFS-EC A'!B7</f>
        <v>0</v>
      </c>
      <c r="F57" s="2">
        <f>B57+C57-D57-E57</f>
        <v>1500</v>
      </c>
      <c r="H57" s="163" t="s">
        <v>230</v>
      </c>
      <c r="I57" s="251" t="s">
        <v>230</v>
      </c>
      <c r="J57" s="182" t="s">
        <v>230</v>
      </c>
      <c r="K57" s="182" t="s">
        <v>230</v>
      </c>
      <c r="L57" s="136"/>
    </row>
    <row r="58" spans="1:25" ht="20.100000000000001" customHeight="1" x14ac:dyDescent="0.3">
      <c r="A58" s="118" t="s">
        <v>253</v>
      </c>
      <c r="B58" s="117"/>
      <c r="C58" s="117">
        <f>HSRecruiters!B6</f>
        <v>0</v>
      </c>
      <c r="D58" s="119">
        <f>HSRecruiters!B7</f>
        <v>0</v>
      </c>
      <c r="E58" s="142">
        <f>HSRecruiters!B8</f>
        <v>0</v>
      </c>
      <c r="F58" s="153">
        <f t="shared" si="4"/>
        <v>0</v>
      </c>
      <c r="G58" s="154" t="s">
        <v>138</v>
      </c>
      <c r="H58"/>
      <c r="I58" s="155"/>
      <c r="J58" s="155"/>
      <c r="K58" s="246"/>
      <c r="L58" s="144"/>
      <c r="M58"/>
      <c r="N58"/>
      <c r="O58"/>
      <c r="P58"/>
    </row>
    <row r="59" spans="1:25" ht="20.100000000000001" customHeight="1" x14ac:dyDescent="0.3">
      <c r="A59" s="118" t="s">
        <v>24</v>
      </c>
      <c r="B59" s="117">
        <v>3000</v>
      </c>
      <c r="C59" s="117">
        <f>ISA!B6</f>
        <v>0</v>
      </c>
      <c r="D59" s="119">
        <f>ISA!B7</f>
        <v>0</v>
      </c>
      <c r="E59" s="142">
        <f>ISA!B8</f>
        <v>0</v>
      </c>
      <c r="F59" s="153">
        <f t="shared" si="4"/>
        <v>3000</v>
      </c>
      <c r="G59" s="154" t="s">
        <v>98</v>
      </c>
      <c r="H59" s="157" t="s">
        <v>230</v>
      </c>
      <c r="I59" s="155" t="s">
        <v>230</v>
      </c>
      <c r="J59" s="155" t="s">
        <v>230</v>
      </c>
      <c r="K59" s="246" t="s">
        <v>230</v>
      </c>
      <c r="L59" s="145"/>
      <c r="M59"/>
      <c r="N59"/>
      <c r="O59"/>
      <c r="P59"/>
    </row>
    <row r="60" spans="1:25" s="78" customFormat="1" ht="20.100000000000001" customHeight="1" x14ac:dyDescent="0.3">
      <c r="A60" s="282" t="s">
        <v>304</v>
      </c>
      <c r="B60" s="275">
        <v>0</v>
      </c>
      <c r="C60" s="275">
        <v>0</v>
      </c>
      <c r="D60" s="276">
        <v>0</v>
      </c>
      <c r="E60" s="264">
        <v>0</v>
      </c>
      <c r="F60" s="277">
        <f t="shared" si="4"/>
        <v>0</v>
      </c>
      <c r="G60" s="278"/>
      <c r="H60" s="311"/>
      <c r="I60" s="279"/>
      <c r="J60" s="279"/>
      <c r="K60" s="298"/>
      <c r="L60" s="270">
        <v>21</v>
      </c>
      <c r="M60"/>
      <c r="N60"/>
      <c r="O60"/>
      <c r="P60"/>
      <c r="Q60" s="38"/>
      <c r="R60" s="38"/>
      <c r="S60" s="38"/>
      <c r="T60" s="38"/>
      <c r="U60" s="38"/>
      <c r="V60" s="38"/>
      <c r="W60" s="38"/>
      <c r="X60" s="38"/>
      <c r="Y60" s="38"/>
    </row>
    <row r="61" spans="1:25" ht="20.100000000000001" customHeight="1" x14ac:dyDescent="0.3">
      <c r="A61" s="118" t="s">
        <v>352</v>
      </c>
      <c r="B61" s="117">
        <v>2800</v>
      </c>
      <c r="C61" s="117">
        <f>IIE!B6</f>
        <v>0</v>
      </c>
      <c r="D61" s="119">
        <f>IIE!B7</f>
        <v>0</v>
      </c>
      <c r="E61" s="142">
        <f>IIE!B8</f>
        <v>2783.68</v>
      </c>
      <c r="F61" s="153">
        <f t="shared" si="4"/>
        <v>16.320000000000164</v>
      </c>
      <c r="G61" s="154" t="s">
        <v>99</v>
      </c>
      <c r="H61" s="157" t="s">
        <v>230</v>
      </c>
      <c r="I61" s="155" t="s">
        <v>230</v>
      </c>
      <c r="J61" s="155" t="s">
        <v>230</v>
      </c>
      <c r="K61" s="246" t="s">
        <v>230</v>
      </c>
      <c r="L61" s="144"/>
      <c r="M61"/>
      <c r="N61"/>
      <c r="O61"/>
      <c r="P61"/>
    </row>
    <row r="62" spans="1:25" s="78" customFormat="1" ht="20.100000000000001" customHeight="1" x14ac:dyDescent="0.3">
      <c r="A62" s="281" t="s">
        <v>209</v>
      </c>
      <c r="B62" s="275">
        <v>100</v>
      </c>
      <c r="C62" s="275">
        <f>ITE!B6</f>
        <v>0</v>
      </c>
      <c r="D62" s="276">
        <v>0</v>
      </c>
      <c r="E62" s="275">
        <f>ITE!B8</f>
        <v>0</v>
      </c>
      <c r="F62" s="277">
        <f t="shared" si="4"/>
        <v>100</v>
      </c>
      <c r="G62" s="278" t="s">
        <v>296</v>
      </c>
      <c r="H62" s="311"/>
      <c r="I62" s="279"/>
      <c r="J62" s="279"/>
      <c r="K62" s="298"/>
      <c r="L62" s="270" t="s">
        <v>351</v>
      </c>
      <c r="M62"/>
      <c r="N62"/>
      <c r="O62"/>
      <c r="P62"/>
      <c r="Q62" s="38"/>
      <c r="R62" s="38"/>
      <c r="S62" s="38"/>
      <c r="T62" s="38"/>
      <c r="U62" s="38"/>
      <c r="V62" s="38"/>
      <c r="W62" s="38"/>
      <c r="X62" s="38"/>
      <c r="Y62" s="38"/>
    </row>
    <row r="63" spans="1:25" ht="20.100000000000001" customHeight="1" x14ac:dyDescent="0.3">
      <c r="A63" s="118" t="s">
        <v>26</v>
      </c>
      <c r="B63" s="117">
        <v>1950</v>
      </c>
      <c r="C63" s="117">
        <f>IIDA!B6</f>
        <v>0</v>
      </c>
      <c r="D63" s="119">
        <f>IIDA!B7</f>
        <v>0</v>
      </c>
      <c r="E63" s="142">
        <f>IIDA!B8</f>
        <v>933.3</v>
      </c>
      <c r="F63" s="153">
        <f t="shared" si="4"/>
        <v>1016.7</v>
      </c>
      <c r="G63" s="154" t="s">
        <v>100</v>
      </c>
      <c r="H63" s="157" t="s">
        <v>230</v>
      </c>
      <c r="I63" s="155" t="s">
        <v>230</v>
      </c>
      <c r="J63" s="155" t="s">
        <v>230</v>
      </c>
      <c r="K63" s="246" t="s">
        <v>230</v>
      </c>
      <c r="L63" s="145"/>
      <c r="M63"/>
      <c r="N63"/>
      <c r="O63"/>
      <c r="P63"/>
    </row>
    <row r="64" spans="1:25" ht="20.100000000000001" customHeight="1" x14ac:dyDescent="0.3">
      <c r="A64" s="330" t="s">
        <v>27</v>
      </c>
      <c r="B64" s="331">
        <v>12000</v>
      </c>
      <c r="C64" s="331">
        <f>ITA!B6</f>
        <v>2000</v>
      </c>
      <c r="D64" s="332">
        <f>ITA!B7</f>
        <v>0</v>
      </c>
      <c r="E64" s="351">
        <f>ITA!B8</f>
        <v>13999.990000000002</v>
      </c>
      <c r="F64" s="333">
        <f t="shared" si="4"/>
        <v>9.9999999983992893E-3</v>
      </c>
      <c r="G64" s="334" t="s">
        <v>101</v>
      </c>
      <c r="H64" s="335" t="s">
        <v>230</v>
      </c>
      <c r="I64" s="336" t="s">
        <v>230</v>
      </c>
      <c r="J64" s="336" t="s">
        <v>230</v>
      </c>
      <c r="K64" s="337" t="s">
        <v>230</v>
      </c>
      <c r="L64" s="338"/>
      <c r="M64"/>
      <c r="N64"/>
      <c r="O64"/>
      <c r="P64"/>
    </row>
    <row r="65" spans="1:25" ht="20.100000000000001" customHeight="1" x14ac:dyDescent="0.3">
      <c r="A65" s="141" t="s">
        <v>793</v>
      </c>
      <c r="B65" s="117">
        <v>500</v>
      </c>
      <c r="C65" s="117">
        <f>JOY!B6</f>
        <v>0</v>
      </c>
      <c r="D65" s="119">
        <f>JOY!B7</f>
        <v>0</v>
      </c>
      <c r="E65" s="142">
        <f>JOY!B8</f>
        <v>0</v>
      </c>
      <c r="F65" s="153">
        <f>B65+C65-D65-E65</f>
        <v>500</v>
      </c>
      <c r="G65" s="154"/>
      <c r="H65" s="182" t="s">
        <v>230</v>
      </c>
      <c r="I65" s="155" t="s">
        <v>230</v>
      </c>
      <c r="J65" s="155" t="s">
        <v>230</v>
      </c>
      <c r="K65" s="246" t="s">
        <v>230</v>
      </c>
      <c r="L65" s="144"/>
      <c r="M65"/>
      <c r="N65"/>
      <c r="O65"/>
      <c r="P65"/>
    </row>
    <row r="66" spans="1:25" ht="32.25" customHeight="1" x14ac:dyDescent="0.3">
      <c r="A66" s="118" t="s">
        <v>206</v>
      </c>
      <c r="B66" s="117">
        <v>1500</v>
      </c>
      <c r="C66" s="117">
        <f>KSMDA!B6</f>
        <v>0</v>
      </c>
      <c r="D66" s="119">
        <f>KSMDA!B7</f>
        <v>0</v>
      </c>
      <c r="E66" s="142">
        <f>KSMDA!B8</f>
        <v>1110.8600000000001</v>
      </c>
      <c r="F66" s="153">
        <f t="shared" si="4"/>
        <v>389.13999999999987</v>
      </c>
      <c r="G66" s="154" t="s">
        <v>207</v>
      </c>
      <c r="H66" s="157" t="s">
        <v>230</v>
      </c>
      <c r="I66" s="155" t="s">
        <v>230</v>
      </c>
      <c r="J66" s="155" t="s">
        <v>230</v>
      </c>
      <c r="K66" s="246" t="s">
        <v>230</v>
      </c>
      <c r="L66" s="145"/>
      <c r="M66"/>
      <c r="N66"/>
      <c r="O66"/>
      <c r="P66"/>
    </row>
    <row r="67" spans="1:25" s="339" customFormat="1" ht="20.100000000000001" customHeight="1" x14ac:dyDescent="0.3">
      <c r="A67" s="368" t="s">
        <v>263</v>
      </c>
      <c r="B67" s="331">
        <v>4800</v>
      </c>
      <c r="C67" s="331">
        <v>0</v>
      </c>
      <c r="D67" s="332">
        <f>KRCC!B7</f>
        <v>0</v>
      </c>
      <c r="E67" s="331">
        <f>KRCC!B8</f>
        <v>4800</v>
      </c>
      <c r="F67" s="333">
        <f t="shared" si="4"/>
        <v>0</v>
      </c>
      <c r="G67" s="334" t="s">
        <v>297</v>
      </c>
      <c r="H67" s="336"/>
      <c r="I67" s="336"/>
      <c r="J67" s="336" t="s">
        <v>230</v>
      </c>
      <c r="K67" s="337" t="s">
        <v>230</v>
      </c>
      <c r="L67" s="338"/>
      <c r="M67" s="314"/>
      <c r="N67" s="314"/>
      <c r="O67" s="314"/>
      <c r="P67" s="314"/>
    </row>
    <row r="68" spans="1:25" s="280" customFormat="1" ht="33" customHeight="1" x14ac:dyDescent="0.3">
      <c r="A68" s="374" t="s">
        <v>193</v>
      </c>
      <c r="B68" s="375">
        <v>1430</v>
      </c>
      <c r="C68" s="375">
        <f>KEYOP!B6</f>
        <v>0</v>
      </c>
      <c r="D68" s="332">
        <v>0</v>
      </c>
      <c r="E68" s="375">
        <f>KEYOP!B8</f>
        <v>1430</v>
      </c>
      <c r="F68" s="376">
        <f t="shared" si="4"/>
        <v>0</v>
      </c>
      <c r="G68" s="377"/>
      <c r="H68" s="335" t="s">
        <v>230</v>
      </c>
      <c r="I68" s="336" t="s">
        <v>230</v>
      </c>
      <c r="J68" s="336" t="s">
        <v>230</v>
      </c>
      <c r="K68" s="337" t="s">
        <v>230</v>
      </c>
      <c r="L68" s="378"/>
      <c r="M68"/>
      <c r="N68"/>
      <c r="O68"/>
      <c r="P68"/>
      <c r="Q68" s="371"/>
      <c r="R68" s="371"/>
      <c r="S68" s="371"/>
      <c r="T68" s="371"/>
      <c r="U68" s="371"/>
      <c r="V68" s="371"/>
      <c r="W68" s="371"/>
      <c r="X68" s="371"/>
      <c r="Y68" s="371"/>
    </row>
    <row r="69" spans="1:25" ht="20.100000000000001" customHeight="1" x14ac:dyDescent="0.3">
      <c r="A69" s="118" t="s">
        <v>221</v>
      </c>
      <c r="B69" s="117">
        <v>500</v>
      </c>
      <c r="C69" s="117">
        <f>Korean!B6</f>
        <v>0</v>
      </c>
      <c r="D69" s="119">
        <f>Korean!B7</f>
        <v>0</v>
      </c>
      <c r="E69" s="117">
        <f>Korean!B8</f>
        <v>0</v>
      </c>
      <c r="F69" s="153">
        <f t="shared" si="4"/>
        <v>500</v>
      </c>
      <c r="G69" s="154" t="s">
        <v>298</v>
      </c>
      <c r="H69" s="163" t="s">
        <v>230</v>
      </c>
      <c r="I69" s="155" t="s">
        <v>230</v>
      </c>
      <c r="J69" s="155" t="s">
        <v>230</v>
      </c>
      <c r="K69" s="246" t="s">
        <v>230</v>
      </c>
      <c r="L69" s="145"/>
      <c r="M69"/>
      <c r="N69"/>
      <c r="O69"/>
      <c r="P69"/>
    </row>
    <row r="70" spans="1:25" s="339" customFormat="1" ht="20.100000000000001" customHeight="1" x14ac:dyDescent="0.3">
      <c r="A70" s="330" t="s">
        <v>28</v>
      </c>
      <c r="B70" s="331">
        <v>15000</v>
      </c>
      <c r="C70" s="331">
        <f>Livestock!B6</f>
        <v>0</v>
      </c>
      <c r="D70" s="332">
        <f>Livestock!B7</f>
        <v>0</v>
      </c>
      <c r="E70" s="351">
        <f>Livestock!B8</f>
        <v>15000.000000000002</v>
      </c>
      <c r="F70" s="333">
        <f t="shared" si="4"/>
        <v>0</v>
      </c>
      <c r="G70" s="334" t="s">
        <v>102</v>
      </c>
      <c r="H70" s="352" t="s">
        <v>230</v>
      </c>
      <c r="I70" s="336" t="s">
        <v>230</v>
      </c>
      <c r="J70" s="336" t="s">
        <v>230</v>
      </c>
      <c r="K70" s="337" t="s">
        <v>230</v>
      </c>
      <c r="L70" s="338"/>
      <c r="M70"/>
      <c r="N70"/>
      <c r="O70"/>
      <c r="P70"/>
      <c r="Q70" s="38"/>
      <c r="R70" s="38"/>
      <c r="S70" s="38"/>
      <c r="T70" s="38"/>
      <c r="U70" s="38"/>
      <c r="V70" s="38"/>
      <c r="W70" s="38"/>
      <c r="X70" s="38"/>
      <c r="Y70" s="38"/>
    </row>
    <row r="71" spans="1:25" ht="20.100000000000001" customHeight="1" x14ac:dyDescent="0.3">
      <c r="A71" s="146" t="s">
        <v>336</v>
      </c>
      <c r="B71" s="117">
        <v>390</v>
      </c>
      <c r="C71" s="117">
        <v>0</v>
      </c>
      <c r="D71" s="119">
        <f>LPHI!B7</f>
        <v>0</v>
      </c>
      <c r="E71" s="142">
        <f>LPHI!B8</f>
        <v>358.32</v>
      </c>
      <c r="F71" s="153">
        <f t="shared" si="4"/>
        <v>31.680000000000007</v>
      </c>
      <c r="G71" s="154"/>
      <c r="H71" s="157" t="s">
        <v>230</v>
      </c>
      <c r="I71" s="155" t="s">
        <v>230</v>
      </c>
      <c r="J71" s="155" t="s">
        <v>230</v>
      </c>
      <c r="K71" s="246" t="s">
        <v>230</v>
      </c>
      <c r="L71" s="145"/>
      <c r="M71"/>
      <c r="N71"/>
      <c r="O71"/>
      <c r="P71"/>
    </row>
    <row r="72" spans="1:25" s="220" customFormat="1" ht="20.100000000000001" customHeight="1" x14ac:dyDescent="0.3">
      <c r="A72" s="222" t="s">
        <v>222</v>
      </c>
      <c r="B72" s="212">
        <v>0</v>
      </c>
      <c r="C72" s="212">
        <f>'LBK Youth'!B6</f>
        <v>0</v>
      </c>
      <c r="D72" s="271">
        <v>0</v>
      </c>
      <c r="E72" s="273">
        <f>'LBK Youth'!B8</f>
        <v>0</v>
      </c>
      <c r="F72" s="272">
        <f t="shared" si="4"/>
        <v>0</v>
      </c>
      <c r="G72" s="213" t="s">
        <v>299</v>
      </c>
      <c r="H72" s="215" t="s">
        <v>230</v>
      </c>
      <c r="I72" s="215" t="s">
        <v>230</v>
      </c>
      <c r="J72" s="215"/>
      <c r="K72" s="297"/>
      <c r="L72" s="219"/>
      <c r="M72"/>
      <c r="N72"/>
      <c r="O72"/>
      <c r="P72"/>
      <c r="Q72" s="38"/>
      <c r="R72" s="38"/>
      <c r="S72" s="38"/>
      <c r="T72" s="38"/>
      <c r="U72" s="38"/>
      <c r="V72" s="38"/>
      <c r="W72" s="38"/>
      <c r="X72" s="38"/>
      <c r="Y72" s="38"/>
    </row>
    <row r="73" spans="1:25" s="339" customFormat="1" ht="20.100000000000001" customHeight="1" x14ac:dyDescent="0.3">
      <c r="A73" s="330" t="s">
        <v>38</v>
      </c>
      <c r="B73" s="331">
        <v>3000</v>
      </c>
      <c r="C73" s="331">
        <f>Eval!B6</f>
        <v>0</v>
      </c>
      <c r="D73" s="332">
        <f>Eval!B7</f>
        <v>0</v>
      </c>
      <c r="E73" s="331">
        <f>Eval!B8</f>
        <v>3000</v>
      </c>
      <c r="F73" s="333">
        <f t="shared" si="4"/>
        <v>0</v>
      </c>
      <c r="G73" s="334" t="s">
        <v>139</v>
      </c>
      <c r="H73" s="353" t="s">
        <v>230</v>
      </c>
      <c r="I73" s="336" t="s">
        <v>230</v>
      </c>
      <c r="J73" s="336" t="s">
        <v>230</v>
      </c>
      <c r="K73" s="337" t="s">
        <v>230</v>
      </c>
      <c r="L73" s="338"/>
      <c r="M73"/>
      <c r="N73"/>
      <c r="O73"/>
      <c r="P73"/>
      <c r="Q73" s="38"/>
      <c r="R73" s="38"/>
      <c r="S73" s="38"/>
      <c r="T73" s="38"/>
      <c r="U73" s="38"/>
      <c r="V73" s="38"/>
      <c r="W73" s="38"/>
      <c r="X73" s="38"/>
      <c r="Y73" s="38"/>
    </row>
    <row r="74" spans="1:25" ht="20.100000000000001" customHeight="1" x14ac:dyDescent="0.3">
      <c r="A74" s="330" t="s">
        <v>29</v>
      </c>
      <c r="B74" s="331">
        <v>15000</v>
      </c>
      <c r="C74" s="331">
        <v>0</v>
      </c>
      <c r="D74" s="332">
        <f>Meat!B7</f>
        <v>0</v>
      </c>
      <c r="E74" s="351">
        <f>Meat!B8</f>
        <v>15000</v>
      </c>
      <c r="F74" s="333">
        <f t="shared" si="4"/>
        <v>0</v>
      </c>
      <c r="G74" s="334"/>
      <c r="H74" s="336" t="s">
        <v>230</v>
      </c>
      <c r="I74" s="336" t="s">
        <v>230</v>
      </c>
      <c r="J74" s="336" t="s">
        <v>230</v>
      </c>
      <c r="K74" s="337" t="s">
        <v>230</v>
      </c>
      <c r="L74" s="338"/>
      <c r="M74"/>
      <c r="N74"/>
      <c r="O74"/>
      <c r="P74"/>
    </row>
    <row r="75" spans="1:25" ht="20.100000000000001" customHeight="1" x14ac:dyDescent="0.3">
      <c r="A75" s="330" t="s">
        <v>171</v>
      </c>
      <c r="B75" s="331">
        <v>1000</v>
      </c>
      <c r="C75" s="331">
        <v>0</v>
      </c>
      <c r="D75" s="332">
        <f>MSAQBT!B7</f>
        <v>0</v>
      </c>
      <c r="E75" s="331">
        <f>MSAQBT!B8</f>
        <v>1000</v>
      </c>
      <c r="F75" s="333">
        <f t="shared" si="4"/>
        <v>0</v>
      </c>
      <c r="G75" s="334"/>
      <c r="H75" s="335" t="s">
        <v>230</v>
      </c>
      <c r="I75" s="336" t="s">
        <v>230</v>
      </c>
      <c r="J75" s="336" t="s">
        <v>230</v>
      </c>
      <c r="K75" s="337" t="s">
        <v>230</v>
      </c>
      <c r="L75" s="338"/>
      <c r="M75"/>
      <c r="N75"/>
      <c r="O75"/>
      <c r="P75"/>
    </row>
    <row r="76" spans="1:25" ht="20.100000000000001" customHeight="1" x14ac:dyDescent="0.3">
      <c r="A76" s="118" t="s">
        <v>30</v>
      </c>
      <c r="B76" s="117">
        <v>7200</v>
      </c>
      <c r="C76" s="117">
        <v>0</v>
      </c>
      <c r="D76" s="119">
        <f>MSA!B7</f>
        <v>0</v>
      </c>
      <c r="E76" s="117">
        <f>MSA!B8</f>
        <v>6905</v>
      </c>
      <c r="F76" s="153">
        <f t="shared" si="4"/>
        <v>295</v>
      </c>
      <c r="G76" s="154" t="s">
        <v>103</v>
      </c>
      <c r="H76" s="155" t="s">
        <v>230</v>
      </c>
      <c r="I76" s="155" t="s">
        <v>230</v>
      </c>
      <c r="J76" s="155" t="s">
        <v>230</v>
      </c>
      <c r="K76" s="246" t="s">
        <v>230</v>
      </c>
      <c r="L76" s="145"/>
      <c r="M76"/>
      <c r="N76"/>
      <c r="O76"/>
      <c r="P76"/>
    </row>
    <row r="77" spans="1:25" s="220" customFormat="1" ht="20.100000000000001" customHeight="1" x14ac:dyDescent="0.3">
      <c r="A77" s="226" t="s">
        <v>265</v>
      </c>
      <c r="B77" s="212">
        <v>0</v>
      </c>
      <c r="C77" s="212">
        <f>MDGB!B6</f>
        <v>0</v>
      </c>
      <c r="D77" s="271">
        <v>0</v>
      </c>
      <c r="E77" s="212">
        <f>MDGB!B8</f>
        <v>0</v>
      </c>
      <c r="F77" s="272">
        <f t="shared" si="4"/>
        <v>0</v>
      </c>
      <c r="G77" s="213" t="s">
        <v>300</v>
      </c>
      <c r="H77" s="309"/>
      <c r="I77" s="215"/>
      <c r="J77" s="215"/>
      <c r="K77" s="297"/>
      <c r="L77" s="219">
        <v>21</v>
      </c>
      <c r="M77"/>
      <c r="N77"/>
      <c r="O77"/>
      <c r="P77"/>
      <c r="Q77" s="38"/>
      <c r="R77" s="38"/>
      <c r="S77" s="38"/>
      <c r="T77" s="38"/>
      <c r="U77" s="38"/>
      <c r="V77" s="38"/>
      <c r="W77" s="38"/>
      <c r="X77" s="38"/>
      <c r="Y77" s="38"/>
    </row>
    <row r="78" spans="1:25" s="339" customFormat="1" ht="20.100000000000001" customHeight="1" x14ac:dyDescent="0.3">
      <c r="A78" s="330" t="s">
        <v>31</v>
      </c>
      <c r="B78" s="331">
        <v>5000</v>
      </c>
      <c r="C78" s="331">
        <f>Metals!B6</f>
        <v>0</v>
      </c>
      <c r="D78" s="332">
        <f>Metals!B7</f>
        <v>0</v>
      </c>
      <c r="E78" s="351">
        <f>Metals!B8</f>
        <v>5000</v>
      </c>
      <c r="F78" s="333">
        <f t="shared" si="4"/>
        <v>0</v>
      </c>
      <c r="G78" s="334" t="s">
        <v>105</v>
      </c>
      <c r="H78" s="352" t="s">
        <v>230</v>
      </c>
      <c r="I78" s="336" t="s">
        <v>230</v>
      </c>
      <c r="J78" s="336" t="s">
        <v>230</v>
      </c>
      <c r="K78" s="337" t="s">
        <v>230</v>
      </c>
      <c r="L78" s="338"/>
      <c r="M78"/>
      <c r="N78"/>
      <c r="O78"/>
      <c r="P78"/>
      <c r="Q78" s="38"/>
      <c r="R78" s="38"/>
      <c r="S78" s="38"/>
      <c r="T78" s="38"/>
      <c r="U78" s="38"/>
      <c r="V78" s="38"/>
      <c r="W78" s="38"/>
      <c r="X78" s="38"/>
      <c r="Y78" s="38"/>
    </row>
    <row r="79" spans="1:25" s="220" customFormat="1" ht="36" customHeight="1" x14ac:dyDescent="0.3">
      <c r="A79" s="226" t="s">
        <v>387</v>
      </c>
      <c r="B79" s="212"/>
      <c r="C79" s="212">
        <v>0</v>
      </c>
      <c r="D79" s="271">
        <v>0</v>
      </c>
      <c r="E79" s="273">
        <v>0</v>
      </c>
      <c r="F79" s="272">
        <f t="shared" si="4"/>
        <v>0</v>
      </c>
      <c r="G79" s="213"/>
      <c r="H79" s="215"/>
      <c r="I79" s="215"/>
      <c r="J79" s="215"/>
      <c r="K79" s="297"/>
      <c r="L79" s="219"/>
      <c r="M79"/>
      <c r="N79"/>
      <c r="O79"/>
      <c r="P79"/>
      <c r="Q79" s="38"/>
      <c r="R79" s="38"/>
      <c r="S79" s="38"/>
      <c r="T79" s="38"/>
      <c r="U79" s="38"/>
      <c r="V79" s="38"/>
      <c r="W79" s="38"/>
      <c r="X79" s="38"/>
      <c r="Y79" s="38"/>
    </row>
    <row r="80" spans="1:25" ht="19.5" customHeight="1" x14ac:dyDescent="0.3">
      <c r="A80" s="140" t="s">
        <v>425</v>
      </c>
      <c r="B80" s="117">
        <v>325</v>
      </c>
      <c r="C80" s="117">
        <v>0</v>
      </c>
      <c r="D80" s="119">
        <v>0</v>
      </c>
      <c r="E80" s="142">
        <f>MAPS!B8</f>
        <v>0</v>
      </c>
      <c r="F80" s="153">
        <f>B80+C80-D80-E80</f>
        <v>325</v>
      </c>
      <c r="G80" s="154"/>
      <c r="H80" s="155" t="s">
        <v>230</v>
      </c>
      <c r="I80" s="155" t="s">
        <v>230</v>
      </c>
      <c r="J80" s="155" t="s">
        <v>230</v>
      </c>
      <c r="K80" s="246" t="s">
        <v>230</v>
      </c>
      <c r="L80" s="145"/>
      <c r="M80"/>
      <c r="N80"/>
      <c r="O80"/>
      <c r="P80"/>
    </row>
    <row r="81" spans="1:25" ht="20.100000000000001" customHeight="1" x14ac:dyDescent="0.3">
      <c r="A81" s="140" t="s">
        <v>388</v>
      </c>
      <c r="B81" s="117">
        <v>500</v>
      </c>
      <c r="C81" s="117">
        <v>0</v>
      </c>
      <c r="D81" s="119">
        <v>0</v>
      </c>
      <c r="E81" s="142">
        <f>MUN!B8</f>
        <v>0</v>
      </c>
      <c r="F81" s="153">
        <f t="shared" ref="F81:F99" si="5">B81+C81-D81-E81</f>
        <v>500</v>
      </c>
      <c r="G81" s="154"/>
      <c r="H81" s="182" t="s">
        <v>230</v>
      </c>
      <c r="I81" s="155" t="s">
        <v>230</v>
      </c>
      <c r="J81" s="155"/>
      <c r="K81" s="246"/>
      <c r="L81" s="145"/>
      <c r="M81"/>
      <c r="N81"/>
      <c r="O81"/>
      <c r="P81"/>
    </row>
    <row r="82" spans="1:25" s="78" customFormat="1" ht="20.100000000000001" customHeight="1" x14ac:dyDescent="0.3">
      <c r="A82" s="274" t="s">
        <v>32</v>
      </c>
      <c r="B82" s="275">
        <v>1690</v>
      </c>
      <c r="C82" s="275">
        <f>MortarBoard!B6</f>
        <v>0</v>
      </c>
      <c r="D82" s="276">
        <f>MortarBoard!B7</f>
        <v>0</v>
      </c>
      <c r="E82" s="275">
        <f>MortarBoard!B8</f>
        <v>0</v>
      </c>
      <c r="F82" s="277">
        <f t="shared" si="5"/>
        <v>1690</v>
      </c>
      <c r="G82" s="278" t="s">
        <v>106</v>
      </c>
      <c r="H82" s="311"/>
      <c r="I82" s="279"/>
      <c r="J82" s="279" t="s">
        <v>230</v>
      </c>
      <c r="K82" s="298" t="s">
        <v>230</v>
      </c>
      <c r="L82" s="270"/>
      <c r="M82"/>
      <c r="N82"/>
      <c r="O82"/>
      <c r="P82"/>
      <c r="Q82" s="38"/>
      <c r="R82" s="38"/>
      <c r="S82" s="38"/>
      <c r="T82" s="38"/>
      <c r="U82" s="38"/>
      <c r="V82" s="38"/>
      <c r="W82" s="38"/>
      <c r="X82" s="38"/>
      <c r="Y82" s="38"/>
    </row>
    <row r="83" spans="1:25" s="220" customFormat="1" ht="20.100000000000001" customHeight="1" x14ac:dyDescent="0.3">
      <c r="A83" s="226" t="s">
        <v>266</v>
      </c>
      <c r="B83" s="212"/>
      <c r="C83" s="212">
        <f>MAPS!B6</f>
        <v>0</v>
      </c>
      <c r="D83" s="271">
        <f>MAPS!B7</f>
        <v>0</v>
      </c>
      <c r="E83" s="212"/>
      <c r="F83" s="272">
        <f t="shared" si="5"/>
        <v>0</v>
      </c>
      <c r="G83" s="213"/>
      <c r="H83" s="215"/>
      <c r="I83" s="215"/>
      <c r="J83" s="215"/>
      <c r="K83" s="297"/>
      <c r="L83" s="219"/>
      <c r="M83"/>
      <c r="N83"/>
      <c r="O83"/>
      <c r="P83"/>
      <c r="Q83" s="38"/>
      <c r="R83" s="38"/>
      <c r="S83" s="38"/>
      <c r="T83" s="38"/>
      <c r="U83" s="38"/>
      <c r="V83" s="38"/>
      <c r="W83" s="38"/>
      <c r="X83" s="38"/>
      <c r="Y83" s="38"/>
    </row>
    <row r="84" spans="1:25" ht="20.100000000000001" customHeight="1" x14ac:dyDescent="0.3">
      <c r="A84" s="118" t="s">
        <v>33</v>
      </c>
      <c r="B84" s="117">
        <v>2353</v>
      </c>
      <c r="C84" s="117">
        <f>MuslimSA!B6</f>
        <v>588</v>
      </c>
      <c r="D84" s="119">
        <f>MuslimSA!B7</f>
        <v>0</v>
      </c>
      <c r="E84" s="117">
        <f>MuslimSA!B8</f>
        <v>2257.0100000000002</v>
      </c>
      <c r="F84" s="153">
        <f t="shared" si="5"/>
        <v>683.98999999999978</v>
      </c>
      <c r="G84" s="154" t="s">
        <v>107</v>
      </c>
      <c r="H84" s="310" t="s">
        <v>230</v>
      </c>
      <c r="I84" s="155" t="s">
        <v>230</v>
      </c>
      <c r="J84" s="155" t="s">
        <v>230</v>
      </c>
      <c r="K84" s="246" t="s">
        <v>230</v>
      </c>
      <c r="L84" s="145"/>
      <c r="M84"/>
      <c r="N84"/>
      <c r="O84"/>
      <c r="P84"/>
    </row>
    <row r="85" spans="1:25" customFormat="1" ht="20.100000000000001" customHeight="1" x14ac:dyDescent="0.3">
      <c r="A85" s="149" t="s">
        <v>456</v>
      </c>
      <c r="B85" s="148">
        <v>500</v>
      </c>
      <c r="E85" s="128">
        <f>NPC!B7</f>
        <v>0</v>
      </c>
      <c r="F85" s="2">
        <f>B85+C85-D85-E85</f>
        <v>500</v>
      </c>
      <c r="H85" s="251" t="s">
        <v>824</v>
      </c>
      <c r="I85" s="182" t="s">
        <v>824</v>
      </c>
      <c r="J85" s="182" t="s">
        <v>230</v>
      </c>
      <c r="K85" s="182" t="s">
        <v>230</v>
      </c>
      <c r="L85" s="136"/>
    </row>
    <row r="86" spans="1:25" s="220" customFormat="1" ht="20.100000000000001" customHeight="1" x14ac:dyDescent="0.3">
      <c r="A86" s="222" t="s">
        <v>34</v>
      </c>
      <c r="B86" s="212">
        <v>0</v>
      </c>
      <c r="C86" s="212">
        <f>NSBE!B6</f>
        <v>0</v>
      </c>
      <c r="D86" s="271">
        <f>NSBE!B7</f>
        <v>0</v>
      </c>
      <c r="E86" s="212">
        <f>NSBE!B8</f>
        <v>0</v>
      </c>
      <c r="F86" s="272">
        <f t="shared" si="5"/>
        <v>0</v>
      </c>
      <c r="G86" s="213" t="s">
        <v>108</v>
      </c>
      <c r="H86" s="215" t="s">
        <v>230</v>
      </c>
      <c r="I86" s="215" t="s">
        <v>230</v>
      </c>
      <c r="J86" s="215" t="s">
        <v>230</v>
      </c>
      <c r="K86" s="297" t="s">
        <v>230</v>
      </c>
      <c r="L86" s="219"/>
      <c r="M86"/>
      <c r="N86"/>
      <c r="O86"/>
      <c r="P86"/>
      <c r="Q86" s="38"/>
      <c r="R86" s="38"/>
      <c r="S86" s="38"/>
      <c r="T86" s="38"/>
      <c r="U86" s="38"/>
      <c r="V86" s="38"/>
      <c r="W86" s="38"/>
      <c r="X86" s="38"/>
      <c r="Y86" s="38"/>
    </row>
    <row r="87" spans="1:25" s="78" customFormat="1" ht="20.100000000000001" customHeight="1" x14ac:dyDescent="0.3">
      <c r="A87" s="118" t="s">
        <v>35</v>
      </c>
      <c r="B87" s="117">
        <v>4000</v>
      </c>
      <c r="C87" s="117">
        <f>Navigators!B6</f>
        <v>0</v>
      </c>
      <c r="D87" s="119">
        <f>Navigators!B7</f>
        <v>0</v>
      </c>
      <c r="E87" s="117">
        <f>Navigators!B8</f>
        <v>3028.27</v>
      </c>
      <c r="F87" s="153">
        <f t="shared" si="5"/>
        <v>971.73</v>
      </c>
      <c r="G87" s="154" t="s">
        <v>109</v>
      </c>
      <c r="H87" s="182"/>
      <c r="I87" s="155"/>
      <c r="J87" s="155" t="s">
        <v>230</v>
      </c>
      <c r="K87" s="246" t="s">
        <v>230</v>
      </c>
      <c r="L87" s="144"/>
      <c r="M87"/>
      <c r="N87"/>
      <c r="O87"/>
      <c r="P87"/>
      <c r="Q87" s="38"/>
      <c r="R87" s="38"/>
      <c r="S87" s="38"/>
      <c r="T87" s="38"/>
      <c r="U87" s="38"/>
      <c r="V87" s="38"/>
      <c r="W87" s="38"/>
      <c r="X87" s="38"/>
      <c r="Y87" s="38"/>
    </row>
    <row r="88" spans="1:25" ht="20.100000000000001" customHeight="1" x14ac:dyDescent="0.3">
      <c r="A88" s="330" t="s">
        <v>74</v>
      </c>
      <c r="B88" s="331">
        <v>2700</v>
      </c>
      <c r="C88" s="331">
        <f>NSA!B6</f>
        <v>0</v>
      </c>
      <c r="D88" s="332">
        <f>NSA!B7</f>
        <v>0</v>
      </c>
      <c r="E88" s="351">
        <f>NSA!B8</f>
        <v>2700</v>
      </c>
      <c r="F88" s="333">
        <f t="shared" si="5"/>
        <v>0</v>
      </c>
      <c r="G88" s="334" t="s">
        <v>110</v>
      </c>
      <c r="H88" s="352" t="s">
        <v>230</v>
      </c>
      <c r="I88" s="336" t="s">
        <v>230</v>
      </c>
      <c r="J88" s="336" t="s">
        <v>230</v>
      </c>
      <c r="K88" s="337" t="s">
        <v>230</v>
      </c>
      <c r="L88" s="338"/>
      <c r="M88"/>
      <c r="N88"/>
      <c r="O88"/>
      <c r="P88"/>
    </row>
    <row r="89" spans="1:25" s="220" customFormat="1" ht="20.100000000000001" customHeight="1" x14ac:dyDescent="0.3">
      <c r="A89" s="226" t="s">
        <v>389</v>
      </c>
      <c r="B89" s="212">
        <v>0</v>
      </c>
      <c r="C89" s="212">
        <v>0</v>
      </c>
      <c r="D89" s="271">
        <v>0</v>
      </c>
      <c r="E89" s="273">
        <v>0</v>
      </c>
      <c r="F89" s="272">
        <f t="shared" si="5"/>
        <v>0</v>
      </c>
      <c r="G89" s="213"/>
      <c r="H89" s="309"/>
      <c r="I89" s="215"/>
      <c r="J89" s="215"/>
      <c r="K89" s="297"/>
      <c r="L89" s="219"/>
      <c r="M89"/>
      <c r="N89"/>
      <c r="O89"/>
      <c r="P89"/>
      <c r="Q89" s="38"/>
      <c r="R89" s="38"/>
      <c r="S89" s="38"/>
      <c r="T89" s="38"/>
      <c r="U89" s="38"/>
      <c r="V89" s="38"/>
      <c r="W89" s="38"/>
      <c r="X89" s="38"/>
      <c r="Y89" s="38"/>
    </row>
    <row r="90" spans="1:25" ht="20.100000000000001" customHeight="1" x14ac:dyDescent="0.3">
      <c r="A90" s="118" t="s">
        <v>36</v>
      </c>
      <c r="B90" s="117">
        <v>4000</v>
      </c>
      <c r="C90" s="117">
        <f>PFPA!B6</f>
        <v>0</v>
      </c>
      <c r="D90" s="119">
        <f>PFPA!B7</f>
        <v>0</v>
      </c>
      <c r="E90" s="142">
        <f>PFPA!B8</f>
        <v>2293.88</v>
      </c>
      <c r="F90" s="153">
        <f t="shared" si="5"/>
        <v>1706.12</v>
      </c>
      <c r="G90" s="154" t="s">
        <v>111</v>
      </c>
      <c r="H90" s="157" t="s">
        <v>230</v>
      </c>
      <c r="I90" s="155" t="s">
        <v>230</v>
      </c>
      <c r="J90" s="155" t="s">
        <v>230</v>
      </c>
      <c r="K90" s="246" t="s">
        <v>230</v>
      </c>
      <c r="L90" s="144"/>
      <c r="M90"/>
      <c r="N90"/>
      <c r="O90"/>
      <c r="P90"/>
    </row>
    <row r="91" spans="1:25" ht="20.100000000000001" customHeight="1" x14ac:dyDescent="0.3">
      <c r="A91" s="330" t="s">
        <v>37</v>
      </c>
      <c r="B91" s="331">
        <v>1718</v>
      </c>
      <c r="C91" s="331">
        <f>PAD!B6</f>
        <v>220</v>
      </c>
      <c r="D91" s="332">
        <f>PAD!B7</f>
        <v>0</v>
      </c>
      <c r="E91" s="351">
        <f>PAD!B8</f>
        <v>1930.02</v>
      </c>
      <c r="F91" s="333">
        <f t="shared" si="5"/>
        <v>7.9800000000000182</v>
      </c>
      <c r="G91" s="334" t="s">
        <v>150</v>
      </c>
      <c r="H91" s="365" t="s">
        <v>230</v>
      </c>
      <c r="I91" s="336" t="s">
        <v>230</v>
      </c>
      <c r="J91" s="336" t="s">
        <v>230</v>
      </c>
      <c r="K91" s="337" t="s">
        <v>230</v>
      </c>
      <c r="L91" s="338"/>
      <c r="M91"/>
      <c r="N91"/>
      <c r="O91"/>
      <c r="P91"/>
    </row>
    <row r="92" spans="1:25" ht="20.100000000000001" customHeight="1" x14ac:dyDescent="0.3">
      <c r="A92" s="118" t="s">
        <v>133</v>
      </c>
      <c r="B92" s="117">
        <v>900</v>
      </c>
      <c r="C92" s="117">
        <f>PASO!B6</f>
        <v>0</v>
      </c>
      <c r="D92" s="119">
        <f>PASO!B7</f>
        <v>0</v>
      </c>
      <c r="E92" s="117">
        <f>PASO!B8</f>
        <v>797.58</v>
      </c>
      <c r="F92" s="153">
        <f t="shared" si="5"/>
        <v>102.41999999999996</v>
      </c>
      <c r="G92" s="154" t="s">
        <v>157</v>
      </c>
      <c r="H92" s="157" t="s">
        <v>230</v>
      </c>
      <c r="I92" s="155" t="s">
        <v>230</v>
      </c>
      <c r="J92" s="155" t="s">
        <v>230</v>
      </c>
      <c r="K92" s="246" t="s">
        <v>230</v>
      </c>
      <c r="L92" s="145"/>
      <c r="M92"/>
      <c r="N92"/>
      <c r="O92"/>
      <c r="P92"/>
    </row>
    <row r="93" spans="1:25" ht="20.100000000000001" customHeight="1" x14ac:dyDescent="0.3">
      <c r="A93" s="118" t="s">
        <v>58</v>
      </c>
      <c r="B93" s="117">
        <v>2800</v>
      </c>
      <c r="C93" s="117">
        <f>PTS!B6</f>
        <v>670</v>
      </c>
      <c r="D93" s="119">
        <f>PTS!B7</f>
        <v>0</v>
      </c>
      <c r="E93" s="142">
        <f>PTS!B8</f>
        <v>2158.15</v>
      </c>
      <c r="F93" s="153">
        <f t="shared" si="5"/>
        <v>1311.85</v>
      </c>
      <c r="G93" s="154" t="s">
        <v>112</v>
      </c>
      <c r="H93" s="157" t="s">
        <v>230</v>
      </c>
      <c r="I93" s="155" t="s">
        <v>230</v>
      </c>
      <c r="J93" s="155" t="s">
        <v>230</v>
      </c>
      <c r="K93" s="246" t="s">
        <v>230</v>
      </c>
      <c r="L93" s="145"/>
      <c r="M93"/>
      <c r="N93"/>
      <c r="O93"/>
      <c r="P93"/>
    </row>
    <row r="94" spans="1:25" s="339" customFormat="1" ht="31.2" x14ac:dyDescent="0.3">
      <c r="A94" s="368" t="s">
        <v>268</v>
      </c>
      <c r="B94" s="331">
        <v>1220</v>
      </c>
      <c r="C94" s="331">
        <f>POWER!B6</f>
        <v>0</v>
      </c>
      <c r="D94" s="332">
        <f>POWER!B7</f>
        <v>0</v>
      </c>
      <c r="E94" s="331">
        <f>POWER!B8</f>
        <v>1220</v>
      </c>
      <c r="F94" s="333">
        <f t="shared" si="5"/>
        <v>0</v>
      </c>
      <c r="G94" s="334"/>
      <c r="H94" s="352" t="s">
        <v>230</v>
      </c>
      <c r="I94" s="336" t="s">
        <v>230</v>
      </c>
      <c r="J94" s="336" t="s">
        <v>230</v>
      </c>
      <c r="K94" s="337" t="s">
        <v>230</v>
      </c>
      <c r="L94" s="338"/>
      <c r="M94" s="314"/>
      <c r="N94" s="314"/>
      <c r="O94" s="314"/>
      <c r="P94" s="314"/>
    </row>
    <row r="95" spans="1:25" x14ac:dyDescent="0.3">
      <c r="A95" s="118" t="s">
        <v>194</v>
      </c>
      <c r="B95" s="117">
        <v>1000</v>
      </c>
      <c r="C95" s="117">
        <f>RAS!B6</f>
        <v>0</v>
      </c>
      <c r="D95" s="119">
        <f>RAS!B7</f>
        <v>0</v>
      </c>
      <c r="E95" s="117">
        <f>RAS!B8</f>
        <v>0</v>
      </c>
      <c r="F95" s="153">
        <f t="shared" si="5"/>
        <v>1000</v>
      </c>
      <c r="G95" s="154" t="s">
        <v>195</v>
      </c>
      <c r="H95" s="157" t="s">
        <v>230</v>
      </c>
      <c r="I95" s="155" t="s">
        <v>230</v>
      </c>
      <c r="J95" s="155" t="s">
        <v>230</v>
      </c>
      <c r="K95" s="246"/>
      <c r="L95" s="144"/>
      <c r="M95"/>
      <c r="N95"/>
      <c r="O95"/>
      <c r="P95"/>
    </row>
    <row r="96" spans="1:25" x14ac:dyDescent="0.3">
      <c r="A96" s="146" t="s">
        <v>432</v>
      </c>
      <c r="B96" s="117">
        <v>500</v>
      </c>
      <c r="C96" s="117">
        <v>0</v>
      </c>
      <c r="D96" s="119">
        <v>0</v>
      </c>
      <c r="E96" s="117">
        <f>RH!B8</f>
        <v>366.21</v>
      </c>
      <c r="F96" s="153">
        <f t="shared" si="5"/>
        <v>133.79000000000002</v>
      </c>
      <c r="G96" s="154"/>
      <c r="H96" s="182" t="s">
        <v>230</v>
      </c>
      <c r="I96" s="155" t="s">
        <v>230</v>
      </c>
      <c r="J96" s="155" t="s">
        <v>230</v>
      </c>
      <c r="K96" s="246" t="s">
        <v>230</v>
      </c>
      <c r="L96" s="145"/>
      <c r="M96"/>
      <c r="N96"/>
      <c r="O96"/>
      <c r="P96"/>
    </row>
    <row r="97" spans="1:26" s="339" customFormat="1" x14ac:dyDescent="0.3">
      <c r="A97" s="369" t="s">
        <v>286</v>
      </c>
      <c r="B97" s="331">
        <v>1157</v>
      </c>
      <c r="C97" s="331">
        <f>RPOP!B6</f>
        <v>0</v>
      </c>
      <c r="D97" s="332">
        <f>RPOP!B7</f>
        <v>0</v>
      </c>
      <c r="E97" s="331">
        <f>RPOP!B8</f>
        <v>1157</v>
      </c>
      <c r="F97" s="333">
        <f t="shared" si="5"/>
        <v>0</v>
      </c>
      <c r="G97" s="334"/>
      <c r="H97" s="352" t="s">
        <v>230</v>
      </c>
      <c r="I97" s="336" t="s">
        <v>230</v>
      </c>
      <c r="J97" s="336" t="s">
        <v>230</v>
      </c>
      <c r="K97" s="337" t="s">
        <v>230</v>
      </c>
      <c r="L97" s="338"/>
      <c r="M97"/>
      <c r="N97"/>
      <c r="O97"/>
      <c r="P97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spans="1:26" x14ac:dyDescent="0.3">
      <c r="A98" s="143" t="s">
        <v>210</v>
      </c>
      <c r="B98" s="117"/>
      <c r="C98" s="117">
        <f>RaidersDefend!B6</f>
        <v>0</v>
      </c>
      <c r="D98" s="119">
        <f>RaidersDefend!B7</f>
        <v>0</v>
      </c>
      <c r="E98" s="142">
        <f>RaidersDefend!B8</f>
        <v>0</v>
      </c>
      <c r="F98" s="153">
        <f t="shared" si="5"/>
        <v>0</v>
      </c>
      <c r="G98" s="154" t="s">
        <v>438</v>
      </c>
      <c r="H98" s="182" t="s">
        <v>230</v>
      </c>
      <c r="I98" s="155" t="s">
        <v>230</v>
      </c>
      <c r="J98" s="155" t="s">
        <v>230</v>
      </c>
      <c r="K98" s="246" t="s">
        <v>230</v>
      </c>
      <c r="L98" s="145"/>
      <c r="M98"/>
      <c r="N98"/>
      <c r="O98"/>
      <c r="P98"/>
    </row>
    <row r="99" spans="1:26" x14ac:dyDescent="0.3">
      <c r="A99" s="143" t="s">
        <v>338</v>
      </c>
      <c r="B99" s="117">
        <v>750</v>
      </c>
      <c r="C99" s="117">
        <v>0</v>
      </c>
      <c r="D99" s="119">
        <f>RSFC!B7</f>
        <v>0</v>
      </c>
      <c r="E99" s="142">
        <f>RSFC!B8</f>
        <v>0</v>
      </c>
      <c r="F99" s="153">
        <f t="shared" si="5"/>
        <v>750</v>
      </c>
      <c r="G99" s="154"/>
      <c r="H99" s="157" t="s">
        <v>230</v>
      </c>
      <c r="I99" s="155" t="s">
        <v>230</v>
      </c>
      <c r="J99" s="155" t="s">
        <v>230</v>
      </c>
      <c r="K99" s="246" t="s">
        <v>230</v>
      </c>
      <c r="L99" s="144"/>
      <c r="M99"/>
      <c r="N99"/>
      <c r="O99"/>
      <c r="P99"/>
    </row>
    <row r="100" spans="1:26" x14ac:dyDescent="0.3">
      <c r="A100" s="369" t="s">
        <v>287</v>
      </c>
      <c r="B100" s="331">
        <v>1000</v>
      </c>
      <c r="C100" s="331">
        <f>RMSS!B6</f>
        <v>0</v>
      </c>
      <c r="D100" s="332">
        <v>0</v>
      </c>
      <c r="E100" s="351">
        <f>RMSS!B8</f>
        <v>1000</v>
      </c>
      <c r="F100" s="333">
        <f>B100+C100-D100-E100</f>
        <v>0</v>
      </c>
      <c r="G100" s="334" t="s">
        <v>437</v>
      </c>
      <c r="H100" s="365" t="s">
        <v>230</v>
      </c>
      <c r="I100" s="336" t="s">
        <v>230</v>
      </c>
      <c r="J100" s="336" t="s">
        <v>230</v>
      </c>
      <c r="K100" s="337" t="s">
        <v>230</v>
      </c>
      <c r="L100" s="338"/>
      <c r="M100"/>
      <c r="N100"/>
      <c r="O100"/>
      <c r="P100"/>
    </row>
    <row r="101" spans="1:26" x14ac:dyDescent="0.3">
      <c r="A101" s="118" t="s">
        <v>39</v>
      </c>
      <c r="B101" s="117">
        <v>3300</v>
      </c>
      <c r="C101" s="117">
        <f>RanchHorse!B6</f>
        <v>0</v>
      </c>
      <c r="D101" s="119">
        <f>RanchHorse!B7</f>
        <v>0</v>
      </c>
      <c r="E101" s="117">
        <f>RanchHorse!B8</f>
        <v>1910</v>
      </c>
      <c r="F101" s="153">
        <f t="shared" ref="F101:F140" si="6">B101+C101-D101-E101</f>
        <v>1390</v>
      </c>
      <c r="G101" s="154" t="s">
        <v>140</v>
      </c>
      <c r="H101" s="155" t="s">
        <v>230</v>
      </c>
      <c r="I101" s="155" t="s">
        <v>230</v>
      </c>
      <c r="J101" s="155" t="s">
        <v>230</v>
      </c>
      <c r="K101" s="246" t="s">
        <v>230</v>
      </c>
      <c r="L101" s="145"/>
      <c r="M101"/>
      <c r="N101"/>
      <c r="O101"/>
      <c r="P101"/>
    </row>
    <row r="102" spans="1:26" s="220" customFormat="1" x14ac:dyDescent="0.3">
      <c r="A102" s="226" t="s">
        <v>340</v>
      </c>
      <c r="B102" s="212"/>
      <c r="C102" s="212">
        <v>0</v>
      </c>
      <c r="D102" s="271">
        <f>RBA!B7</f>
        <v>0</v>
      </c>
      <c r="E102" s="212">
        <f>RBA!B8</f>
        <v>0</v>
      </c>
      <c r="F102" s="272">
        <f t="shared" si="6"/>
        <v>0</v>
      </c>
      <c r="G102" s="213"/>
      <c r="H102" s="309" t="s">
        <v>230</v>
      </c>
      <c r="I102" s="215" t="s">
        <v>230</v>
      </c>
      <c r="J102" s="215"/>
      <c r="K102" s="297"/>
      <c r="L102" s="219"/>
      <c r="M102"/>
      <c r="N102"/>
      <c r="O102"/>
      <c r="P102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spans="1:26" x14ac:dyDescent="0.3">
      <c r="A103" s="146" t="s">
        <v>322</v>
      </c>
      <c r="B103" s="117">
        <v>13900</v>
      </c>
      <c r="C103" s="117">
        <f>RRR!B6</f>
        <v>1100</v>
      </c>
      <c r="D103" s="119">
        <f>RRR!B7</f>
        <v>0</v>
      </c>
      <c r="E103" s="142">
        <f>RRR!B8</f>
        <v>15000</v>
      </c>
      <c r="F103" s="153">
        <f>B103+C103-D103-E103</f>
        <v>0</v>
      </c>
      <c r="G103" s="154" t="s">
        <v>81</v>
      </c>
      <c r="H103" s="157" t="s">
        <v>230</v>
      </c>
      <c r="I103" s="156" t="s">
        <v>230</v>
      </c>
      <c r="J103" s="155" t="s">
        <v>230</v>
      </c>
      <c r="K103" s="246" t="s">
        <v>230</v>
      </c>
      <c r="L103" s="144"/>
      <c r="M103"/>
      <c r="N103"/>
      <c r="O103"/>
      <c r="P103"/>
    </row>
    <row r="104" spans="1:26" x14ac:dyDescent="0.3">
      <c r="A104" s="146" t="s">
        <v>538</v>
      </c>
      <c r="B104" s="117">
        <v>500</v>
      </c>
      <c r="C104" s="117"/>
      <c r="D104" s="119"/>
      <c r="E104" s="142">
        <f>RTheater!B8</f>
        <v>0</v>
      </c>
      <c r="F104" s="153">
        <f>B104+C104-D104-E104</f>
        <v>500</v>
      </c>
      <c r="G104" s="154"/>
      <c r="H104" s="163" t="s">
        <v>230</v>
      </c>
      <c r="I104" s="155" t="s">
        <v>230</v>
      </c>
      <c r="J104" s="155" t="s">
        <v>230</v>
      </c>
      <c r="K104" s="246" t="s">
        <v>230</v>
      </c>
      <c r="L104" s="145"/>
      <c r="M104"/>
      <c r="N104"/>
      <c r="O104"/>
      <c r="P104"/>
    </row>
    <row r="105" spans="1:26" x14ac:dyDescent="0.3">
      <c r="A105" s="143" t="s">
        <v>211</v>
      </c>
      <c r="B105" s="117">
        <v>390</v>
      </c>
      <c r="C105" s="117">
        <f>RHIM!B6</f>
        <v>0</v>
      </c>
      <c r="D105" s="119">
        <f>RHIM!B7</f>
        <v>0</v>
      </c>
      <c r="E105" s="117">
        <f>RHIM!B8</f>
        <v>0</v>
      </c>
      <c r="F105" s="153">
        <f t="shared" si="6"/>
        <v>390</v>
      </c>
      <c r="G105" s="154"/>
      <c r="H105" s="157" t="s">
        <v>230</v>
      </c>
      <c r="I105" s="155" t="s">
        <v>230</v>
      </c>
      <c r="J105" s="155"/>
      <c r="K105" s="246"/>
      <c r="L105" s="145"/>
      <c r="M105"/>
      <c r="N105"/>
      <c r="O105"/>
      <c r="P105"/>
    </row>
    <row r="106" spans="1:26" s="314" customFormat="1" x14ac:dyDescent="0.3">
      <c r="A106" s="361" t="s">
        <v>443</v>
      </c>
      <c r="B106" s="362">
        <v>2000</v>
      </c>
      <c r="E106" s="363">
        <f>RATS!B7</f>
        <v>2000</v>
      </c>
      <c r="F106" s="364">
        <f>B106+C106-D106-E106</f>
        <v>0</v>
      </c>
      <c r="H106" s="365" t="s">
        <v>230</v>
      </c>
      <c r="I106" s="366" t="s">
        <v>230</v>
      </c>
      <c r="J106" s="335" t="s">
        <v>230</v>
      </c>
      <c r="K106" s="335" t="s">
        <v>230</v>
      </c>
      <c r="L106" s="367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78" customFormat="1" x14ac:dyDescent="0.3">
      <c r="A107" s="274" t="s">
        <v>40</v>
      </c>
      <c r="B107" s="275">
        <v>870</v>
      </c>
      <c r="C107" s="275">
        <f>SFDT!B6</f>
        <v>0</v>
      </c>
      <c r="D107" s="276">
        <v>0</v>
      </c>
      <c r="E107" s="264">
        <f>SFDT!B8</f>
        <v>0</v>
      </c>
      <c r="F107" s="277">
        <f t="shared" si="6"/>
        <v>870</v>
      </c>
      <c r="G107" s="278" t="s">
        <v>113</v>
      </c>
      <c r="H107" s="279" t="s">
        <v>230</v>
      </c>
      <c r="I107" s="279" t="s">
        <v>230</v>
      </c>
      <c r="J107" s="279" t="s">
        <v>230</v>
      </c>
      <c r="K107" s="298" t="s">
        <v>230</v>
      </c>
      <c r="L107" s="270"/>
      <c r="M107"/>
      <c r="N107"/>
      <c r="O107"/>
      <c r="P107"/>
      <c r="Q107" s="38"/>
      <c r="R107" s="38"/>
      <c r="S107" s="38"/>
      <c r="T107" s="38"/>
      <c r="U107" s="38"/>
      <c r="V107" s="38"/>
      <c r="W107" s="38"/>
      <c r="X107" s="38"/>
      <c r="Y107" s="38"/>
    </row>
    <row r="108" spans="1:26" x14ac:dyDescent="0.3">
      <c r="A108" s="118" t="s">
        <v>41</v>
      </c>
      <c r="B108" s="117">
        <v>6750</v>
      </c>
      <c r="C108" s="117">
        <f>SDP!B6</f>
        <v>0</v>
      </c>
      <c r="D108" s="119">
        <f>SDP!B7</f>
        <v>0</v>
      </c>
      <c r="E108" s="142">
        <f>SDP!B8</f>
        <v>6670.09</v>
      </c>
      <c r="F108" s="153">
        <f t="shared" si="6"/>
        <v>79.909999999999854</v>
      </c>
      <c r="G108" s="154" t="s">
        <v>114</v>
      </c>
      <c r="H108" s="155" t="s">
        <v>230</v>
      </c>
      <c r="I108" s="155" t="s">
        <v>230</v>
      </c>
      <c r="J108" s="155" t="s">
        <v>230</v>
      </c>
      <c r="K108" s="246" t="s">
        <v>230</v>
      </c>
      <c r="L108" s="144"/>
      <c r="M108"/>
      <c r="N108"/>
      <c r="O108"/>
      <c r="P108"/>
    </row>
    <row r="109" spans="1:26" s="220" customFormat="1" x14ac:dyDescent="0.3">
      <c r="A109" s="226" t="s">
        <v>272</v>
      </c>
      <c r="B109" s="212">
        <v>0</v>
      </c>
      <c r="C109" s="212">
        <f>SILVERWINGS!B6</f>
        <v>0</v>
      </c>
      <c r="D109" s="271">
        <v>0</v>
      </c>
      <c r="E109" s="212">
        <f>SILVERWINGS!B8</f>
        <v>0</v>
      </c>
      <c r="F109" s="272">
        <f t="shared" si="6"/>
        <v>0</v>
      </c>
      <c r="G109" s="213"/>
      <c r="H109" s="215"/>
      <c r="I109" s="215"/>
      <c r="J109" s="215"/>
      <c r="K109" s="297"/>
      <c r="L109" s="219">
        <v>21</v>
      </c>
      <c r="M109"/>
      <c r="N109"/>
      <c r="O109"/>
      <c r="P109"/>
      <c r="Q109" s="38"/>
      <c r="R109" s="38"/>
      <c r="S109" s="38"/>
      <c r="T109" s="38"/>
      <c r="U109" s="38"/>
      <c r="V109" s="38"/>
      <c r="W109" s="38"/>
      <c r="X109" s="38"/>
      <c r="Y109" s="38"/>
    </row>
    <row r="110" spans="1:26" s="220" customFormat="1" ht="31.2" x14ac:dyDescent="0.3">
      <c r="A110" s="222" t="s">
        <v>42</v>
      </c>
      <c r="B110" s="212">
        <v>0</v>
      </c>
      <c r="C110" s="212">
        <f>SACNAS!B6</f>
        <v>0</v>
      </c>
      <c r="D110" s="271">
        <f>SACNAS!B7</f>
        <v>0</v>
      </c>
      <c r="E110" s="212">
        <f>SACNAS!B8</f>
        <v>0</v>
      </c>
      <c r="F110" s="272">
        <f t="shared" si="6"/>
        <v>0</v>
      </c>
      <c r="G110" s="213" t="s">
        <v>141</v>
      </c>
      <c r="H110" s="309" t="s">
        <v>230</v>
      </c>
      <c r="I110" s="215" t="s">
        <v>230</v>
      </c>
      <c r="J110" s="215"/>
      <c r="K110" s="297"/>
      <c r="L110" s="219"/>
      <c r="M110"/>
      <c r="N110"/>
      <c r="O110"/>
      <c r="P110"/>
      <c r="Q110" s="38"/>
      <c r="R110" s="38"/>
      <c r="S110" s="38"/>
      <c r="T110" s="38"/>
      <c r="U110" s="38"/>
      <c r="V110" s="38"/>
      <c r="W110" s="38"/>
      <c r="X110" s="38"/>
      <c r="Y110" s="38"/>
    </row>
    <row r="111" spans="1:26" ht="20.100000000000001" customHeight="1" x14ac:dyDescent="0.3">
      <c r="A111" s="118" t="s">
        <v>75</v>
      </c>
      <c r="B111" s="117">
        <v>100</v>
      </c>
      <c r="C111" s="117">
        <f>SEP!B6</f>
        <v>0</v>
      </c>
      <c r="D111" s="119">
        <f>SEP!B7</f>
        <v>0</v>
      </c>
      <c r="E111" s="117">
        <f>SEP!B8</f>
        <v>0</v>
      </c>
      <c r="F111" s="153">
        <f t="shared" si="6"/>
        <v>100</v>
      </c>
      <c r="G111" s="154" t="s">
        <v>142</v>
      </c>
      <c r="H111" s="157" t="s">
        <v>230</v>
      </c>
      <c r="I111" s="155" t="s">
        <v>230</v>
      </c>
      <c r="J111" s="155" t="s">
        <v>230</v>
      </c>
      <c r="K111" s="246" t="s">
        <v>230</v>
      </c>
      <c r="L111" s="145"/>
      <c r="M111"/>
      <c r="N111"/>
      <c r="O111"/>
      <c r="P111"/>
    </row>
    <row r="112" spans="1:26" s="339" customFormat="1" ht="20.100000000000001" customHeight="1" x14ac:dyDescent="0.3">
      <c r="A112" s="330" t="s">
        <v>43</v>
      </c>
      <c r="B112" s="331">
        <v>3300</v>
      </c>
      <c r="C112" s="331">
        <f>SHPE!B6</f>
        <v>282.5</v>
      </c>
      <c r="D112" s="332">
        <v>0</v>
      </c>
      <c r="E112" s="331">
        <f>SHPE!B8</f>
        <v>3582.5</v>
      </c>
      <c r="F112" s="333">
        <f t="shared" si="6"/>
        <v>0</v>
      </c>
      <c r="G112" s="334" t="s">
        <v>115</v>
      </c>
      <c r="H112" s="335" t="s">
        <v>230</v>
      </c>
      <c r="I112" s="336" t="s">
        <v>230</v>
      </c>
      <c r="J112" s="336" t="s">
        <v>230</v>
      </c>
      <c r="K112" s="337" t="s">
        <v>230</v>
      </c>
      <c r="L112" s="338"/>
      <c r="M112"/>
      <c r="N112"/>
      <c r="O112"/>
      <c r="P112"/>
      <c r="Q112" s="38"/>
      <c r="R112" s="38"/>
      <c r="S112" s="38"/>
      <c r="T112" s="38"/>
      <c r="U112" s="38"/>
      <c r="V112" s="38"/>
      <c r="W112" s="38"/>
      <c r="X112" s="38"/>
      <c r="Y112" s="38"/>
    </row>
    <row r="113" spans="1:25" ht="20.100000000000001" customHeight="1" x14ac:dyDescent="0.3">
      <c r="A113" s="118" t="s">
        <v>44</v>
      </c>
      <c r="B113" s="117">
        <v>12500</v>
      </c>
      <c r="C113" s="142">
        <f>SPE!B6</f>
        <v>0</v>
      </c>
      <c r="D113" s="119">
        <f>SPE!B7</f>
        <v>0</v>
      </c>
      <c r="E113" s="142">
        <f>SPE!B8</f>
        <v>11976.890000000001</v>
      </c>
      <c r="F113" s="153">
        <f t="shared" si="6"/>
        <v>523.10999999999876</v>
      </c>
      <c r="G113" s="154" t="s">
        <v>151</v>
      </c>
      <c r="H113" s="157" t="s">
        <v>230</v>
      </c>
      <c r="I113" s="155" t="s">
        <v>230</v>
      </c>
      <c r="J113" s="155" t="s">
        <v>230</v>
      </c>
      <c r="K113" s="246" t="s">
        <v>230</v>
      </c>
      <c r="L113" s="145"/>
      <c r="M113"/>
      <c r="N113"/>
      <c r="O113"/>
      <c r="P113"/>
    </row>
    <row r="114" spans="1:25" s="220" customFormat="1" ht="20.100000000000001" customHeight="1" x14ac:dyDescent="0.3">
      <c r="A114" s="222" t="s">
        <v>172</v>
      </c>
      <c r="B114" s="212">
        <v>0</v>
      </c>
      <c r="C114" s="212">
        <f>SPWLA!B6</f>
        <v>0</v>
      </c>
      <c r="D114" s="271">
        <f>SPWLA!B7</f>
        <v>0</v>
      </c>
      <c r="E114" s="273">
        <f>SPWLA!B8</f>
        <v>0</v>
      </c>
      <c r="F114" s="272">
        <f t="shared" si="6"/>
        <v>0</v>
      </c>
      <c r="G114" s="213" t="s">
        <v>181</v>
      </c>
      <c r="H114" s="309"/>
      <c r="I114" s="215"/>
      <c r="J114" s="215"/>
      <c r="K114" s="297"/>
      <c r="L114" s="219"/>
      <c r="M114"/>
      <c r="N114"/>
      <c r="O114"/>
      <c r="P114"/>
      <c r="Q114" s="38"/>
      <c r="R114" s="38"/>
      <c r="S114" s="38"/>
      <c r="T114" s="38"/>
      <c r="U114" s="38"/>
      <c r="V114" s="38"/>
      <c r="W114" s="38"/>
      <c r="X114" s="38"/>
      <c r="Y114" s="38"/>
    </row>
    <row r="115" spans="1:25" ht="20.100000000000001" customHeight="1" x14ac:dyDescent="0.3">
      <c r="A115" s="330" t="s">
        <v>45</v>
      </c>
      <c r="B115" s="331">
        <v>8000</v>
      </c>
      <c r="C115" s="331">
        <f>SWE!B6</f>
        <v>0</v>
      </c>
      <c r="D115" s="332">
        <f>SWE!B7</f>
        <v>0</v>
      </c>
      <c r="E115" s="351">
        <f>SWE!B8</f>
        <v>8000</v>
      </c>
      <c r="F115" s="333">
        <f t="shared" si="6"/>
        <v>0</v>
      </c>
      <c r="G115" s="334" t="s">
        <v>116</v>
      </c>
      <c r="H115" s="352" t="s">
        <v>230</v>
      </c>
      <c r="I115" s="336" t="s">
        <v>230</v>
      </c>
      <c r="J115" s="336" t="s">
        <v>230</v>
      </c>
      <c r="K115" s="337" t="s">
        <v>230</v>
      </c>
      <c r="L115" s="338"/>
      <c r="M115"/>
      <c r="N115"/>
      <c r="O115"/>
      <c r="P115"/>
    </row>
    <row r="116" spans="1:25" customFormat="1" ht="20.100000000000001" customHeight="1" x14ac:dyDescent="0.3">
      <c r="A116" s="149" t="s">
        <v>323</v>
      </c>
      <c r="B116" s="148">
        <v>250</v>
      </c>
      <c r="E116" s="343">
        <f>SPANISH!B8</f>
        <v>0</v>
      </c>
      <c r="F116" s="2">
        <f>B116+C116-D116-E116</f>
        <v>250</v>
      </c>
      <c r="H116" s="182" t="s">
        <v>230</v>
      </c>
      <c r="I116" s="182" t="s">
        <v>230</v>
      </c>
      <c r="J116" s="182" t="s">
        <v>230</v>
      </c>
      <c r="K116" s="182" t="s">
        <v>230</v>
      </c>
      <c r="L116" s="136"/>
    </row>
    <row r="117" spans="1:25" ht="20.100000000000001" customHeight="1" x14ac:dyDescent="0.3">
      <c r="A117" s="118" t="s">
        <v>46</v>
      </c>
      <c r="B117" s="117">
        <v>10000</v>
      </c>
      <c r="C117" s="117">
        <f>SLSA!B6</f>
        <v>0</v>
      </c>
      <c r="D117" s="119">
        <f>SLSA!B7</f>
        <v>0</v>
      </c>
      <c r="E117" s="117">
        <f>SLSA!B8</f>
        <v>8548.64</v>
      </c>
      <c r="F117" s="153">
        <f t="shared" si="6"/>
        <v>1451.3600000000006</v>
      </c>
      <c r="G117" s="154" t="s">
        <v>83</v>
      </c>
      <c r="H117" s="157" t="s">
        <v>230</v>
      </c>
      <c r="I117" s="155" t="s">
        <v>230</v>
      </c>
      <c r="J117" s="155" t="s">
        <v>230</v>
      </c>
      <c r="K117" s="246" t="s">
        <v>230</v>
      </c>
      <c r="L117" s="145"/>
      <c r="M117"/>
      <c r="N117"/>
      <c r="O117"/>
      <c r="P117"/>
    </row>
    <row r="118" spans="1:25" ht="20.100000000000001" customHeight="1" x14ac:dyDescent="0.3">
      <c r="A118" s="146" t="s">
        <v>319</v>
      </c>
      <c r="B118" s="117">
        <v>250</v>
      </c>
      <c r="C118" s="117">
        <f>SDA!B6</f>
        <v>0</v>
      </c>
      <c r="D118" s="119">
        <f>SDA!B7</f>
        <v>0</v>
      </c>
      <c r="E118" s="117">
        <f>SDA!B8</f>
        <v>0</v>
      </c>
      <c r="F118" s="153">
        <f t="shared" si="6"/>
        <v>250</v>
      </c>
      <c r="G118" s="154" t="s">
        <v>180</v>
      </c>
      <c r="H118" s="157" t="s">
        <v>230</v>
      </c>
      <c r="I118" s="155" t="s">
        <v>230</v>
      </c>
      <c r="J118" s="155" t="s">
        <v>230</v>
      </c>
      <c r="K118" s="246" t="s">
        <v>230</v>
      </c>
      <c r="L118" s="145"/>
      <c r="M118"/>
      <c r="N118"/>
      <c r="O118"/>
      <c r="P118"/>
    </row>
    <row r="119" spans="1:25" s="339" customFormat="1" ht="20.100000000000001" customHeight="1" x14ac:dyDescent="0.3">
      <c r="A119" s="330" t="s">
        <v>416</v>
      </c>
      <c r="B119" s="331">
        <v>13000</v>
      </c>
      <c r="C119" s="331">
        <f>AgCouncil!B6</f>
        <v>0</v>
      </c>
      <c r="D119" s="332">
        <f>AgCouncil!B7</f>
        <v>0</v>
      </c>
      <c r="E119" s="331">
        <f>AgCouncil!B8</f>
        <v>13000</v>
      </c>
      <c r="F119" s="333">
        <f t="shared" si="6"/>
        <v>0</v>
      </c>
      <c r="G119" s="334" t="s">
        <v>117</v>
      </c>
      <c r="H119" s="352" t="s">
        <v>230</v>
      </c>
      <c r="I119" s="336" t="s">
        <v>230</v>
      </c>
      <c r="J119" s="336" t="s">
        <v>230</v>
      </c>
      <c r="K119" s="337" t="s">
        <v>230</v>
      </c>
      <c r="L119" s="338"/>
      <c r="M119"/>
      <c r="N119"/>
      <c r="O119"/>
      <c r="P119"/>
      <c r="Q119" s="38"/>
      <c r="R119" s="38"/>
      <c r="S119" s="38"/>
      <c r="T119" s="38"/>
      <c r="U119" s="38"/>
      <c r="V119" s="38"/>
      <c r="W119" s="38"/>
      <c r="X119" s="38"/>
      <c r="Y119" s="38"/>
    </row>
    <row r="120" spans="1:25" customFormat="1" ht="20.100000000000001" customHeight="1" x14ac:dyDescent="0.3">
      <c r="A120" s="149" t="s">
        <v>444</v>
      </c>
      <c r="B120" s="148">
        <v>200</v>
      </c>
      <c r="E120" s="2">
        <f>SASLA!B8</f>
        <v>0</v>
      </c>
      <c r="F120" s="2">
        <f>B120+C120-D120-E120</f>
        <v>200</v>
      </c>
      <c r="H120" s="69" t="s">
        <v>230</v>
      </c>
      <c r="I120" s="182" t="s">
        <v>230</v>
      </c>
      <c r="J120" s="182" t="s">
        <v>230</v>
      </c>
      <c r="K120" s="182" t="s">
        <v>230</v>
      </c>
      <c r="L120" s="136"/>
    </row>
    <row r="121" spans="1:25" ht="19.5" customHeight="1" x14ac:dyDescent="0.3">
      <c r="A121" s="140" t="s">
        <v>273</v>
      </c>
      <c r="B121" s="117">
        <v>1000</v>
      </c>
      <c r="C121" s="117">
        <f>SAFE!B6</f>
        <v>0</v>
      </c>
      <c r="D121" s="119">
        <f>SAFE!B7</f>
        <v>0</v>
      </c>
      <c r="E121" s="117">
        <f>SAFE!B8</f>
        <v>1000</v>
      </c>
      <c r="F121" s="153">
        <f t="shared" si="6"/>
        <v>0</v>
      </c>
      <c r="G121" s="154" t="s">
        <v>436</v>
      </c>
      <c r="H121" s="155" t="s">
        <v>230</v>
      </c>
      <c r="I121" s="155" t="s">
        <v>230</v>
      </c>
      <c r="J121" s="155" t="s">
        <v>230</v>
      </c>
      <c r="K121" s="246" t="s">
        <v>230</v>
      </c>
      <c r="L121" s="145"/>
      <c r="M121"/>
      <c r="N121"/>
      <c r="O121"/>
      <c r="P121"/>
    </row>
    <row r="122" spans="1:25" s="339" customFormat="1" ht="31.5" customHeight="1" x14ac:dyDescent="0.3">
      <c r="A122" s="370" t="s">
        <v>373</v>
      </c>
      <c r="B122" s="331">
        <v>800</v>
      </c>
      <c r="C122" s="331">
        <f>ISC!B6</f>
        <v>0</v>
      </c>
      <c r="D122" s="332">
        <v>0</v>
      </c>
      <c r="E122" s="331">
        <f>SGC!B8</f>
        <v>800</v>
      </c>
      <c r="F122" s="333">
        <f t="shared" si="6"/>
        <v>0</v>
      </c>
      <c r="G122" s="334" t="s">
        <v>118</v>
      </c>
      <c r="H122" s="335" t="s">
        <v>230</v>
      </c>
      <c r="I122" s="336" t="s">
        <v>230</v>
      </c>
      <c r="J122" s="336" t="s">
        <v>230</v>
      </c>
      <c r="K122" s="337" t="s">
        <v>230</v>
      </c>
      <c r="L122" s="338"/>
      <c r="M122"/>
      <c r="N122"/>
      <c r="O122"/>
      <c r="P122"/>
      <c r="Q122" s="38"/>
      <c r="R122" s="38"/>
      <c r="S122" s="38"/>
      <c r="T122" s="38"/>
      <c r="U122" s="38"/>
      <c r="V122" s="38"/>
      <c r="W122" s="38"/>
      <c r="X122" s="38"/>
      <c r="Y122" s="38"/>
    </row>
    <row r="123" spans="1:25" ht="31.5" customHeight="1" x14ac:dyDescent="0.3">
      <c r="A123" s="181" t="s">
        <v>390</v>
      </c>
      <c r="B123" s="117">
        <v>750</v>
      </c>
      <c r="C123" s="117">
        <v>0</v>
      </c>
      <c r="D123" s="119">
        <v>0</v>
      </c>
      <c r="E123" s="117">
        <f>SMILE!B8</f>
        <v>0</v>
      </c>
      <c r="F123" s="153">
        <f t="shared" si="6"/>
        <v>750</v>
      </c>
      <c r="G123" s="154"/>
      <c r="H123" s="155"/>
      <c r="I123" s="155"/>
      <c r="J123" s="155"/>
      <c r="K123" s="246"/>
      <c r="L123" s="145"/>
      <c r="M123"/>
      <c r="N123"/>
      <c r="O123"/>
      <c r="P123"/>
    </row>
    <row r="124" spans="1:25" ht="20.100000000000001" customHeight="1" x14ac:dyDescent="0.3">
      <c r="A124" s="146" t="s">
        <v>426</v>
      </c>
      <c r="B124" s="117">
        <v>510</v>
      </c>
      <c r="C124" s="117">
        <v>0</v>
      </c>
      <c r="D124" s="119">
        <v>0</v>
      </c>
      <c r="E124" s="142">
        <f>SMO!B8</f>
        <v>0</v>
      </c>
      <c r="F124" s="153">
        <f t="shared" si="6"/>
        <v>510</v>
      </c>
      <c r="G124" s="154"/>
      <c r="H124" s="182" t="s">
        <v>230</v>
      </c>
      <c r="I124" s="155" t="s">
        <v>230</v>
      </c>
      <c r="J124" s="155" t="s">
        <v>230</v>
      </c>
      <c r="K124" s="246" t="s">
        <v>230</v>
      </c>
      <c r="L124" s="144"/>
      <c r="M124"/>
      <c r="N124"/>
      <c r="O124"/>
      <c r="P124"/>
    </row>
    <row r="125" spans="1:25" ht="20.100000000000001" customHeight="1" x14ac:dyDescent="0.3">
      <c r="A125" s="330" t="s">
        <v>48</v>
      </c>
      <c r="B125" s="331">
        <v>600</v>
      </c>
      <c r="C125" s="331">
        <f>TBS!B6</f>
        <v>0</v>
      </c>
      <c r="D125" s="332">
        <f>TBS!B7</f>
        <v>0</v>
      </c>
      <c r="E125" s="331">
        <f>TBS!B8</f>
        <v>600</v>
      </c>
      <c r="F125" s="333">
        <f t="shared" si="6"/>
        <v>0</v>
      </c>
      <c r="G125" s="334" t="s">
        <v>119</v>
      </c>
      <c r="H125" s="352" t="s">
        <v>230</v>
      </c>
      <c r="I125" s="336" t="s">
        <v>230</v>
      </c>
      <c r="J125" s="336" t="s">
        <v>230</v>
      </c>
      <c r="K125" s="337" t="s">
        <v>230</v>
      </c>
      <c r="L125" s="338"/>
      <c r="M125"/>
      <c r="N125"/>
      <c r="O125"/>
      <c r="P125"/>
    </row>
    <row r="126" spans="1:25" ht="20.100000000000001" customHeight="1" x14ac:dyDescent="0.3">
      <c r="A126" s="141" t="s">
        <v>540</v>
      </c>
      <c r="B126" s="117">
        <v>500</v>
      </c>
      <c r="C126" s="117"/>
      <c r="D126" s="119"/>
      <c r="E126" s="117">
        <f>TheMagic!B8</f>
        <v>0</v>
      </c>
      <c r="F126" s="153">
        <f>B126+C126-D126-E126</f>
        <v>500</v>
      </c>
      <c r="G126" s="154"/>
      <c r="H126" s="182" t="s">
        <v>230</v>
      </c>
      <c r="I126" s="155" t="s">
        <v>230</v>
      </c>
      <c r="J126" s="155" t="s">
        <v>230</v>
      </c>
      <c r="K126" s="246" t="s">
        <v>230</v>
      </c>
      <c r="L126" s="145"/>
      <c r="M126"/>
      <c r="N126"/>
      <c r="O126"/>
      <c r="P126"/>
    </row>
    <row r="127" spans="1:25" s="220" customFormat="1" ht="20.100000000000001" customHeight="1" x14ac:dyDescent="0.3">
      <c r="A127" s="222" t="s">
        <v>159</v>
      </c>
      <c r="B127" s="212"/>
      <c r="C127" s="212" t="s">
        <v>1070</v>
      </c>
      <c r="D127" s="271">
        <f>TBHC!B7</f>
        <v>0</v>
      </c>
      <c r="E127" s="212">
        <f>TBHC!B8</f>
        <v>0</v>
      </c>
      <c r="F127" s="272" t="e">
        <f t="shared" si="6"/>
        <v>#VALUE!</v>
      </c>
      <c r="G127" s="213" t="s">
        <v>166</v>
      </c>
      <c r="H127" s="309"/>
      <c r="I127" s="215"/>
      <c r="J127" s="215"/>
      <c r="K127" s="297"/>
      <c r="L127" s="219"/>
      <c r="M127"/>
      <c r="N127"/>
      <c r="O127"/>
      <c r="P127"/>
      <c r="Q127" s="38"/>
      <c r="R127" s="38"/>
      <c r="S127" s="38"/>
      <c r="T127" s="38"/>
      <c r="U127" s="38"/>
      <c r="V127" s="38"/>
      <c r="W127" s="38"/>
      <c r="X127" s="38"/>
      <c r="Y127" s="38"/>
    </row>
    <row r="128" spans="1:25" s="339" customFormat="1" ht="20.100000000000001" customHeight="1" x14ac:dyDescent="0.3">
      <c r="A128" s="368" t="s">
        <v>396</v>
      </c>
      <c r="B128" s="331">
        <v>209</v>
      </c>
      <c r="C128" s="331">
        <f>TCLCA!B6</f>
        <v>200</v>
      </c>
      <c r="D128" s="332"/>
      <c r="E128" s="331">
        <f>TCLCA!B8</f>
        <v>401</v>
      </c>
      <c r="F128" s="333">
        <f>B128+C128-D128-E128</f>
        <v>8</v>
      </c>
      <c r="G128" s="334"/>
      <c r="H128" s="352" t="s">
        <v>230</v>
      </c>
      <c r="I128" s="336" t="s">
        <v>230</v>
      </c>
      <c r="J128" s="336" t="s">
        <v>230</v>
      </c>
      <c r="K128" s="337" t="s">
        <v>230</v>
      </c>
      <c r="L128" s="338"/>
      <c r="M128"/>
      <c r="N128"/>
      <c r="O128"/>
      <c r="P128"/>
      <c r="Q128" s="38"/>
      <c r="R128" s="38"/>
      <c r="S128" s="38"/>
      <c r="T128" s="38"/>
      <c r="U128" s="38"/>
      <c r="V128" s="38"/>
      <c r="W128" s="38"/>
      <c r="X128" s="38"/>
      <c r="Y128" s="38"/>
    </row>
    <row r="129" spans="1:25" ht="20.100000000000001" customHeight="1" x14ac:dyDescent="0.3">
      <c r="A129" s="118" t="s">
        <v>49</v>
      </c>
      <c r="B129" s="117">
        <v>8000</v>
      </c>
      <c r="C129" s="117">
        <f>TCFR!B6</f>
        <v>0</v>
      </c>
      <c r="D129" s="119">
        <f>TCFR!B7</f>
        <v>0</v>
      </c>
      <c r="E129" s="117">
        <f>TCFR!B8</f>
        <v>7824.65</v>
      </c>
      <c r="F129" s="153">
        <f>B129+C129-D129-E129</f>
        <v>175.35000000000036</v>
      </c>
      <c r="G129" s="154" t="s">
        <v>120</v>
      </c>
      <c r="H129" s="155" t="s">
        <v>230</v>
      </c>
      <c r="I129" s="155" t="s">
        <v>230</v>
      </c>
      <c r="J129" s="155" t="s">
        <v>230</v>
      </c>
      <c r="K129" s="246" t="s">
        <v>230</v>
      </c>
      <c r="L129" s="144"/>
      <c r="M129"/>
      <c r="N129"/>
      <c r="O129"/>
      <c r="P129"/>
    </row>
    <row r="130" spans="1:25" ht="20.100000000000001" customHeight="1" x14ac:dyDescent="0.3">
      <c r="A130" s="149" t="s">
        <v>445</v>
      </c>
      <c r="B130" s="117">
        <v>250</v>
      </c>
      <c r="C130" s="117"/>
      <c r="D130" s="119"/>
      <c r="E130" s="117">
        <f>TEA!B7</f>
        <v>0</v>
      </c>
      <c r="F130" s="153">
        <f>B130+C130-D130-E130</f>
        <v>250</v>
      </c>
      <c r="G130" s="154"/>
      <c r="H130" s="155" t="s">
        <v>230</v>
      </c>
      <c r="I130" s="155" t="s">
        <v>230</v>
      </c>
      <c r="J130" s="155" t="s">
        <v>230</v>
      </c>
      <c r="K130" s="246" t="s">
        <v>230</v>
      </c>
      <c r="L130" s="144"/>
      <c r="M130"/>
      <c r="N130"/>
      <c r="O130"/>
      <c r="P130"/>
    </row>
    <row r="131" spans="1:25" ht="20.100000000000001" customHeight="1" x14ac:dyDescent="0.3">
      <c r="A131" s="330" t="s">
        <v>50</v>
      </c>
      <c r="B131" s="331">
        <v>15000</v>
      </c>
      <c r="C131" s="331">
        <f>TET!B8</f>
        <v>0</v>
      </c>
      <c r="D131" s="332">
        <f>TET!B9</f>
        <v>0</v>
      </c>
      <c r="E131" s="331">
        <f>TET!B10</f>
        <v>15000</v>
      </c>
      <c r="F131" s="333">
        <f t="shared" si="6"/>
        <v>0</v>
      </c>
      <c r="G131" s="334" t="s">
        <v>121</v>
      </c>
      <c r="H131" s="335" t="s">
        <v>230</v>
      </c>
      <c r="I131" s="336" t="s">
        <v>230</v>
      </c>
      <c r="J131" s="336" t="s">
        <v>230</v>
      </c>
      <c r="K131" s="337" t="s">
        <v>230</v>
      </c>
      <c r="L131" s="338"/>
      <c r="M131"/>
      <c r="N131"/>
      <c r="O131"/>
      <c r="P131"/>
    </row>
    <row r="132" spans="1:25" s="339" customFormat="1" ht="20.100000000000001" customHeight="1" x14ac:dyDescent="0.3">
      <c r="A132" s="330" t="s">
        <v>173</v>
      </c>
      <c r="B132" s="331">
        <v>650</v>
      </c>
      <c r="C132" s="331">
        <f>Feral!B6</f>
        <v>0</v>
      </c>
      <c r="D132" s="332">
        <f>Feral!B7</f>
        <v>0</v>
      </c>
      <c r="E132" s="331">
        <f>Feral!B8</f>
        <v>650</v>
      </c>
      <c r="F132" s="333">
        <f t="shared" si="6"/>
        <v>0</v>
      </c>
      <c r="G132" s="334" t="s">
        <v>176</v>
      </c>
      <c r="H132" s="352" t="s">
        <v>230</v>
      </c>
      <c r="I132" s="336" t="s">
        <v>230</v>
      </c>
      <c r="J132" s="336" t="s">
        <v>230</v>
      </c>
      <c r="K132" s="337" t="s">
        <v>230</v>
      </c>
      <c r="L132" s="338"/>
      <c r="M132"/>
      <c r="N132"/>
      <c r="O132"/>
      <c r="P132"/>
      <c r="Q132" s="38"/>
      <c r="R132" s="38"/>
      <c r="S132" s="38"/>
      <c r="T132" s="38"/>
      <c r="U132" s="38"/>
      <c r="V132" s="38"/>
      <c r="W132" s="38"/>
      <c r="X132" s="38"/>
      <c r="Y132" s="38"/>
    </row>
    <row r="133" spans="1:25" s="220" customFormat="1" ht="20.100000000000001" customHeight="1" x14ac:dyDescent="0.3">
      <c r="A133" s="226" t="s">
        <v>342</v>
      </c>
      <c r="B133" s="212">
        <v>0</v>
      </c>
      <c r="C133" s="212">
        <v>0</v>
      </c>
      <c r="D133" s="271">
        <f>TFRN!B7</f>
        <v>0</v>
      </c>
      <c r="E133" s="212">
        <f>TFRN!B8</f>
        <v>0</v>
      </c>
      <c r="F133" s="272">
        <f t="shared" si="6"/>
        <v>0</v>
      </c>
      <c r="G133" s="213"/>
      <c r="H133" s="215"/>
      <c r="I133" s="215"/>
      <c r="J133" s="215"/>
      <c r="K133" s="297"/>
      <c r="L133" s="219"/>
      <c r="M133"/>
      <c r="N133"/>
      <c r="O133"/>
      <c r="P133"/>
      <c r="Q133" s="38"/>
      <c r="R133" s="38"/>
      <c r="S133" s="38"/>
      <c r="T133" s="38"/>
      <c r="U133" s="38"/>
      <c r="V133" s="38"/>
      <c r="W133" s="38"/>
      <c r="X133" s="38"/>
      <c r="Y133" s="38"/>
    </row>
    <row r="134" spans="1:25" s="339" customFormat="1" ht="20.100000000000001" customHeight="1" x14ac:dyDescent="0.3">
      <c r="A134" s="330" t="s">
        <v>161</v>
      </c>
      <c r="B134" s="331">
        <v>2100</v>
      </c>
      <c r="C134" s="331">
        <f>TechHorn!B6</f>
        <v>0</v>
      </c>
      <c r="D134" s="332">
        <f>TechHorn!B7</f>
        <v>0</v>
      </c>
      <c r="E134" s="331">
        <f>TechHorn!B8</f>
        <v>2091.3599999999997</v>
      </c>
      <c r="F134" s="333">
        <f t="shared" si="6"/>
        <v>8.6400000000003274</v>
      </c>
      <c r="G134" s="334" t="s">
        <v>164</v>
      </c>
      <c r="H134" s="335" t="s">
        <v>230</v>
      </c>
      <c r="I134" s="336" t="s">
        <v>230</v>
      </c>
      <c r="J134" s="336" t="s">
        <v>230</v>
      </c>
      <c r="K134" s="337" t="s">
        <v>230</v>
      </c>
      <c r="L134" s="338"/>
      <c r="M134"/>
      <c r="N134"/>
      <c r="O134"/>
      <c r="P134"/>
      <c r="Q134" s="38"/>
      <c r="R134" s="38"/>
      <c r="S134" s="38"/>
      <c r="T134" s="38"/>
      <c r="U134" s="38"/>
      <c r="V134" s="38"/>
      <c r="W134" s="38"/>
      <c r="X134" s="38"/>
      <c r="Y134" s="38"/>
    </row>
    <row r="135" spans="1:25" s="339" customFormat="1" ht="20.100000000000001" customHeight="1" x14ac:dyDescent="0.3">
      <c r="A135" s="330" t="s">
        <v>70</v>
      </c>
      <c r="B135" s="331">
        <v>15000</v>
      </c>
      <c r="C135" s="331">
        <f>Horse!B6</f>
        <v>0</v>
      </c>
      <c r="D135" s="332">
        <f>Horse!B7</f>
        <v>0</v>
      </c>
      <c r="E135" s="351">
        <f>Horse!B8</f>
        <v>15000</v>
      </c>
      <c r="F135" s="333">
        <f t="shared" si="6"/>
        <v>0</v>
      </c>
      <c r="G135" s="334" t="s">
        <v>122</v>
      </c>
      <c r="H135" s="352" t="s">
        <v>230</v>
      </c>
      <c r="I135" s="336" t="s">
        <v>230</v>
      </c>
      <c r="J135" s="336" t="s">
        <v>230</v>
      </c>
      <c r="K135" s="337" t="s">
        <v>230</v>
      </c>
      <c r="L135" s="338"/>
      <c r="M135"/>
      <c r="N135"/>
      <c r="O135"/>
      <c r="P135"/>
      <c r="Q135" s="38"/>
      <c r="R135" s="38"/>
      <c r="S135" s="38"/>
      <c r="T135" s="38"/>
      <c r="U135" s="38"/>
      <c r="V135" s="38"/>
      <c r="W135" s="38"/>
      <c r="X135" s="38"/>
      <c r="Y135" s="38"/>
    </row>
    <row r="136" spans="1:25" s="314" customFormat="1" ht="20.100000000000001" customHeight="1" x14ac:dyDescent="0.3">
      <c r="A136" s="361" t="s">
        <v>154</v>
      </c>
      <c r="B136" s="362">
        <v>468</v>
      </c>
      <c r="C136" s="363">
        <f>TKBDT!B6</f>
        <v>1000</v>
      </c>
      <c r="D136" s="363"/>
      <c r="E136" s="363">
        <f>TKBDT!B7</f>
        <v>1468</v>
      </c>
      <c r="F136" s="364">
        <f>B136+C136-D136-E136</f>
        <v>0</v>
      </c>
      <c r="H136" s="365" t="s">
        <v>230</v>
      </c>
      <c r="I136" s="366" t="s">
        <v>230</v>
      </c>
      <c r="J136" s="335" t="s">
        <v>230</v>
      </c>
      <c r="K136" s="335" t="s">
        <v>230</v>
      </c>
      <c r="L136" s="367"/>
      <c r="M136"/>
      <c r="N136"/>
      <c r="O136"/>
      <c r="P136"/>
      <c r="Q136"/>
      <c r="R136"/>
      <c r="S136"/>
      <c r="T136"/>
      <c r="U136"/>
      <c r="V136"/>
      <c r="W136"/>
      <c r="X136"/>
      <c r="Y136"/>
    </row>
    <row r="137" spans="1:25" s="78" customFormat="1" ht="20.100000000000001" customHeight="1" x14ac:dyDescent="0.3">
      <c r="A137" s="118" t="s">
        <v>214</v>
      </c>
      <c r="B137" s="117">
        <v>250</v>
      </c>
      <c r="C137" s="117">
        <f>KPOP!B6</f>
        <v>0</v>
      </c>
      <c r="D137" s="119">
        <f>KPOP!B7</f>
        <v>0</v>
      </c>
      <c r="E137" s="142">
        <f>KPOP!B8</f>
        <v>0</v>
      </c>
      <c r="F137" s="153">
        <f t="shared" si="6"/>
        <v>250</v>
      </c>
      <c r="G137" s="154"/>
      <c r="H137" s="157" t="s">
        <v>230</v>
      </c>
      <c r="I137" s="155" t="s">
        <v>230</v>
      </c>
      <c r="J137" s="155"/>
      <c r="K137" s="246"/>
      <c r="L137" s="145"/>
      <c r="M137"/>
      <c r="N137"/>
      <c r="O137"/>
      <c r="P137"/>
      <c r="Q137" s="38"/>
      <c r="R137" s="38"/>
      <c r="S137" s="38"/>
      <c r="T137" s="38"/>
      <c r="U137" s="38"/>
      <c r="V137" s="38"/>
      <c r="W137" s="38"/>
      <c r="X137" s="38"/>
      <c r="Y137" s="38"/>
    </row>
    <row r="138" spans="1:25" ht="20.100000000000001" customHeight="1" x14ac:dyDescent="0.3">
      <c r="A138" s="118" t="s">
        <v>51</v>
      </c>
      <c r="B138" s="117">
        <v>6500</v>
      </c>
      <c r="C138" s="117">
        <f>TMA!B6</f>
        <v>0</v>
      </c>
      <c r="D138" s="119">
        <f>TMA!B7</f>
        <v>0</v>
      </c>
      <c r="E138" s="142">
        <f>TMA!B8</f>
        <v>3495.04</v>
      </c>
      <c r="F138" s="153">
        <f t="shared" si="6"/>
        <v>3004.96</v>
      </c>
      <c r="G138" s="154" t="s">
        <v>84</v>
      </c>
      <c r="H138" s="155" t="s">
        <v>230</v>
      </c>
      <c r="I138" s="155" t="s">
        <v>230</v>
      </c>
      <c r="J138" s="155" t="s">
        <v>230</v>
      </c>
      <c r="K138" s="246" t="s">
        <v>230</v>
      </c>
      <c r="L138" s="144"/>
      <c r="M138"/>
      <c r="N138"/>
      <c r="O138"/>
      <c r="P138"/>
    </row>
    <row r="139" spans="1:25" s="78" customFormat="1" ht="20.100000000000001" customHeight="1" x14ac:dyDescent="0.3">
      <c r="A139" s="265" t="s">
        <v>343</v>
      </c>
      <c r="B139" s="266">
        <v>150</v>
      </c>
      <c r="C139" s="266">
        <v>0</v>
      </c>
      <c r="D139" s="266">
        <f>TMM!B7</f>
        <v>0</v>
      </c>
      <c r="E139" s="266">
        <f>TMM!B8</f>
        <v>0</v>
      </c>
      <c r="F139" s="267">
        <f t="shared" si="6"/>
        <v>150</v>
      </c>
      <c r="G139" s="268"/>
      <c r="H139" s="311"/>
      <c r="I139" s="269"/>
      <c r="J139" s="269"/>
      <c r="K139" s="299"/>
      <c r="L139" s="288"/>
      <c r="M139"/>
      <c r="N139"/>
      <c r="O139"/>
      <c r="P139"/>
      <c r="Q139" s="38"/>
      <c r="R139" s="38"/>
      <c r="S139" s="38"/>
      <c r="T139" s="38"/>
      <c r="U139" s="38"/>
      <c r="V139" s="38"/>
      <c r="W139" s="38"/>
      <c r="X139" s="38"/>
      <c r="Y139" s="38"/>
    </row>
    <row r="140" spans="1:25" s="339" customFormat="1" ht="20.100000000000001" customHeight="1" x14ac:dyDescent="0.3">
      <c r="A140" s="361" t="s">
        <v>317</v>
      </c>
      <c r="B140" s="331">
        <v>1400</v>
      </c>
      <c r="C140" s="331">
        <f>TNRF!B6</f>
        <v>0</v>
      </c>
      <c r="D140" s="332">
        <f>TNRF!B7</f>
        <v>0</v>
      </c>
      <c r="E140" s="331">
        <f>TNRF!B8</f>
        <v>1400</v>
      </c>
      <c r="F140" s="333">
        <f t="shared" si="6"/>
        <v>0</v>
      </c>
      <c r="G140" s="334" t="s">
        <v>123</v>
      </c>
      <c r="H140" s="336" t="s">
        <v>230</v>
      </c>
      <c r="I140" s="336" t="s">
        <v>230</v>
      </c>
      <c r="J140" s="336" t="s">
        <v>230</v>
      </c>
      <c r="K140" s="337" t="s">
        <v>230</v>
      </c>
      <c r="L140" s="338"/>
      <c r="M140" s="314"/>
      <c r="N140" s="314"/>
      <c r="O140" s="314"/>
      <c r="P140" s="314"/>
    </row>
    <row r="141" spans="1:25" s="339" customFormat="1" ht="20.100000000000001" customHeight="1" x14ac:dyDescent="0.3">
      <c r="A141" s="368" t="s">
        <v>454</v>
      </c>
      <c r="B141" s="331">
        <v>650</v>
      </c>
      <c r="C141" s="331"/>
      <c r="D141" s="332"/>
      <c r="E141" s="331">
        <f>TPOTC!B8</f>
        <v>650</v>
      </c>
      <c r="F141" s="333">
        <f>B141+C141-E141-D141</f>
        <v>0</v>
      </c>
      <c r="G141" s="334"/>
      <c r="H141" s="336" t="s">
        <v>230</v>
      </c>
      <c r="I141" s="336" t="s">
        <v>230</v>
      </c>
      <c r="J141" s="336"/>
      <c r="K141" s="337"/>
      <c r="L141" s="338"/>
      <c r="M141"/>
      <c r="N141"/>
      <c r="O141"/>
      <c r="P141"/>
      <c r="Q141" s="38"/>
      <c r="R141" s="38"/>
      <c r="S141" s="38"/>
      <c r="T141" s="38"/>
      <c r="U141" s="38"/>
      <c r="V141" s="38"/>
      <c r="W141" s="38"/>
      <c r="X141" s="38"/>
      <c r="Y141" s="38"/>
    </row>
    <row r="142" spans="1:25" ht="20.100000000000001" customHeight="1" x14ac:dyDescent="0.3">
      <c r="A142" s="141" t="s">
        <v>217</v>
      </c>
      <c r="B142" s="117">
        <v>200</v>
      </c>
      <c r="C142" s="117">
        <v>0</v>
      </c>
      <c r="D142" s="119">
        <v>0</v>
      </c>
      <c r="E142" s="117">
        <f>TPVS!B7</f>
        <v>0</v>
      </c>
      <c r="F142" s="153">
        <f>B142+C142-E142-D142</f>
        <v>200</v>
      </c>
      <c r="G142" s="154"/>
      <c r="H142" s="182" t="s">
        <v>230</v>
      </c>
      <c r="I142" s="155" t="s">
        <v>230</v>
      </c>
      <c r="J142" s="155" t="s">
        <v>230</v>
      </c>
      <c r="K142" s="246" t="s">
        <v>230</v>
      </c>
      <c r="L142" s="144"/>
      <c r="M142"/>
      <c r="N142"/>
      <c r="O142"/>
      <c r="P142"/>
    </row>
    <row r="143" spans="1:25" s="360" customFormat="1" ht="20.100000000000001" customHeight="1" x14ac:dyDescent="0.3">
      <c r="A143" s="354" t="s">
        <v>276</v>
      </c>
      <c r="B143" s="351">
        <v>15000</v>
      </c>
      <c r="C143" s="351">
        <f>TECHRODEO!B6</f>
        <v>0</v>
      </c>
      <c r="D143" s="351">
        <f>TECHRODEO!B7</f>
        <v>0</v>
      </c>
      <c r="E143" s="351">
        <f>TECHRODEO!B8</f>
        <v>15000</v>
      </c>
      <c r="F143" s="355">
        <f t="shared" ref="F143:F154" si="7">B143+C143-D143-E143</f>
        <v>0</v>
      </c>
      <c r="G143" s="356"/>
      <c r="H143" s="357" t="s">
        <v>230</v>
      </c>
      <c r="I143" s="357" t="s">
        <v>230</v>
      </c>
      <c r="J143" s="357" t="s">
        <v>230</v>
      </c>
      <c r="K143" s="358" t="s">
        <v>230</v>
      </c>
      <c r="L143" s="359"/>
      <c r="M143"/>
      <c r="N143"/>
      <c r="O143"/>
      <c r="P143"/>
      <c r="Q143" s="372"/>
      <c r="R143" s="372"/>
      <c r="S143" s="372"/>
      <c r="T143" s="372"/>
      <c r="U143" s="372"/>
      <c r="V143" s="372"/>
      <c r="W143" s="372"/>
      <c r="X143" s="372"/>
      <c r="Y143" s="372"/>
    </row>
    <row r="144" spans="1:25" ht="20.100000000000001" customHeight="1" x14ac:dyDescent="0.3">
      <c r="A144" s="140" t="s">
        <v>344</v>
      </c>
      <c r="B144" s="117">
        <v>500</v>
      </c>
      <c r="C144" s="117">
        <v>0</v>
      </c>
      <c r="D144" s="119">
        <f>TRSA!B7</f>
        <v>0</v>
      </c>
      <c r="E144" s="117">
        <f>TRSA!B8</f>
        <v>349.89</v>
      </c>
      <c r="F144" s="153">
        <f t="shared" si="7"/>
        <v>150.11000000000001</v>
      </c>
      <c r="G144" s="154"/>
      <c r="H144" s="182" t="s">
        <v>230</v>
      </c>
      <c r="I144" s="155" t="s">
        <v>230</v>
      </c>
      <c r="J144" s="155"/>
      <c r="K144" s="246"/>
      <c r="L144" s="145"/>
      <c r="M144"/>
      <c r="N144"/>
      <c r="O144"/>
      <c r="P144"/>
    </row>
    <row r="145" spans="1:25" s="220" customFormat="1" ht="20.100000000000001" customHeight="1" x14ac:dyDescent="0.3">
      <c r="A145" s="257" t="s">
        <v>277</v>
      </c>
      <c r="B145" s="258">
        <v>0</v>
      </c>
      <c r="C145" s="258">
        <f>TSTF!B6</f>
        <v>0</v>
      </c>
      <c r="D145" s="259">
        <f>TSTF!B7</f>
        <v>0</v>
      </c>
      <c r="E145" s="258">
        <f>TSTF!B8</f>
        <v>0</v>
      </c>
      <c r="F145" s="260">
        <f t="shared" si="7"/>
        <v>0</v>
      </c>
      <c r="G145" s="213"/>
      <c r="H145" s="215"/>
      <c r="I145" s="215"/>
      <c r="J145" s="215"/>
      <c r="K145" s="297"/>
      <c r="L145" s="219">
        <v>21</v>
      </c>
      <c r="M145"/>
      <c r="N145"/>
      <c r="O145"/>
      <c r="P145"/>
      <c r="Q145" s="38"/>
      <c r="R145" s="38"/>
      <c r="S145" s="38"/>
      <c r="T145" s="38"/>
      <c r="U145" s="38"/>
      <c r="V145" s="38"/>
      <c r="W145" s="38"/>
      <c r="X145" s="38"/>
      <c r="Y145" s="38"/>
    </row>
    <row r="146" spans="1:25" s="220" customFormat="1" ht="20.100000000000001" customHeight="1" x14ac:dyDescent="0.3">
      <c r="A146" s="261" t="s">
        <v>391</v>
      </c>
      <c r="B146" s="262">
        <v>0</v>
      </c>
      <c r="C146" s="262">
        <v>0</v>
      </c>
      <c r="D146" s="263">
        <v>0</v>
      </c>
      <c r="E146" s="262">
        <v>0</v>
      </c>
      <c r="F146" s="262">
        <f t="shared" si="7"/>
        <v>0</v>
      </c>
      <c r="G146" s="213"/>
      <c r="H146" s="215"/>
      <c r="I146" s="215"/>
      <c r="J146" s="215"/>
      <c r="K146" s="215"/>
      <c r="L146" s="289"/>
      <c r="M146"/>
      <c r="N146"/>
      <c r="O146"/>
      <c r="P146"/>
      <c r="Q146" s="38"/>
      <c r="R146" s="38"/>
      <c r="S146" s="38"/>
      <c r="T146" s="38"/>
      <c r="U146" s="38"/>
      <c r="V146" s="38"/>
      <c r="W146" s="38"/>
      <c r="X146" s="38"/>
      <c r="Y146" s="38"/>
    </row>
    <row r="147" spans="1:25" s="220" customFormat="1" ht="20.100000000000001" customHeight="1" x14ac:dyDescent="0.3">
      <c r="A147" s="261" t="s">
        <v>392</v>
      </c>
      <c r="B147" s="262">
        <v>0</v>
      </c>
      <c r="C147" s="262">
        <v>0</v>
      </c>
      <c r="D147" s="263">
        <v>0</v>
      </c>
      <c r="E147" s="262">
        <v>0</v>
      </c>
      <c r="F147" s="262">
        <f t="shared" si="7"/>
        <v>0</v>
      </c>
      <c r="G147" s="213"/>
      <c r="H147" s="215"/>
      <c r="I147" s="215"/>
      <c r="J147" s="215"/>
      <c r="K147" s="215"/>
      <c r="L147" s="289"/>
      <c r="M147"/>
      <c r="N147"/>
      <c r="O147"/>
      <c r="P147"/>
      <c r="Q147" s="38"/>
      <c r="R147" s="38"/>
      <c r="S147" s="38"/>
      <c r="T147" s="38"/>
      <c r="U147" s="38"/>
      <c r="V147" s="38"/>
      <c r="W147" s="38"/>
      <c r="X147" s="38"/>
      <c r="Y147" s="38"/>
    </row>
    <row r="148" spans="1:25" s="339" customFormat="1" ht="36.75" customHeight="1" x14ac:dyDescent="0.3">
      <c r="A148" s="347" t="s">
        <v>497</v>
      </c>
      <c r="B148" s="348">
        <v>500</v>
      </c>
      <c r="C148" s="348">
        <f>TSSTCAF!B6</f>
        <v>0</v>
      </c>
      <c r="D148" s="349">
        <f>TSSTCAF!B7</f>
        <v>0</v>
      </c>
      <c r="E148" s="348">
        <f>TSSTCAF!B8</f>
        <v>500</v>
      </c>
      <c r="F148" s="348">
        <f>B148+C148-D148-E148</f>
        <v>0</v>
      </c>
      <c r="G148" s="334"/>
      <c r="H148" s="336" t="s">
        <v>230</v>
      </c>
      <c r="I148" s="336" t="s">
        <v>230</v>
      </c>
      <c r="J148" s="336" t="s">
        <v>230</v>
      </c>
      <c r="K148" s="336" t="s">
        <v>230</v>
      </c>
      <c r="L148" s="350"/>
      <c r="M148"/>
      <c r="N148"/>
      <c r="O148"/>
      <c r="P148"/>
      <c r="Q148" s="38"/>
      <c r="R148" s="38"/>
      <c r="S148" s="38"/>
      <c r="T148" s="38"/>
      <c r="U148" s="38"/>
      <c r="V148" s="38"/>
      <c r="W148" s="38"/>
      <c r="X148" s="38"/>
      <c r="Y148" s="38"/>
    </row>
    <row r="149" spans="1:25" s="256" customFormat="1" ht="20.100000000000001" customHeight="1" x14ac:dyDescent="0.3">
      <c r="A149" s="252" t="s">
        <v>417</v>
      </c>
      <c r="B149" s="253">
        <v>750</v>
      </c>
      <c r="C149" s="253">
        <v>0</v>
      </c>
      <c r="D149" s="253">
        <v>0</v>
      </c>
      <c r="E149" s="253">
        <f>TSCA!B8</f>
        <v>0</v>
      </c>
      <c r="F149" s="253">
        <f t="shared" si="7"/>
        <v>750</v>
      </c>
      <c r="G149" s="254"/>
      <c r="H149" s="255" t="s">
        <v>230</v>
      </c>
      <c r="I149" s="255" t="s">
        <v>230</v>
      </c>
      <c r="J149" s="255" t="s">
        <v>230</v>
      </c>
      <c r="K149" s="255" t="s">
        <v>230</v>
      </c>
      <c r="L149" s="290"/>
      <c r="M149"/>
      <c r="N149"/>
      <c r="O149"/>
      <c r="P149"/>
      <c r="Q149" s="372"/>
      <c r="R149" s="372"/>
      <c r="S149" s="372"/>
      <c r="T149" s="372"/>
      <c r="U149" s="372"/>
      <c r="V149" s="372"/>
      <c r="W149" s="372"/>
      <c r="X149" s="372"/>
      <c r="Y149" s="372"/>
    </row>
    <row r="150" spans="1:25" customFormat="1" ht="20.100000000000001" customHeight="1" x14ac:dyDescent="0.3">
      <c r="A150" s="146" t="s">
        <v>446</v>
      </c>
      <c r="B150" s="68">
        <v>650</v>
      </c>
      <c r="C150">
        <f>TTLHM!B6</f>
        <v>200</v>
      </c>
      <c r="E150" s="343">
        <f>TTLHM!B7</f>
        <v>672.5</v>
      </c>
      <c r="F150" s="2">
        <f>B150+C150-D150-E150</f>
        <v>177.5</v>
      </c>
      <c r="H150" s="155" t="s">
        <v>230</v>
      </c>
      <c r="I150" s="251" t="s">
        <v>230</v>
      </c>
      <c r="J150" s="182" t="s">
        <v>230</v>
      </c>
      <c r="K150" s="182" t="s">
        <v>230</v>
      </c>
      <c r="L150" s="136"/>
    </row>
    <row r="151" spans="1:25" customFormat="1" ht="20.100000000000001" customHeight="1" x14ac:dyDescent="0.3">
      <c r="A151" s="149" t="s">
        <v>346</v>
      </c>
      <c r="B151" s="148">
        <v>350</v>
      </c>
      <c r="C151" s="2">
        <v>0</v>
      </c>
      <c r="D151" s="158">
        <f>TWHPC!B7</f>
        <v>0</v>
      </c>
      <c r="E151" s="2">
        <f>TWHPC!B8</f>
        <v>0</v>
      </c>
      <c r="F151" s="2">
        <f t="shared" si="7"/>
        <v>350</v>
      </c>
      <c r="G151" s="150"/>
      <c r="H151" s="310"/>
      <c r="I151" s="155"/>
      <c r="J151" s="155" t="s">
        <v>230</v>
      </c>
      <c r="K151" s="155" t="s">
        <v>230</v>
      </c>
      <c r="L151" s="136"/>
    </row>
    <row r="152" spans="1:25" ht="20.100000000000001" customHeight="1" x14ac:dyDescent="0.3">
      <c r="A152" s="118" t="s">
        <v>52</v>
      </c>
      <c r="B152" s="117">
        <v>0</v>
      </c>
      <c r="C152" s="117">
        <f>TSPE!B6</f>
        <v>0</v>
      </c>
      <c r="D152" s="119">
        <f>TSPE!B7</f>
        <v>0</v>
      </c>
      <c r="E152" s="117">
        <f>TSPE!B8</f>
        <v>0</v>
      </c>
      <c r="F152" s="153">
        <f t="shared" si="7"/>
        <v>0</v>
      </c>
      <c r="G152" s="154" t="s">
        <v>124</v>
      </c>
      <c r="H152" s="182" t="s">
        <v>230</v>
      </c>
      <c r="I152" s="155" t="s">
        <v>230</v>
      </c>
      <c r="J152" s="155"/>
      <c r="K152" s="246"/>
      <c r="L152" s="145"/>
      <c r="M152"/>
      <c r="N152"/>
      <c r="O152"/>
      <c r="P152"/>
    </row>
    <row r="153" spans="1:25" ht="20.100000000000001" customHeight="1" x14ac:dyDescent="0.3">
      <c r="A153" s="118" t="s">
        <v>199</v>
      </c>
      <c r="B153" s="117">
        <v>0</v>
      </c>
      <c r="C153" s="117">
        <f>TSTA!B6</f>
        <v>0</v>
      </c>
      <c r="D153" s="119">
        <f>TSTA!B7</f>
        <v>0</v>
      </c>
      <c r="E153" s="142">
        <f>TSTA!B8</f>
        <v>0</v>
      </c>
      <c r="F153" s="153">
        <f t="shared" si="7"/>
        <v>0</v>
      </c>
      <c r="G153" s="154" t="s">
        <v>200</v>
      </c>
      <c r="H153" s="155"/>
      <c r="I153" s="155"/>
      <c r="J153" s="155"/>
      <c r="K153" s="246"/>
      <c r="L153" s="145"/>
      <c r="M153"/>
      <c r="N153"/>
      <c r="O153"/>
      <c r="P153"/>
    </row>
    <row r="154" spans="1:25" ht="20.100000000000001" customHeight="1" x14ac:dyDescent="0.3">
      <c r="A154" s="141" t="s">
        <v>366</v>
      </c>
      <c r="B154" s="117">
        <v>0</v>
      </c>
      <c r="C154" s="117">
        <v>0</v>
      </c>
      <c r="D154" s="119">
        <v>0</v>
      </c>
      <c r="E154" s="142">
        <v>0</v>
      </c>
      <c r="F154" s="153">
        <f t="shared" si="7"/>
        <v>0</v>
      </c>
      <c r="G154" s="154"/>
      <c r="H154" s="155"/>
      <c r="I154" s="155"/>
      <c r="J154" s="155"/>
      <c r="K154" s="246"/>
      <c r="L154" s="144"/>
      <c r="M154"/>
      <c r="N154"/>
      <c r="O154"/>
      <c r="P154"/>
    </row>
    <row r="155" spans="1:25" ht="20.100000000000001" customHeight="1" x14ac:dyDescent="0.3">
      <c r="A155" s="141" t="s">
        <v>278</v>
      </c>
      <c r="B155" s="117">
        <v>150</v>
      </c>
      <c r="C155" s="117">
        <v>0</v>
      </c>
      <c r="D155" s="119">
        <v>0</v>
      </c>
      <c r="E155" s="142">
        <f>TMC!B7</f>
        <v>0</v>
      </c>
      <c r="F155" s="153">
        <f>B155+C155-D155-E155</f>
        <v>150</v>
      </c>
      <c r="G155" s="154"/>
      <c r="H155" s="155" t="s">
        <v>230</v>
      </c>
      <c r="I155" s="155" t="s">
        <v>230</v>
      </c>
      <c r="J155" s="155" t="s">
        <v>230</v>
      </c>
      <c r="K155" s="246" t="s">
        <v>230</v>
      </c>
      <c r="L155" s="144"/>
      <c r="M155"/>
      <c r="N155"/>
      <c r="O155"/>
      <c r="P155"/>
    </row>
    <row r="156" spans="1:25" ht="20.100000000000001" customHeight="1" x14ac:dyDescent="0.3">
      <c r="A156" s="141" t="s">
        <v>393</v>
      </c>
      <c r="B156" s="117">
        <v>600</v>
      </c>
      <c r="C156" s="117">
        <v>0</v>
      </c>
      <c r="D156" s="119">
        <v>0</v>
      </c>
      <c r="E156" s="117">
        <f>TMB!B8</f>
        <v>573.5</v>
      </c>
      <c r="F156" s="153">
        <f t="shared" ref="F156:F171" si="8">B156+C156-D156-E156</f>
        <v>26.5</v>
      </c>
      <c r="G156" s="154"/>
      <c r="H156" s="163" t="s">
        <v>230</v>
      </c>
      <c r="I156" s="155" t="s">
        <v>230</v>
      </c>
      <c r="J156" s="155" t="s">
        <v>230</v>
      </c>
      <c r="K156" s="246" t="s">
        <v>230</v>
      </c>
      <c r="L156" s="144"/>
      <c r="M156"/>
      <c r="N156"/>
      <c r="O156"/>
      <c r="P156"/>
    </row>
    <row r="157" spans="1:25" ht="20.100000000000001" customHeight="1" x14ac:dyDescent="0.3">
      <c r="A157" s="118" t="s">
        <v>215</v>
      </c>
      <c r="B157" s="117">
        <v>0</v>
      </c>
      <c r="C157" s="117">
        <f>'STEM LEAF'!B6</f>
        <v>0</v>
      </c>
      <c r="D157" s="119">
        <f>'STEM LEAF'!B7</f>
        <v>0</v>
      </c>
      <c r="E157" s="117">
        <f>'STEM LEAF'!B8</f>
        <v>0</v>
      </c>
      <c r="F157" s="153">
        <f t="shared" si="8"/>
        <v>0</v>
      </c>
      <c r="G157" s="154"/>
      <c r="H157" s="155" t="s">
        <v>230</v>
      </c>
      <c r="I157" s="155" t="s">
        <v>230</v>
      </c>
      <c r="J157" s="155"/>
      <c r="K157" s="246"/>
      <c r="L157" s="145"/>
      <c r="M157"/>
      <c r="N157"/>
      <c r="O157"/>
      <c r="P157"/>
    </row>
    <row r="158" spans="1:25" ht="28.5" customHeight="1" x14ac:dyDescent="0.3">
      <c r="A158" s="141" t="s">
        <v>459</v>
      </c>
      <c r="B158" s="117">
        <v>500</v>
      </c>
      <c r="C158" s="117"/>
      <c r="D158" s="119"/>
      <c r="E158" s="117">
        <f>Range!B8</f>
        <v>0</v>
      </c>
      <c r="F158" s="153">
        <f>B158+C158-D158-E158</f>
        <v>500</v>
      </c>
      <c r="G158" s="154"/>
      <c r="H158" s="155" t="s">
        <v>230</v>
      </c>
      <c r="I158" s="155" t="s">
        <v>230</v>
      </c>
      <c r="J158" s="155" t="s">
        <v>230</v>
      </c>
      <c r="K158" s="246" t="s">
        <v>230</v>
      </c>
      <c r="L158" s="145"/>
      <c r="M158"/>
      <c r="N158"/>
      <c r="O158"/>
      <c r="P158"/>
    </row>
    <row r="159" spans="1:25" ht="20.100000000000001" customHeight="1" x14ac:dyDescent="0.3">
      <c r="A159" s="118" t="s">
        <v>377</v>
      </c>
      <c r="B159" s="117">
        <v>600</v>
      </c>
      <c r="C159" s="117">
        <f>Techtones!B6</f>
        <v>0</v>
      </c>
      <c r="D159" s="119">
        <f>Techtones!B7</f>
        <v>0</v>
      </c>
      <c r="E159" s="142">
        <f>Techtones!B8</f>
        <v>0</v>
      </c>
      <c r="F159" s="153">
        <f t="shared" si="8"/>
        <v>600</v>
      </c>
      <c r="G159" s="154" t="s">
        <v>244</v>
      </c>
      <c r="H159" s="157" t="s">
        <v>230</v>
      </c>
      <c r="I159" s="155" t="s">
        <v>230</v>
      </c>
      <c r="J159" s="155" t="s">
        <v>230</v>
      </c>
      <c r="K159" s="246" t="s">
        <v>230</v>
      </c>
      <c r="L159" s="145"/>
      <c r="M159"/>
      <c r="N159"/>
      <c r="O159"/>
      <c r="P159"/>
    </row>
    <row r="160" spans="1:25" ht="30.75" customHeight="1" x14ac:dyDescent="0.3">
      <c r="A160" s="118" t="s">
        <v>53</v>
      </c>
      <c r="B160" s="117">
        <v>0</v>
      </c>
      <c r="C160" s="117">
        <f>UMI!B6</f>
        <v>0</v>
      </c>
      <c r="D160" s="119">
        <f>UMI!B7</f>
        <v>0</v>
      </c>
      <c r="E160" s="117">
        <f>UMI!B8</f>
        <v>0</v>
      </c>
      <c r="F160" s="153">
        <f t="shared" si="8"/>
        <v>0</v>
      </c>
      <c r="G160" s="154" t="s">
        <v>125</v>
      </c>
      <c r="H160" s="182"/>
      <c r="I160" s="155"/>
      <c r="J160" s="155"/>
      <c r="K160" s="246"/>
      <c r="L160" s="144"/>
      <c r="M160"/>
      <c r="N160"/>
      <c r="O160"/>
      <c r="P160"/>
    </row>
    <row r="161" spans="1:16" ht="20.100000000000001" customHeight="1" x14ac:dyDescent="0.3">
      <c r="A161" s="118" t="s">
        <v>418</v>
      </c>
      <c r="B161" s="117">
        <v>1600</v>
      </c>
      <c r="C161" s="117">
        <f>Veterans!B6</f>
        <v>0</v>
      </c>
      <c r="D161" s="119">
        <f>Veterans!B7</f>
        <v>0</v>
      </c>
      <c r="E161" s="117">
        <f>Veterans!B8</f>
        <v>0</v>
      </c>
      <c r="F161" s="153">
        <f t="shared" si="8"/>
        <v>1600</v>
      </c>
      <c r="G161" s="154" t="s">
        <v>163</v>
      </c>
      <c r="H161" s="155"/>
      <c r="I161" s="155"/>
      <c r="J161" s="155"/>
      <c r="K161" s="246"/>
      <c r="L161" s="145"/>
      <c r="M161"/>
      <c r="N161"/>
      <c r="O161"/>
      <c r="P161"/>
    </row>
    <row r="162" spans="1:16" ht="20.100000000000001" customHeight="1" x14ac:dyDescent="0.3">
      <c r="A162" s="140" t="s">
        <v>309</v>
      </c>
      <c r="B162" s="117">
        <v>0</v>
      </c>
      <c r="C162" s="117">
        <v>0</v>
      </c>
      <c r="D162" s="119">
        <v>0</v>
      </c>
      <c r="E162" s="117">
        <v>0</v>
      </c>
      <c r="F162" s="153">
        <f t="shared" si="8"/>
        <v>0</v>
      </c>
      <c r="G162" s="154"/>
      <c r="H162" s="182"/>
      <c r="I162" s="155"/>
      <c r="J162" s="155" t="s">
        <v>230</v>
      </c>
      <c r="K162" s="246"/>
      <c r="L162" s="145">
        <v>21</v>
      </c>
      <c r="M162"/>
      <c r="N162"/>
      <c r="O162"/>
      <c r="P162"/>
    </row>
    <row r="163" spans="1:16" ht="20.100000000000001" customHeight="1" x14ac:dyDescent="0.3">
      <c r="A163" s="196" t="s">
        <v>394</v>
      </c>
      <c r="B163" s="151">
        <v>0</v>
      </c>
      <c r="C163" s="189">
        <v>0</v>
      </c>
      <c r="D163" s="190">
        <v>0</v>
      </c>
      <c r="E163" s="189">
        <v>0</v>
      </c>
      <c r="F163" s="191">
        <f t="shared" si="8"/>
        <v>0</v>
      </c>
      <c r="G163" s="154"/>
      <c r="H163" s="155" t="s">
        <v>230</v>
      </c>
      <c r="I163" s="155" t="s">
        <v>230</v>
      </c>
      <c r="J163" s="155"/>
      <c r="K163" s="155"/>
      <c r="L163" s="145"/>
      <c r="M163"/>
      <c r="N163"/>
      <c r="O163"/>
      <c r="P163"/>
    </row>
    <row r="164" spans="1:16" ht="20.100000000000001" customHeight="1" x14ac:dyDescent="0.3">
      <c r="A164" s="197" t="s">
        <v>395</v>
      </c>
      <c r="B164" s="192">
        <v>0</v>
      </c>
      <c r="C164" s="193">
        <v>0</v>
      </c>
      <c r="D164" s="194">
        <v>0</v>
      </c>
      <c r="E164" s="193">
        <v>0</v>
      </c>
      <c r="F164" s="195">
        <f t="shared" si="8"/>
        <v>0</v>
      </c>
      <c r="G164" s="154"/>
      <c r="H164" s="155" t="s">
        <v>230</v>
      </c>
      <c r="I164" s="155" t="s">
        <v>230</v>
      </c>
      <c r="J164" s="155" t="s">
        <v>230</v>
      </c>
      <c r="K164" s="300" t="s">
        <v>230</v>
      </c>
      <c r="L164" s="145"/>
      <c r="M164"/>
      <c r="N164"/>
      <c r="O164"/>
      <c r="P164"/>
    </row>
    <row r="165" spans="1:16" ht="20.100000000000001" customHeight="1" x14ac:dyDescent="0.3">
      <c r="A165" s="140" t="s">
        <v>279</v>
      </c>
      <c r="B165" s="117">
        <v>300</v>
      </c>
      <c r="C165" s="183">
        <f>WILD!B6</f>
        <v>0</v>
      </c>
      <c r="D165" s="184">
        <v>0</v>
      </c>
      <c r="E165" s="183">
        <f>WILD!B8</f>
        <v>0</v>
      </c>
      <c r="F165" s="185">
        <f t="shared" si="8"/>
        <v>300</v>
      </c>
      <c r="G165" s="154"/>
      <c r="H165" s="182" t="s">
        <v>230</v>
      </c>
      <c r="I165" s="155" t="s">
        <v>230</v>
      </c>
      <c r="J165" s="155" t="s">
        <v>230</v>
      </c>
      <c r="K165" s="246" t="s">
        <v>230</v>
      </c>
      <c r="L165" s="145"/>
      <c r="M165"/>
      <c r="N165"/>
      <c r="O165"/>
      <c r="P165"/>
    </row>
    <row r="166" spans="1:16" ht="20.100000000000001" customHeight="1" x14ac:dyDescent="0.3">
      <c r="A166" s="140" t="s">
        <v>280</v>
      </c>
      <c r="B166" s="117">
        <v>300</v>
      </c>
      <c r="C166" s="117"/>
      <c r="D166" s="119">
        <f>WH!B7</f>
        <v>0</v>
      </c>
      <c r="E166" s="117">
        <f>WH!B8</f>
        <v>0</v>
      </c>
      <c r="F166" s="153">
        <f t="shared" si="8"/>
        <v>300</v>
      </c>
      <c r="G166" s="154"/>
      <c r="H166" s="157" t="s">
        <v>230</v>
      </c>
      <c r="I166" s="155" t="s">
        <v>230</v>
      </c>
      <c r="J166" s="155" t="s">
        <v>230</v>
      </c>
      <c r="K166" s="246" t="s">
        <v>230</v>
      </c>
      <c r="L166" s="144"/>
      <c r="M166"/>
      <c r="N166"/>
      <c r="O166"/>
      <c r="P166"/>
    </row>
    <row r="167" spans="1:16" ht="20.100000000000001" customHeight="1" x14ac:dyDescent="0.3">
      <c r="A167" s="118" t="s">
        <v>174</v>
      </c>
      <c r="B167" s="117">
        <v>0</v>
      </c>
      <c r="C167" s="117">
        <f>Wish!B6</f>
        <v>0</v>
      </c>
      <c r="D167" s="119">
        <f>Wish!B7</f>
        <v>0</v>
      </c>
      <c r="E167" s="117">
        <f>Wish!B8</f>
        <v>0</v>
      </c>
      <c r="F167" s="153">
        <f t="shared" si="8"/>
        <v>0</v>
      </c>
      <c r="G167" s="154"/>
      <c r="H167" s="182"/>
      <c r="I167" s="155"/>
      <c r="J167" s="155"/>
      <c r="K167" s="246"/>
      <c r="L167" s="145"/>
      <c r="M167"/>
      <c r="N167"/>
      <c r="O167"/>
      <c r="P167"/>
    </row>
    <row r="168" spans="1:16" ht="20.100000000000001" customHeight="1" x14ac:dyDescent="0.3">
      <c r="A168" s="118" t="s">
        <v>202</v>
      </c>
      <c r="B168" s="117">
        <v>700</v>
      </c>
      <c r="C168" s="283">
        <f>WomennBus!B6</f>
        <v>0</v>
      </c>
      <c r="D168" s="284">
        <f>WomennBus!B7</f>
        <v>0</v>
      </c>
      <c r="E168" s="283">
        <f>WomennBus!B8</f>
        <v>0</v>
      </c>
      <c r="F168" s="153">
        <f t="shared" si="8"/>
        <v>700</v>
      </c>
      <c r="G168" s="154" t="s">
        <v>203</v>
      </c>
      <c r="H168" s="157" t="s">
        <v>230</v>
      </c>
      <c r="I168" s="155" t="s">
        <v>230</v>
      </c>
      <c r="J168" s="155" t="s">
        <v>230</v>
      </c>
      <c r="K168" s="246" t="s">
        <v>230</v>
      </c>
      <c r="L168" s="144"/>
      <c r="M168"/>
      <c r="N168"/>
      <c r="O168"/>
      <c r="P168"/>
    </row>
    <row r="169" spans="1:16" customFormat="1" ht="20.100000000000001" customHeight="1" x14ac:dyDescent="0.3">
      <c r="A169" s="149" t="s">
        <v>216</v>
      </c>
      <c r="B169" s="151">
        <v>500</v>
      </c>
      <c r="C169" s="150"/>
      <c r="D169" s="150"/>
      <c r="E169" s="344">
        <f>WIP!B7</f>
        <v>0</v>
      </c>
      <c r="F169" s="2">
        <f>B169+C169-D169-E169</f>
        <v>500</v>
      </c>
      <c r="G169" s="150"/>
      <c r="H169" s="155" t="s">
        <v>230</v>
      </c>
      <c r="I169" s="182" t="s">
        <v>230</v>
      </c>
      <c r="J169" s="155" t="s">
        <v>230</v>
      </c>
      <c r="K169" s="182" t="s">
        <v>230</v>
      </c>
      <c r="L169" s="136"/>
    </row>
    <row r="170" spans="1:16" customFormat="1" ht="20.100000000000001" customHeight="1" x14ac:dyDescent="0.3">
      <c r="A170" s="149" t="s">
        <v>528</v>
      </c>
      <c r="B170" s="151">
        <v>845</v>
      </c>
      <c r="C170">
        <f>WIS!B6</f>
        <v>212</v>
      </c>
      <c r="E170" s="2">
        <f>WIS!B7</f>
        <v>814.3</v>
      </c>
      <c r="F170" s="2">
        <f>B170+C170-D170-E170</f>
        <v>242.70000000000005</v>
      </c>
      <c r="G170" s="150"/>
      <c r="H170" s="182" t="s">
        <v>230</v>
      </c>
      <c r="I170" s="182" t="s">
        <v>230</v>
      </c>
      <c r="J170" s="155" t="s">
        <v>230</v>
      </c>
      <c r="K170" s="182" t="s">
        <v>230</v>
      </c>
      <c r="L170" s="136"/>
    </row>
    <row r="171" spans="1:16" ht="20.100000000000001" customHeight="1" x14ac:dyDescent="0.3">
      <c r="A171" s="118" t="s">
        <v>55</v>
      </c>
      <c r="B171" s="117">
        <v>8000</v>
      </c>
      <c r="C171" s="183">
        <f>Wool!B6</f>
        <v>2000</v>
      </c>
      <c r="D171" s="184">
        <f>Wool!B7</f>
        <v>0</v>
      </c>
      <c r="E171" s="183">
        <f>Wool!B8</f>
        <v>9805.9</v>
      </c>
      <c r="F171" s="153">
        <f t="shared" si="8"/>
        <v>194.10000000000036</v>
      </c>
      <c r="G171" s="154" t="s">
        <v>127</v>
      </c>
      <c r="H171" s="182" t="s">
        <v>230</v>
      </c>
      <c r="I171" s="155" t="s">
        <v>230</v>
      </c>
      <c r="J171" s="155" t="s">
        <v>230</v>
      </c>
      <c r="K171" s="246" t="s">
        <v>230</v>
      </c>
      <c r="L171" s="145"/>
      <c r="M171"/>
      <c r="N171"/>
      <c r="O171"/>
      <c r="P171"/>
    </row>
    <row r="172" spans="1:16" ht="20.100000000000001" customHeight="1" x14ac:dyDescent="0.3">
      <c r="A172" s="118" t="s">
        <v>68</v>
      </c>
      <c r="B172" s="117">
        <v>0</v>
      </c>
      <c r="C172" s="117">
        <f>Misc!B6</f>
        <v>0</v>
      </c>
      <c r="D172" s="119"/>
      <c r="E172" s="117">
        <f>Misc!B8</f>
        <v>0</v>
      </c>
      <c r="F172" s="153">
        <f>B172+C172-E172</f>
        <v>0</v>
      </c>
      <c r="G172" s="154"/>
      <c r="H172" s="155"/>
      <c r="I172" s="155"/>
      <c r="J172" s="155"/>
      <c r="K172" s="246"/>
      <c r="L172" s="144"/>
      <c r="M172"/>
      <c r="N172"/>
      <c r="O172"/>
      <c r="P172"/>
    </row>
    <row r="173" spans="1:16" ht="20.100000000000001" customHeight="1" x14ac:dyDescent="0.3">
      <c r="A173" s="118" t="s">
        <v>134</v>
      </c>
      <c r="B173" s="117">
        <v>5500</v>
      </c>
      <c r="C173" s="117">
        <f>Cont!B6</f>
        <v>0</v>
      </c>
      <c r="D173" s="119"/>
      <c r="E173" s="117">
        <f>Cont!B7</f>
        <v>2500</v>
      </c>
      <c r="F173" s="153">
        <f>B173+C173-E173</f>
        <v>3000</v>
      </c>
      <c r="G173" s="154"/>
      <c r="H173" s="155"/>
      <c r="I173" s="155"/>
      <c r="J173" s="155"/>
      <c r="K173" s="155"/>
      <c r="L173" s="144"/>
      <c r="M173"/>
      <c r="N173"/>
      <c r="O173"/>
      <c r="P173"/>
    </row>
    <row r="174" spans="1:16" x14ac:dyDescent="0.3">
      <c r="B174" s="68">
        <f>SUM(B5:B173)</f>
        <v>401089</v>
      </c>
      <c r="E174" s="68">
        <f>SUM(E5:E173)</f>
        <v>347810.52</v>
      </c>
      <c r="F174" s="68" t="e">
        <f>SUM(F5:F173)</f>
        <v>#VALUE!</v>
      </c>
      <c r="M174"/>
      <c r="N174"/>
      <c r="O174"/>
      <c r="P174"/>
    </row>
    <row r="175" spans="1:16" s="75" customFormat="1" x14ac:dyDescent="0.3">
      <c r="A175" s="72" t="s">
        <v>57</v>
      </c>
      <c r="B175" s="73"/>
      <c r="C175" s="73"/>
      <c r="D175" s="74"/>
      <c r="E175" s="73"/>
      <c r="F175" s="73"/>
      <c r="G175" s="73">
        <f>B174-E174</f>
        <v>53278.479999999981</v>
      </c>
      <c r="H175" s="93"/>
      <c r="I175" s="93"/>
      <c r="J175" s="93"/>
      <c r="K175" s="93"/>
      <c r="L175" s="291"/>
      <c r="M175"/>
      <c r="N175"/>
      <c r="O175"/>
      <c r="P175"/>
    </row>
    <row r="176" spans="1:16" x14ac:dyDescent="0.3">
      <c r="H176" s="76"/>
      <c r="I176" s="76"/>
      <c r="J176" s="76"/>
      <c r="K176" s="76"/>
      <c r="M176"/>
      <c r="N176"/>
      <c r="O176"/>
      <c r="P176"/>
    </row>
    <row r="177" spans="1:16" x14ac:dyDescent="0.3">
      <c r="M177"/>
      <c r="N177"/>
      <c r="O177"/>
      <c r="P177"/>
    </row>
    <row r="178" spans="1:16" x14ac:dyDescent="0.3">
      <c r="A178" s="77" t="s">
        <v>155</v>
      </c>
      <c r="B178" s="68">
        <f>398139-397139</f>
        <v>1000</v>
      </c>
      <c r="M178"/>
      <c r="N178"/>
      <c r="O178"/>
      <c r="P178"/>
    </row>
    <row r="179" spans="1:16" x14ac:dyDescent="0.3">
      <c r="A179" s="169" t="s">
        <v>374</v>
      </c>
      <c r="F179" s="68">
        <v>399139</v>
      </c>
      <c r="M179"/>
      <c r="N179"/>
      <c r="O179"/>
      <c r="P179"/>
    </row>
    <row r="180" spans="1:16" x14ac:dyDescent="0.3">
      <c r="A180" s="173" t="s">
        <v>331</v>
      </c>
      <c r="F180" s="68">
        <v>398639</v>
      </c>
      <c r="H180" s="79"/>
      <c r="I180" s="79"/>
      <c r="J180" s="79"/>
      <c r="K180" s="79"/>
      <c r="M180"/>
      <c r="N180"/>
      <c r="O180"/>
      <c r="P180"/>
    </row>
    <row r="181" spans="1:16" x14ac:dyDescent="0.3">
      <c r="A181" s="325" t="s">
        <v>156</v>
      </c>
      <c r="F181" s="68">
        <f>F179-F180</f>
        <v>500</v>
      </c>
      <c r="M181"/>
      <c r="N181"/>
      <c r="O181"/>
      <c r="P181"/>
    </row>
    <row r="182" spans="1:16" x14ac:dyDescent="0.3">
      <c r="A182" s="209" t="s">
        <v>414</v>
      </c>
      <c r="M182"/>
      <c r="N182"/>
      <c r="O182"/>
      <c r="P182"/>
    </row>
    <row r="183" spans="1:16" x14ac:dyDescent="0.3">
      <c r="A183" s="38" t="s">
        <v>242</v>
      </c>
      <c r="M183"/>
      <c r="N183"/>
      <c r="O183"/>
      <c r="P183"/>
    </row>
    <row r="184" spans="1:16" x14ac:dyDescent="0.3">
      <c r="A184" s="210" t="s">
        <v>415</v>
      </c>
      <c r="M184"/>
      <c r="N184"/>
      <c r="O184"/>
      <c r="P184"/>
    </row>
    <row r="185" spans="1:16" x14ac:dyDescent="0.3">
      <c r="M185"/>
      <c r="N185"/>
      <c r="O185"/>
      <c r="P185"/>
    </row>
    <row r="186" spans="1:16" x14ac:dyDescent="0.3">
      <c r="M186"/>
      <c r="N186"/>
      <c r="O186"/>
      <c r="P186"/>
    </row>
    <row r="187" spans="1:16" x14ac:dyDescent="0.3">
      <c r="M187"/>
      <c r="N187"/>
      <c r="O187"/>
      <c r="P187"/>
    </row>
    <row r="188" spans="1:16" x14ac:dyDescent="0.3">
      <c r="M188"/>
      <c r="N188"/>
      <c r="O188"/>
      <c r="P188"/>
    </row>
    <row r="189" spans="1:16" x14ac:dyDescent="0.3">
      <c r="M189"/>
      <c r="N189"/>
      <c r="O189"/>
      <c r="P189"/>
    </row>
    <row r="190" spans="1:16" x14ac:dyDescent="0.3">
      <c r="M190"/>
      <c r="N190"/>
      <c r="O190"/>
      <c r="P190"/>
    </row>
    <row r="191" spans="1:16" x14ac:dyDescent="0.3">
      <c r="M191"/>
      <c r="N191"/>
      <c r="O191"/>
      <c r="P191"/>
    </row>
    <row r="252" spans="14:14" x14ac:dyDescent="0.3">
      <c r="N252" s="243"/>
    </row>
    <row r="262" spans="2:2" x14ac:dyDescent="0.3">
      <c r="B262" s="80"/>
    </row>
  </sheetData>
  <autoFilter ref="A4:J173" xr:uid="{00000000-0009-0000-0000-000000000000}"/>
  <mergeCells count="4">
    <mergeCell ref="J2:L2"/>
    <mergeCell ref="J3:K3"/>
    <mergeCell ref="A1:C1"/>
    <mergeCell ref="I1:K1"/>
  </mergeCells>
  <phoneticPr fontId="5" type="noConversion"/>
  <conditionalFormatting sqref="H8 H11 H13 H16:H18 H21 H23 H25:H27 H32 H35:H37 H39 H47:H48 H51 H54 H56:H57 H59 H61 H63 H66 H69:H71 H78 H88 H90:H95 H97 H99:H100 H103:H106 H111 H113 H115 H117:H120 H122 H125 H128 H132 H135:H137 H156 H159 H166 H168">
    <cfRule type="cellIs" dxfId="12" priority="1" operator="notEqual">
      <formula>"x"</formula>
    </cfRule>
  </conditionalFormatting>
  <hyperlinks>
    <hyperlink ref="A7" location="APO!A1" display="Alpha Phi Omega" xr:uid="{00000000-0004-0000-0000-000003000000}"/>
    <hyperlink ref="A11" location="AIChE!A1" display="American Institute of Chemical Engieers" xr:uid="{00000000-0004-0000-0000-000009000000}"/>
    <hyperlink ref="A153" location="TSTA!A1" display="Texas State Teachers Association" xr:uid="{00000000-0004-0000-0000-00000A000000}"/>
    <hyperlink ref="A17" location="ASID!A1" display="American Soiety of Interior Designers" xr:uid="{00000000-0004-0000-0000-00000B000000}"/>
    <hyperlink ref="A18" location="ASME!A1" display="American Society of Mechanical Engineers" xr:uid="{00000000-0004-0000-0000-00000C000000}"/>
    <hyperlink ref="A25" location="ASAS!A1" display="Association of Students About Service" xr:uid="{00000000-0004-0000-0000-00000E000000}"/>
    <hyperlink ref="A23" location="AITP!A1" display="Association of Information Technology Professionals " xr:uid="{00000000-0004-0000-0000-00000F000000}"/>
    <hyperlink ref="A135" location="Horse!A1" display="Horse Judging Team" xr:uid="{00000000-0004-0000-0000-000025000000}"/>
    <hyperlink ref="A58" location="HSRecruiters!A1" display="Human Sciences Recxruiters" xr:uid="{00000000-0004-0000-0000-000026000000}"/>
    <hyperlink ref="A59" location="ISA!A1" display="India Student Association" xr:uid="{00000000-0004-0000-0000-000027000000}"/>
    <hyperlink ref="A61" location="IIE!A1" display="Institute of Industrial Engineers" xr:uid="{00000000-0004-0000-0000-000028000000}"/>
    <hyperlink ref="A63" location="IIDA!A1" display="International Interior Design Association" xr:uid="{00000000-0004-0000-0000-000029000000}"/>
    <hyperlink ref="A168" location="WomennBus!A1" display="Women in Business" xr:uid="{00000000-0004-0000-0000-00002A000000}"/>
    <hyperlink ref="A64" location="ITA!A1" display="Iota Tau Alpha" xr:uid="{00000000-0004-0000-0000-00002B000000}"/>
    <hyperlink ref="A70" location="Livestock!A1" display="Livestock Judging Team" xr:uid="{00000000-0004-0000-0000-00002E000000}"/>
    <hyperlink ref="A73" location="Eval!A1" display="Meat Animal Evaluation Team" xr:uid="{00000000-0004-0000-0000-00002F000000}"/>
    <hyperlink ref="A74" location="Meat!A1" display="Meat Judging Team" xr:uid="{00000000-0004-0000-0000-000030000000}"/>
    <hyperlink ref="A76" location="MSA!A1" display="Meat Science Association" xr:uid="{00000000-0004-0000-0000-000031000000}"/>
    <hyperlink ref="A78" location="Metals!A1" display="Metals Club" xr:uid="{00000000-0004-0000-0000-000033000000}"/>
    <hyperlink ref="A84" location="MuslimSA!A1" display="Muslim Student Association" xr:uid="{00000000-0004-0000-0000-000035000000}"/>
    <hyperlink ref="A86" location="NSBE!A1" display="National Society of Black Engineers" xr:uid="{00000000-0004-0000-0000-000037000000}"/>
    <hyperlink ref="A92" location="PASO!A1" display="Physician Assistant Student Organization" xr:uid="{00000000-0004-0000-0000-000038000000}"/>
    <hyperlink ref="A87" location="Navigators!A1" display="Navigators" xr:uid="{00000000-0004-0000-0000-000039000000}"/>
    <hyperlink ref="A90" location="PFPA!A1" display="Personal Financial Planning Association" xr:uid="{00000000-0004-0000-0000-00003B000000}"/>
    <hyperlink ref="A91" location="PAD!A1" display="Phi Alpha Delta Pre-Law Fraternity" xr:uid="{00000000-0004-0000-0000-00003C000000}"/>
    <hyperlink ref="A93" location="PTS!A1" display="Pi Tau Sigma" xr:uid="{00000000-0004-0000-0000-00003D000000}"/>
    <hyperlink ref="A101" location="RanchHorse!A1" display="Ranch Horse Team" xr:uid="{00000000-0004-0000-0000-000040000000}"/>
    <hyperlink ref="A107" location="SFDT!A1" display="Sabre Flight Drill Team" xr:uid="{00000000-0004-0000-0000-000044000000}"/>
    <hyperlink ref="A69" location="Korean!A1" display="Korean Student Association" xr:uid="{00000000-0004-0000-0000-000045000000}"/>
    <hyperlink ref="A108" location="SDP!A1" display="Sigma Delta Pi (Chapter: Alpha Phi)" xr:uid="{00000000-0004-0000-0000-000046000000}"/>
    <hyperlink ref="A110" location="SACNAS!A1" display="Society for the Advancement of Chicanos &amp; Native Americans in Science" xr:uid="{00000000-0004-0000-0000-000047000000}"/>
    <hyperlink ref="A112" location="SHPE!A1" display="Society of Hispanic Professional Engineers" xr:uid="{00000000-0004-0000-0000-000048000000}"/>
    <hyperlink ref="A113" location="SPE!A1" display="Society of Petroleum Engineers" xr:uid="{00000000-0004-0000-0000-000049000000}"/>
    <hyperlink ref="A115" location="SWE!A1" display="Society of Women Engineers" xr:uid="{00000000-0004-0000-0000-00004A000000}"/>
    <hyperlink ref="A117" location="SLSA!A1" display="Sri Lankan Students' Association" xr:uid="{00000000-0004-0000-0000-00004B000000}"/>
    <hyperlink ref="A125" location="TBS!A1" display="Tau Beta Sigma" xr:uid="{00000000-0004-0000-0000-00004E000000}"/>
    <hyperlink ref="A137" location="KPOP!A1" display="Tech K-Pop Club" xr:uid="{00000000-0004-0000-0000-00004F000000}"/>
    <hyperlink ref="A129" location="TCFR!A1" display="Tech Council on Family Relations" xr:uid="{00000000-0004-0000-0000-000052000000}"/>
    <hyperlink ref="A131" location="TET!A1" display="Tech Equestrian Team" xr:uid="{00000000-0004-0000-0000-000053000000}"/>
    <hyperlink ref="A138" location="TMA!A1" display="Tech Marketing Association" xr:uid="{00000000-0004-0000-0000-000054000000}"/>
    <hyperlink ref="A127" location="TBHC!A1" display="Tech Book History Club" xr:uid="{00000000-0004-0000-0000-000058000000}"/>
    <hyperlink ref="A152" location="TSPE!A1" display="Texas Society of Professional Engineers" xr:uid="{00000000-0004-0000-0000-000059000000}"/>
    <hyperlink ref="A160" location="UMI!A1" display="Unidos Por Un Mismo Idioma - Spanish Speaking Society" xr:uid="{00000000-0004-0000-0000-00005A000000}"/>
    <hyperlink ref="A159" location="Techtones!A1" display="The Techtones" xr:uid="{00000000-0004-0000-0000-00005C000000}"/>
    <hyperlink ref="A171" location="Wool!A1" display="Wool Judging Team" xr:uid="{00000000-0004-0000-0000-000061000000}"/>
    <hyperlink ref="A22" location="ABSS!A1" display="Association of Bangladeshi Students &amp; Scholars" xr:uid="{00000000-0004-0000-0000-000063000000}"/>
    <hyperlink ref="A95" location="RAS!A1" display="Raider Aerospace Society" xr:uid="{00000000-0004-0000-0000-000067000000}"/>
    <hyperlink ref="A16" location="ASCE!A1" display="American Society of Civil Engineers" xr:uid="{00000000-0004-0000-0000-000069000000}"/>
    <hyperlink ref="A157" location="'STEM LEAF'!A1" display="The STEM &amp; Leaf Corp" xr:uid="{00000000-0004-0000-0000-000070000000}"/>
    <hyperlink ref="A56" location="HSS!A1" display="Hispanic Student Society " xr:uid="{00000000-0004-0000-0000-000072000000}"/>
    <hyperlink ref="A114" location="SPWLA!A1" display="Society of Petrophysicists &amp; Well Log Analysts" xr:uid="{00000000-0004-0000-0000-000074000000}"/>
    <hyperlink ref="A88" location="NSA!A1" display="Nepal Students Association" xr:uid="{00000000-0004-0000-0000-000075000000}"/>
    <hyperlink ref="A134" location="TechHorn!A1" display="Tech Horn Society" xr:uid="{00000000-0004-0000-0000-000077000000}"/>
    <hyperlink ref="A111" location="SEP!A1" display="Society of Environmental Professionals" xr:uid="{00000000-0004-0000-0000-00007E000000}"/>
    <hyperlink ref="A72" location="'LBK Youth'!A1" display="Lubbock Youth Outreach" xr:uid="{00000000-0004-0000-0000-00007F000000}"/>
    <hyperlink ref="A132" location="Feral!A1" display="Tech Feral Cat Coalition" xr:uid="{00000000-0004-0000-0000-000081000000}"/>
    <hyperlink ref="A161" location="Veterans!A1" display="Veterans Association at Texas Tech" xr:uid="{00000000-0004-0000-0000-000083000000}"/>
    <hyperlink ref="A82" location="MortarBoard!A1" display="Mortar Board" xr:uid="{00000000-0004-0000-0000-000084000000}"/>
    <hyperlink ref="A66" location="KSMDA!A1" display="Kinesiology &amp; Sport Management Dept. Ambassadors" xr:uid="{00000000-0004-0000-0000-000086000000}"/>
    <hyperlink ref="A167" location="Wish!A1" display="WishMakers on Campus" xr:uid="{00000000-0004-0000-0000-00008C000000}"/>
    <hyperlink ref="A173" location="Cont!A1" display="Contingency " xr:uid="{00000000-0004-0000-0000-00008D000000}"/>
    <hyperlink ref="A172" location="Misc!A1" display="Miscellaneous" xr:uid="{00000000-0004-0000-0000-00008E000000}"/>
    <hyperlink ref="A75" location="MSAQBT!A1" display="Meat Science Academic Quiz Bowl Team" xr:uid="{00000000-0004-0000-0000-000090000000}"/>
    <hyperlink ref="A26" location="BB!A1" display="Bayless Board" xr:uid="{00000000-0004-0000-0000-000093000000}"/>
    <hyperlink ref="A98" location="RaidersDefend!A1" display="Raiders Defending Life" xr:uid="{00000000-0004-0000-0000-0000A2000000}"/>
    <hyperlink ref="A5" location="African!A1" display="African Student Organization" xr:uid="{00000000-0004-0000-0000-0000A3000000}"/>
    <hyperlink ref="A68" location="KEYOP!A1" display="Knowledge Empowering You Outreach Program" xr:uid="{00000000-0004-0000-0000-0000A5000000}"/>
    <hyperlink ref="A24" location="ALPA!A1" display="Association of Latino Professinals in Am" xr:uid="{00000000-0004-0000-0000-0000AA000000}"/>
    <hyperlink ref="A39" location="DWS!A1" display="Dancers with Soul" xr:uid="{00000000-0004-0000-0000-0000AD000000}"/>
    <hyperlink ref="A43" location="DSC!A1" display="Developer Student Club" xr:uid="{00000000-0004-0000-0000-0000AF000000}"/>
    <hyperlink ref="A47" location="EON!A1" display="Eta Omicron Nu" xr:uid="{00000000-0004-0000-0000-0000B0000000}"/>
    <hyperlink ref="A62" location="ITE!A1" display="Institute of Transportation Engineers" xr:uid="{00000000-0004-0000-0000-0000B2000000}"/>
    <hyperlink ref="A67" location="KRCC!A1" display="Knight Raiders Chess Club" xr:uid="{00000000-0004-0000-0000-0000B3000000}"/>
    <hyperlink ref="A77" location="MDGB!A1" display="Medical &amp; Dental Global Brigades" xr:uid="{00000000-0004-0000-0000-0000B5000000}"/>
    <hyperlink ref="A83" location="MAPMS!A1" display="Multicultural Asso of PerMed Scholars" xr:uid="{00000000-0004-0000-0000-0000B8000000}"/>
    <hyperlink ref="A94" location="POWER!A1" display="Providing the Outside World w/Empowerment &amp; Resouces - POWER" xr:uid="{00000000-0004-0000-0000-0000BA000000}"/>
    <hyperlink ref="A97" location="RPOP!A1" display="Raider Power of Paranormal" xr:uid="{00000000-0004-0000-0000-0000BF000000}"/>
    <hyperlink ref="A105" location="RHIM!A1" display="Restaurant, Hotel, &amp; Institutional Mgmt" xr:uid="{00000000-0004-0000-0000-0000C0000000}"/>
    <hyperlink ref="A109" location="SILVERWINGS!A1" display="Silver Wings" xr:uid="{00000000-0004-0000-0000-0000C1000000}"/>
    <hyperlink ref="A121" location="SAFE!A1" display="Student Association of Fire Ecology" xr:uid="{00000000-0004-0000-0000-0000C2000000}"/>
    <hyperlink ref="A145" location="TSTF!A1" display="Tech She's the First" xr:uid="{00000000-0004-0000-0000-0000C5000000}"/>
    <hyperlink ref="A143" location="TECHRODEO!A1" display="Tech Rodeo Association" xr:uid="{00000000-0004-0000-0000-0000C6000000}"/>
    <hyperlink ref="A166" location="WH!A1" display="Wildening Horizons" xr:uid="{00000000-0004-0000-0000-0000C9000000}"/>
    <hyperlink ref="A165" location="WILD!A1" display="Wildlife Society at Tech" xr:uid="{00000000-0004-0000-0000-0000CA000000}"/>
    <hyperlink ref="A60" location="IH!A1" display="Innovation Hub" xr:uid="{00000000-0004-0000-0000-0000CC000000}"/>
    <hyperlink ref="A49" location="FinAsso!A1" display="Finance Association" xr:uid="{00000000-0004-0000-0000-0000D0000000}"/>
    <hyperlink ref="A122" location="SGC!A1" display="International Student Council" xr:uid="{00000000-0004-0000-0000-0000D1000000}"/>
    <hyperlink ref="A118" location="SDA!A1" display="Student Dietetic Association" xr:uid="{148E0663-ACA0-4435-AE47-587DAA8AEC4A}"/>
    <hyperlink ref="A162" location="VSA!A1" display="Vietnamese Student Association" xr:uid="{10077F99-5211-4437-9CE3-EF14B581E5F3}"/>
    <hyperlink ref="A34" location="CRY!A1" display="Child Rights and You" xr:uid="{4EB98314-3D16-4811-A615-54510717D4B8}"/>
    <hyperlink ref="A55" location="HOSAM!A1" display="Health Occupations Students of AM" xr:uid="{02251B55-0DF1-4EEC-A0E8-296FCEE73D33}"/>
    <hyperlink ref="A99" location="RSFC!A1" display="Raider Sisters for Christ" xr:uid="{35E74F43-2D2A-4428-81E3-5587D0444BB6}"/>
    <hyperlink ref="A102" location="RBA!A1" display="Rawls Banking Association" xr:uid="{1784F643-7585-4842-8B8E-FEC6713EEF18}"/>
    <hyperlink ref="A133" location="TFRN!A1" display="Tech Food Recovery Network" xr:uid="{141BE2D0-1187-42BF-8536-03A4147064B4}"/>
    <hyperlink ref="A139" location="TECHMUSICMED!A1" display="Tech Music Med" xr:uid="{D3C76A7F-B6A8-4CFE-AED5-05A3105A0C7D}"/>
    <hyperlink ref="A144" location="TRSA!A1" display="Tech Russian &amp; Slavic Association" xr:uid="{E96F4B08-C14E-437D-9931-241FAC7F4783}"/>
    <hyperlink ref="A151" location="TWHPC!A1" display="Tech Women in High Perforamce Computing" xr:uid="{5B3F19E5-A8C9-411A-9445-55214AC2404E}"/>
    <hyperlink ref="A96" location="RH!A1" display="Raider Hacks" xr:uid="{E4AB9F2A-A952-48D8-954A-55E3C26F9AB1}"/>
    <hyperlink ref="A140" location="TNRF!A1" display="Tech National Retail Federation Student Asso" xr:uid="{23E92B71-9102-47F4-BD45-43F89D42BDC3}"/>
    <hyperlink ref="A27" location="BSA!A1" display="Black Students Association" xr:uid="{AB431EDB-D789-478C-8664-E3E2116A8EAE}"/>
    <hyperlink ref="A71" location="LPHI!A1" display="Lubbock Public Health Initiative" xr:uid="{376FE41F-A514-4B96-BFC1-C547CD75F07F}"/>
    <hyperlink ref="A21" location="AAS!A1" display="Arnold Air Society" xr:uid="{5F248512-D8FE-4805-B91A-B979BC10A232}"/>
    <hyperlink ref="A42" location="DI!A1" display="Destination Imagination" xr:uid="{CDFAE0BF-8455-44FC-9A9E-3FA621980369}"/>
    <hyperlink ref="A44" location="DIM!A1" display="Diversity In Media" xr:uid="{3749901E-B45F-4BCC-A834-D67FA4D86E63}"/>
    <hyperlink ref="A124" location="SMO!A1" display="Makerspace Student Org" xr:uid="{CD3BCC93-DE9B-4191-9434-51FAC7B0CA9E}"/>
    <hyperlink ref="A79" location="MANRRS!A1" display="Minorities in Agriculture Natural Resources and Related Sciences" xr:uid="{40BB5391-BB2F-4228-8320-7924C441D360}"/>
    <hyperlink ref="A81" location="MUN!A1" display="Model United Nations" xr:uid="{231E22EA-BAAC-471F-A091-137B327C9EB6}"/>
    <hyperlink ref="A89" location="OW!A1" display="One World" xr:uid="{636B9763-F396-44FF-B183-ED232B253D9E}"/>
    <hyperlink ref="A123" location="SMILE!A1" display="Student Made Initiatives in Leadership &amp; Equality" xr:uid="{20615A39-2F85-436A-A2F0-E6673794782D}"/>
    <hyperlink ref="A146" location="TSSA!A1" display="Tech Secular Student Alliance" xr:uid="{265C7B3F-908D-4140-83AA-8EB58C71E664}"/>
    <hyperlink ref="A147" location="TSMH!A1" display="Tech Students for Mental Health" xr:uid="{C430CF87-FEF0-4170-9F57-F2D718479703}"/>
    <hyperlink ref="A149" location="TSCA!A1" display="Tech Suppy Chain Asso" xr:uid="{9D507443-FE83-4758-A4EE-D5E1863A5C84}"/>
    <hyperlink ref="A156" location="TMB!A1" display="The Masked Bakers" xr:uid="{FB380828-FA3C-4C16-AAD6-B1B82EE29D54}"/>
    <hyperlink ref="A163" location="WF!A1" display="Wesley Foundation at TTU" xr:uid="{EA4D1C59-AFCC-4D51-A337-D14D635AE119}"/>
    <hyperlink ref="A164" location="WTAB!A1" display="West Texas Asso for Botany" xr:uid="{B3029A7C-8678-48BD-B8AF-2A75217B00F6}"/>
    <hyperlink ref="A13" location="AMWA!A1" display="American Medical Women's Association" xr:uid="{00000000-0004-0000-0000-000068000000}"/>
    <hyperlink ref="A35" location="Christians!A1" display="Christians at Tech" xr:uid="{56EEB245-9852-4556-802B-B35840BEDD6B}"/>
    <hyperlink ref="A32" location="CSA!A1" display="Catholic Student Association" xr:uid="{2356B311-74AE-4F51-9308-9754A14373CD}"/>
    <hyperlink ref="A30" location="TechCRU!A1" display="Campus Crusade for Christ (Tech CRU)" xr:uid="{D21E1207-DB74-4887-A1BE-66390C3AD400}"/>
    <hyperlink ref="A28" location="BBSA!A1" display="Black Business Students Association" xr:uid="{5406AE91-FEDC-4264-8143-D3A2942CA654}"/>
    <hyperlink ref="A50" location="GLW!A1" display="Geoscience Leadership Org for Women" xr:uid="{D2189340-DCE9-4B1E-A43B-99F3618C499B}"/>
    <hyperlink ref="A103" location="RRR!A1" display="Red Raider Racing (Formula)" xr:uid="{8BA84C4B-2C4B-4A37-B9B2-7AF5C9B66B64}"/>
    <hyperlink ref="A80" location="MAPS!A1" display="Minority Associatin of Premedical Students" xr:uid="{517E00FC-7225-4BAF-8F01-16FD7E7475EB}"/>
    <hyperlink ref="A19" location="AFSAQC!A1" display="Animal and Food Science Academic Quadrathlon Club" xr:uid="{AEE9EFF8-1D87-48F0-872E-9027E7C58127}"/>
    <hyperlink ref="A100" location="RMSS!A1" display="Raider Medical Screening Society" xr:uid="{6F2FB0FC-F45D-47BA-84D7-B56BA383D401}"/>
    <hyperlink ref="A53" location="'Goin'' Band'!A1" display="Goin' Band from Raiderland" xr:uid="{97781D22-9387-42AC-9317-6812CD069620}"/>
    <hyperlink ref="A51" location="GSS!A1" display="Geoscience Student Society" xr:uid="{8C46AF6D-F155-484F-B0B7-020D3AF18CCF}"/>
    <hyperlink ref="A33" location="ChiRho!A1" display="Chi Rho Fraternity" xr:uid="{56E89B99-5741-45CA-8960-333376C08016}"/>
    <hyperlink ref="A20" location="ArmyROTC!A1" display="Army ROTC " xr:uid="{C1563DBE-2DF6-44FF-97E6-AEFDAE2D5B77}"/>
    <hyperlink ref="A48" location="Filipino!A1" display="Filipino Student Association" xr:uid="{06FFD1FB-9C3F-41B9-9773-700A49EB0C43}"/>
    <hyperlink ref="A54" location="'Golden Key'!A1" display="Golden Key International Honour Society" xr:uid="{AF6F7ABC-B5A0-4504-BAF2-72EB47369D52}"/>
    <hyperlink ref="A8" location="AADE!A1" display="American Association of Drilling Engineers" xr:uid="{D512C1D0-195E-49CA-BA9D-2943C5022077}"/>
    <hyperlink ref="A6" location="ACT!A1" display="Agricultural Communicators of Tommor" xr:uid="{9980FDA4-C70F-4DEC-9AEC-77227AE731A7}"/>
    <hyperlink ref="A9" location="AAFCS!A1" display="American Associatin of Family &amp; Consumer Sci" xr:uid="{D394E67B-77F7-4E73-9479-269B37F6CE26}"/>
    <hyperlink ref="A10" location="'ACS-SA'!A1" display="American Chemical Society-Student Affiliates" xr:uid="{FE0BA444-B78A-4C64-A909-966C6AEDD738}"/>
    <hyperlink ref="A14" location="AMWH!A1" display="America Mock World Health" xr:uid="{2F0317BE-4FBC-4D4C-B0ED-469F3DD340CA}"/>
    <hyperlink ref="A36" location="CISER!A1" display="CISER Scholar Service Organizatin" xr:uid="{065DC023-B0A8-4369-BC5B-C399000562DF}"/>
    <hyperlink ref="A37" location="'A&amp;S Ambassadors'!A1" display="College of Arts &amp; Sciences Student Ambassadors" xr:uid="{D2CD3090-E3B3-4BAB-8BF9-DFBD9BA8A57C}"/>
    <hyperlink ref="A38" location="CommStudies!A1" display="Communication Studies Society" xr:uid="{8D38EBC9-D987-43DC-825A-A9C6F4E797F5}"/>
    <hyperlink ref="A41" location="DA!A1" display="Define American" xr:uid="{8958B869-9152-4C51-964D-BFC481B67A65}"/>
    <hyperlink ref="A46" location="'Dr. BAH- PMS'!A1" display="Dr. Bernard A. Harris Jr. Pre-med society" xr:uid="{1815833B-C547-4387-A1FC-B2B0556DE6BE}"/>
    <hyperlink ref="A52" location="GENKI!A1" display="Genki Club" xr:uid="{CF870211-67ED-4026-8A8C-A3D23EA88B16}"/>
    <hyperlink ref="A57" location="'HDFS-EC A'!A1" display="Human Development &amp; Famioly Sci/Early Childhood Ambassadors" xr:uid="{0C45B09D-407F-4F5B-B8DC-ED1CA11FF7D3}"/>
    <hyperlink ref="A85" location="NPC!A1" display="National PanHellenic Council" xr:uid="{D5322E56-E884-4835-94BA-AAA3B8520E71}"/>
    <hyperlink ref="A106" location="RATS!A1" display="Robotics &amp; Advanced Tech Society" xr:uid="{14B534F6-A7E8-4FF6-8D36-43E6A5C50712}"/>
    <hyperlink ref="A116" location="SPANISH!A1" display="Spanish Club" xr:uid="{91716512-3375-4B59-9CB4-0C76E56DDD9B}"/>
    <hyperlink ref="A120" location="SASLA!A1" display="Student American Society of Landscape Arch" xr:uid="{5AC94E7B-26CA-4894-989B-4C4D3D308106}"/>
    <hyperlink ref="A128" location="TCLCA!A1" display="Tech Chinese Language &amp; Culture" xr:uid="{D61E6A4D-AF45-446F-9FB3-876EADD37AB2}"/>
    <hyperlink ref="A130" location="TEA!A1" display="Tech Economics Association" xr:uid="{949A2494-4334-4CD3-B9CC-E9510D5DD67D}"/>
    <hyperlink ref="A136" location="TKBDT!A1" display="Tech Kahaani Bollywood Dance Team" xr:uid="{9195CB44-A3CE-486D-A656-1245B2FCFCF8}"/>
    <hyperlink ref="A141" location="TPOTC!A1" display="Tech Pre-Occupational Therapy" xr:uid="{B85BBDDD-8D32-4641-B477-F71EA30F20DF}"/>
    <hyperlink ref="A142" location="TPVS!A1" display="Tech Pre-Vet Society" xr:uid="{F9268611-4100-4853-B5D6-F05A47300ED1}"/>
    <hyperlink ref="A154" location="TBS!A1" display="The Biochemical Society" xr:uid="{53A7AC18-B9AC-404F-AAD6-46413D3C1892}"/>
    <hyperlink ref="A155" location="TMC!A1" display="The Math Club" xr:uid="{F6087CB1-AA1D-4446-B741-AD60399113DE}"/>
    <hyperlink ref="A169" location="WIP!A1" display="Women in Physics" xr:uid="{4CD4E37E-810D-4C7E-9082-DEB84CA9A346}"/>
    <hyperlink ref="A31" location="CECM!A1" display="Canterbury Episocopal Campus Ministry" xr:uid="{BE7C64CB-F2B1-4A6F-BA8C-797FDEC1F9AB}"/>
    <hyperlink ref="A40" location="DSP!A1" display="Delta Sigma Pi" xr:uid="{FF9BBC2F-3344-4256-89DE-3A78D18DCF51}"/>
    <hyperlink ref="A12" location="AMSA!A1" display="American Medical Student Association" xr:uid="{F11E3AC1-7839-479C-85F2-2C46AC294ACA}"/>
    <hyperlink ref="A15" location="ASTA!A1" display="American String Teachers Association" xr:uid="{1331BF13-19A6-4386-B166-6DE9A8FC56B2}"/>
    <hyperlink ref="A148" location="TSSTCAF!A1" display="Tech Student Subunit of the TX Chapter of the American Fisheries" xr:uid="{98D1DADB-37C6-4A45-811F-B26EFF178664}"/>
    <hyperlink ref="A65" location="JOY!A1" display="JoyCentric Organization" xr:uid="{6AAB0081-2638-40DA-84BB-62EF01DF8DD6}"/>
    <hyperlink ref="A150" location="TTLHM!A1" display="Tech Team Luke Hope for Minds" xr:uid="{82309E59-00F5-425C-A80D-66675DFA3B62}"/>
    <hyperlink ref="A45" location="DTL!A1" display="Double T Locksport" xr:uid="{FD16B15B-1BDD-4C52-8649-FB7A5BA095F7}"/>
    <hyperlink ref="A104" location="RTheater!A1" display="Red Theater Company" xr:uid="{EFABA30A-080C-472D-838D-250EF66EEE1A}"/>
    <hyperlink ref="A126" location="TheMagic!A1" display="The Magic Club" xr:uid="{E35C329C-B23A-4884-8EE4-5E754547D5BB}"/>
    <hyperlink ref="A158" location="Range!A1" display="The Student Chapter of the Society for Range Management at Tech" xr:uid="{FF90F3FE-EB7E-4DFC-BAF9-9DECEEE0E607}"/>
    <hyperlink ref="A170" location="WIS!A1" display="Women in STEM" xr:uid="{72EFDD87-293D-4673-8C66-4D4DE4043590}"/>
    <hyperlink ref="A29" location="'B&amp;B'!A1" display="Block and Bridle" xr:uid="{80E192F9-2F2F-4090-9334-7BE61C67D11A}"/>
    <hyperlink ref="A119" location="AgCouncil!A1" display="Student Agricultural Council" xr:uid="{00000000-0004-0000-0000-00004C000000}"/>
  </hyperlinks>
  <pageMargins left="0" right="0" top="0" bottom="0" header="0.5" footer="0.5"/>
  <pageSetup scale="74" fitToHeight="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1"/>
  </sheetPr>
  <dimension ref="A1:D27"/>
  <sheetViews>
    <sheetView zoomScale="120" zoomScaleNormal="120"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7.3984375" customWidth="1"/>
  </cols>
  <sheetData>
    <row r="1" spans="1:4" x14ac:dyDescent="0.3">
      <c r="A1" s="5" t="s">
        <v>0</v>
      </c>
      <c r="C1" s="1" t="e">
        <f>'Total Orgs'!#REF!</f>
        <v>#REF!</v>
      </c>
    </row>
    <row r="2" spans="1:4" x14ac:dyDescent="0.3">
      <c r="A2" s="5"/>
    </row>
    <row r="3" spans="1:4" x14ac:dyDescent="0.3">
      <c r="A3" s="6" t="s">
        <v>60</v>
      </c>
    </row>
    <row r="4" spans="1:4" x14ac:dyDescent="0.3">
      <c r="C4" t="s">
        <v>236</v>
      </c>
    </row>
    <row r="5" spans="1:4" x14ac:dyDescent="0.3">
      <c r="A5" s="4" t="s">
        <v>1</v>
      </c>
      <c r="B5" s="2">
        <f>'Total Orgs'!B11</f>
        <v>6500</v>
      </c>
      <c r="C5" t="s">
        <v>329</v>
      </c>
    </row>
    <row r="6" spans="1:4" x14ac:dyDescent="0.3">
      <c r="A6" s="4" t="s">
        <v>2</v>
      </c>
    </row>
    <row r="7" spans="1:4" x14ac:dyDescent="0.3">
      <c r="A7" s="4" t="s">
        <v>131</v>
      </c>
    </row>
    <row r="8" spans="1:4" x14ac:dyDescent="0.3">
      <c r="A8" s="4" t="s">
        <v>3</v>
      </c>
      <c r="B8" s="2">
        <f>SUM(B15:B106)</f>
        <v>6500</v>
      </c>
    </row>
    <row r="9" spans="1:4" x14ac:dyDescent="0.3">
      <c r="A9" s="4" t="s">
        <v>4</v>
      </c>
      <c r="B9" s="2">
        <f>SUM(B5+B6-B8)</f>
        <v>0</v>
      </c>
    </row>
    <row r="11" spans="1:4" s="1" customFormat="1" x14ac:dyDescent="0.3">
      <c r="A11" s="7" t="s">
        <v>5</v>
      </c>
      <c r="B11" s="3" t="s">
        <v>6</v>
      </c>
      <c r="C11" s="1" t="s">
        <v>7</v>
      </c>
    </row>
    <row r="12" spans="1:4" s="1" customFormat="1" x14ac:dyDescent="0.3">
      <c r="A12" s="172">
        <v>45581</v>
      </c>
      <c r="B12" s="316">
        <v>874.82</v>
      </c>
      <c r="C12" s="124" t="s">
        <v>671</v>
      </c>
    </row>
    <row r="13" spans="1:4" s="1" customFormat="1" x14ac:dyDescent="0.3">
      <c r="A13" s="7"/>
      <c r="B13" s="3"/>
      <c r="C13" s="124" t="s">
        <v>672</v>
      </c>
    </row>
    <row r="14" spans="1:4" s="1" customFormat="1" x14ac:dyDescent="0.3">
      <c r="A14" s="7"/>
      <c r="B14" s="3"/>
      <c r="C14" s="124" t="s">
        <v>673</v>
      </c>
    </row>
    <row r="15" spans="1:4" x14ac:dyDescent="0.3">
      <c r="A15" s="4">
        <v>45215</v>
      </c>
      <c r="B15" s="2">
        <v>4687.18</v>
      </c>
      <c r="C15" t="s">
        <v>554</v>
      </c>
      <c r="D15">
        <v>874.82</v>
      </c>
    </row>
    <row r="16" spans="1:4" x14ac:dyDescent="0.3">
      <c r="C16" s="124" t="s">
        <v>555</v>
      </c>
      <c r="D16" s="176">
        <v>4687.18</v>
      </c>
    </row>
    <row r="17" spans="1:4" x14ac:dyDescent="0.3">
      <c r="C17" s="124" t="s">
        <v>677</v>
      </c>
      <c r="D17">
        <f>D15+D16</f>
        <v>5562</v>
      </c>
    </row>
    <row r="18" spans="1:4" x14ac:dyDescent="0.3">
      <c r="C18" s="124" t="s">
        <v>674</v>
      </c>
    </row>
    <row r="19" spans="1:4" x14ac:dyDescent="0.3">
      <c r="C19" s="124" t="s">
        <v>676</v>
      </c>
      <c r="D19">
        <v>9395.25</v>
      </c>
    </row>
    <row r="20" spans="1:4" x14ac:dyDescent="0.3">
      <c r="C20" s="124" t="s">
        <v>675</v>
      </c>
      <c r="D20">
        <v>4708.07</v>
      </c>
    </row>
    <row r="21" spans="1:4" x14ac:dyDescent="0.3">
      <c r="C21" s="124" t="s">
        <v>678</v>
      </c>
      <c r="D21" s="176">
        <v>4687.18</v>
      </c>
    </row>
    <row r="22" spans="1:4" x14ac:dyDescent="0.3">
      <c r="B22" s="2">
        <v>383.82</v>
      </c>
      <c r="C22" s="124" t="s">
        <v>823</v>
      </c>
      <c r="D22">
        <f>D19-D20-D21</f>
        <v>0</v>
      </c>
    </row>
    <row r="23" spans="1:4" x14ac:dyDescent="0.3">
      <c r="B23" s="2">
        <v>125.3</v>
      </c>
      <c r="C23" s="124" t="s">
        <v>704</v>
      </c>
    </row>
    <row r="25" spans="1:4" x14ac:dyDescent="0.3">
      <c r="B25" s="2">
        <v>1303.7</v>
      </c>
      <c r="D25">
        <v>1548</v>
      </c>
    </row>
    <row r="26" spans="1:4" s="23" customFormat="1" x14ac:dyDescent="0.3">
      <c r="A26" s="13"/>
      <c r="B26" s="14"/>
      <c r="C26" s="15"/>
      <c r="D26" s="23">
        <v>244.3</v>
      </c>
    </row>
    <row r="27" spans="1:4" x14ac:dyDescent="0.3">
      <c r="D27">
        <f>D25-D26</f>
        <v>1303.7</v>
      </c>
    </row>
  </sheetData>
  <hyperlinks>
    <hyperlink ref="A1" location="'Total Orgs'!A1" display="Total Organizations" xr:uid="{00000000-0004-0000-0C00-000000000000}"/>
  </hyperlinks>
  <pageMargins left="0.75" right="0.75" top="1" bottom="1" header="0.5" footer="0.5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0-000000000000}">
  <sheetPr>
    <tabColor rgb="FFC00000"/>
  </sheetPr>
  <dimension ref="A1:F18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6" x14ac:dyDescent="0.3">
      <c r="A1" s="5" t="s">
        <v>0</v>
      </c>
      <c r="C1" s="1" t="e">
        <f>'Total Orgs'!#REF!</f>
        <v>#REF!</v>
      </c>
    </row>
    <row r="2" spans="1:6" x14ac:dyDescent="0.3">
      <c r="A2" s="5"/>
    </row>
    <row r="3" spans="1:6" x14ac:dyDescent="0.3">
      <c r="A3" s="6" t="s">
        <v>37</v>
      </c>
    </row>
    <row r="5" spans="1:6" ht="15.75" customHeight="1" x14ac:dyDescent="0.3">
      <c r="A5" s="4" t="s">
        <v>1</v>
      </c>
      <c r="B5" s="2">
        <f>'Total Orgs'!B91</f>
        <v>1718</v>
      </c>
      <c r="D5" s="15"/>
      <c r="E5" s="15"/>
      <c r="F5" s="15"/>
    </row>
    <row r="6" spans="1:6" x14ac:dyDescent="0.3">
      <c r="A6" s="4" t="s">
        <v>2</v>
      </c>
      <c r="B6" s="2">
        <v>220</v>
      </c>
      <c r="D6" s="15"/>
      <c r="E6" s="15"/>
      <c r="F6" s="15"/>
    </row>
    <row r="7" spans="1:6" x14ac:dyDescent="0.3">
      <c r="A7" s="4" t="s">
        <v>131</v>
      </c>
      <c r="D7" s="15"/>
      <c r="E7" s="15"/>
      <c r="F7" s="15"/>
    </row>
    <row r="8" spans="1:6" x14ac:dyDescent="0.3">
      <c r="A8" s="4" t="s">
        <v>3</v>
      </c>
      <c r="B8" s="2">
        <f>SUM(B12:B101)</f>
        <v>1930.02</v>
      </c>
      <c r="D8" s="15"/>
      <c r="E8" s="15"/>
      <c r="F8" s="15"/>
    </row>
    <row r="9" spans="1:6" x14ac:dyDescent="0.3">
      <c r="A9" s="4" t="s">
        <v>4</v>
      </c>
      <c r="B9" s="2">
        <f>SUM(B5+B6-B8)</f>
        <v>7.9800000000000182</v>
      </c>
    </row>
    <row r="11" spans="1:6" s="1" customFormat="1" x14ac:dyDescent="0.3">
      <c r="A11" s="7" t="s">
        <v>5</v>
      </c>
      <c r="B11" s="3" t="s">
        <v>6</v>
      </c>
      <c r="C11" s="1" t="s">
        <v>7</v>
      </c>
    </row>
    <row r="12" spans="1:6" x14ac:dyDescent="0.3">
      <c r="A12" s="4">
        <v>45273</v>
      </c>
      <c r="B12" s="2">
        <v>250</v>
      </c>
      <c r="C12" t="s">
        <v>630</v>
      </c>
    </row>
    <row r="14" spans="1:6" x14ac:dyDescent="0.3">
      <c r="A14" s="4">
        <v>45352</v>
      </c>
      <c r="B14" s="2">
        <v>1680.02</v>
      </c>
      <c r="C14" t="s">
        <v>796</v>
      </c>
      <c r="D14" s="128">
        <v>934.01</v>
      </c>
      <c r="E14" t="s">
        <v>560</v>
      </c>
    </row>
    <row r="15" spans="1:6" x14ac:dyDescent="0.3">
      <c r="C15" t="s">
        <v>797</v>
      </c>
      <c r="D15" s="128">
        <v>600</v>
      </c>
      <c r="E15" t="s">
        <v>1003</v>
      </c>
    </row>
    <row r="16" spans="1:6" x14ac:dyDescent="0.3">
      <c r="C16" t="s">
        <v>1002</v>
      </c>
      <c r="D16" s="128">
        <v>110.24</v>
      </c>
      <c r="E16" t="s">
        <v>1004</v>
      </c>
    </row>
    <row r="17" spans="4:5" x14ac:dyDescent="0.3">
      <c r="D17" s="129">
        <v>35.770000000000003</v>
      </c>
      <c r="E17" t="s">
        <v>1005</v>
      </c>
    </row>
    <row r="18" spans="4:5" x14ac:dyDescent="0.3">
      <c r="D18" s="128">
        <f>SUM(D14:D17)</f>
        <v>1680.02</v>
      </c>
    </row>
  </sheetData>
  <hyperlinks>
    <hyperlink ref="A1" location="'Total Orgs'!A1" display="Total Organizations" xr:uid="{00000000-0004-0000-7600-000000000000}"/>
  </hyperlinks>
  <pageMargins left="0.75" right="0.75" top="1" bottom="1" header="0.5" footer="0.5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800-000000000000}">
  <sheetPr>
    <tabColor theme="1"/>
  </sheetPr>
  <dimension ref="A1:C19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133</v>
      </c>
    </row>
    <row r="5" spans="1:3" x14ac:dyDescent="0.3">
      <c r="A5" s="4" t="s">
        <v>1</v>
      </c>
      <c r="B5" s="2">
        <f>'Total Orgs'!B92</f>
        <v>900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SUM(B12:B102)</f>
        <v>797.58</v>
      </c>
    </row>
    <row r="9" spans="1:3" x14ac:dyDescent="0.3">
      <c r="A9" s="4" t="s">
        <v>4</v>
      </c>
      <c r="B9" s="2">
        <f>SUM(B5+B6-B7-B8)</f>
        <v>102.41999999999996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45218</v>
      </c>
      <c r="B12" s="2">
        <v>797.58</v>
      </c>
      <c r="C12" t="s">
        <v>573</v>
      </c>
    </row>
    <row r="13" spans="1:3" x14ac:dyDescent="0.3">
      <c r="C13" s="16" t="s">
        <v>574</v>
      </c>
    </row>
    <row r="15" spans="1:3" x14ac:dyDescent="0.3">
      <c r="C15" s="10"/>
    </row>
    <row r="17" spans="3:3" x14ac:dyDescent="0.3">
      <c r="C17" s="16"/>
    </row>
    <row r="18" spans="3:3" x14ac:dyDescent="0.3">
      <c r="C18" s="16"/>
    </row>
    <row r="19" spans="3:3" x14ac:dyDescent="0.3">
      <c r="C19" s="10"/>
    </row>
  </sheetData>
  <hyperlinks>
    <hyperlink ref="A1" location="'Total Orgs'!A1" display="Total Organizations" xr:uid="{00000000-0004-0000-7800-000000000000}"/>
  </hyperlinks>
  <pageMargins left="0.75" right="0.75" top="1" bottom="1" header="0.5" footer="0.5"/>
  <pageSetup orientation="portrait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900-000000000000}">
  <sheetPr>
    <tabColor rgb="FFC00000"/>
  </sheetPr>
  <dimension ref="A1:C15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58</v>
      </c>
    </row>
    <row r="5" spans="1:3" x14ac:dyDescent="0.3">
      <c r="A5" s="4" t="s">
        <v>1</v>
      </c>
      <c r="B5" s="2">
        <f>'Total Orgs'!B93</f>
        <v>2800</v>
      </c>
    </row>
    <row r="6" spans="1:3" x14ac:dyDescent="0.3">
      <c r="A6" s="4" t="s">
        <v>2</v>
      </c>
      <c r="B6" s="2">
        <v>670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SUM(B12:B100)</f>
        <v>2158.15</v>
      </c>
    </row>
    <row r="9" spans="1:3" x14ac:dyDescent="0.3">
      <c r="A9" s="4" t="s">
        <v>4</v>
      </c>
      <c r="B9" s="2">
        <f>SUM(B5+B6-B8)</f>
        <v>1311.85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45190</v>
      </c>
      <c r="B12" s="2">
        <v>926.26</v>
      </c>
      <c r="C12" t="s">
        <v>499</v>
      </c>
    </row>
    <row r="13" spans="1:3" x14ac:dyDescent="0.3">
      <c r="C13" t="s">
        <v>500</v>
      </c>
    </row>
    <row r="14" spans="1:3" x14ac:dyDescent="0.3">
      <c r="A14" s="4">
        <v>45240</v>
      </c>
      <c r="B14" s="2">
        <v>1231.8900000000001</v>
      </c>
      <c r="C14" t="s">
        <v>499</v>
      </c>
    </row>
    <row r="15" spans="1:3" x14ac:dyDescent="0.3">
      <c r="C15" t="s">
        <v>602</v>
      </c>
    </row>
  </sheetData>
  <hyperlinks>
    <hyperlink ref="A1" location="'Total Orgs'!A1" display="Total Organizations" xr:uid="{00000000-0004-0000-7900-000000000000}"/>
  </hyperlinks>
  <pageMargins left="0.75" right="0.75" top="1" bottom="1" header="0.5" footer="0.5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E00-000000000000}">
  <sheetPr>
    <tabColor rgb="FFC00000"/>
  </sheetPr>
  <dimension ref="A1:C19"/>
  <sheetViews>
    <sheetView workbookViewId="0"/>
  </sheetViews>
  <sheetFormatPr defaultColWidth="11" defaultRowHeight="15.6" x14ac:dyDescent="0.3"/>
  <cols>
    <col min="1" max="1" width="28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268</v>
      </c>
    </row>
    <row r="5" spans="1:3" x14ac:dyDescent="0.3">
      <c r="A5" s="4" t="s">
        <v>1</v>
      </c>
      <c r="B5" s="2">
        <f>'Total Orgs'!B94</f>
        <v>1220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SUM(B12:B101)</f>
        <v>1220</v>
      </c>
    </row>
    <row r="9" spans="1:3" x14ac:dyDescent="0.3">
      <c r="A9" s="4" t="s">
        <v>4</v>
      </c>
      <c r="B9" s="2">
        <f>SUM(B5+B6-B8)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3.21</v>
      </c>
      <c r="B12" s="2">
        <v>626.91999999999996</v>
      </c>
      <c r="C12" t="s">
        <v>831</v>
      </c>
    </row>
    <row r="13" spans="1:3" x14ac:dyDescent="0.3">
      <c r="C13" t="s">
        <v>832</v>
      </c>
    </row>
    <row r="14" spans="1:3" x14ac:dyDescent="0.3">
      <c r="A14" s="4">
        <v>45390</v>
      </c>
      <c r="B14" s="2">
        <v>439.95</v>
      </c>
      <c r="C14" t="s">
        <v>857</v>
      </c>
    </row>
    <row r="15" spans="1:3" x14ac:dyDescent="0.3">
      <c r="C15" t="s">
        <v>858</v>
      </c>
    </row>
    <row r="16" spans="1:3" x14ac:dyDescent="0.3">
      <c r="C16" t="s">
        <v>1001</v>
      </c>
    </row>
    <row r="17" spans="1:3" x14ac:dyDescent="0.3">
      <c r="A17" s="4">
        <v>45489</v>
      </c>
      <c r="B17" s="2">
        <v>153.13</v>
      </c>
      <c r="C17" t="s">
        <v>1101</v>
      </c>
    </row>
    <row r="18" spans="1:3" x14ac:dyDescent="0.3">
      <c r="C18" t="s">
        <v>1102</v>
      </c>
    </row>
    <row r="19" spans="1:3" x14ac:dyDescent="0.3">
      <c r="C19" t="s">
        <v>1103</v>
      </c>
    </row>
  </sheetData>
  <hyperlinks>
    <hyperlink ref="A1" location="'Total Orgs'!A1" display="Total Organizations" xr:uid="{00000000-0004-0000-7E00-000000000000}"/>
  </hyperlinks>
  <pageMargins left="0.75" right="0.75" top="1" bottom="1" header="0.5" footer="0.5"/>
  <pageSetup orientation="portrait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000-000000000000}">
  <sheetPr>
    <tabColor rgb="FFC00000"/>
  </sheetPr>
  <dimension ref="A1:C11"/>
  <sheetViews>
    <sheetView workbookViewId="0">
      <selection activeCell="B5" sqref="B5"/>
    </sheetView>
  </sheetViews>
  <sheetFormatPr defaultColWidth="11" defaultRowHeight="15.6" x14ac:dyDescent="0.3"/>
  <cols>
    <col min="1" max="1" width="28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243</v>
      </c>
    </row>
    <row r="5" spans="1:3" x14ac:dyDescent="0.3">
      <c r="A5" s="4" t="s">
        <v>1</v>
      </c>
      <c r="B5" s="2" t="e">
        <f>'Total Orgs'!#REF!</f>
        <v>#REF!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 t="e">
        <f>SUM(B5+B6-B8)</f>
        <v>#REF!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8000-000000000000}"/>
  </hyperlinks>
  <pageMargins left="0.75" right="0.75" top="1" bottom="1" header="0.5" footer="0.5"/>
  <pageSetup orientation="portrait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100-000000000000}">
  <sheetPr>
    <tabColor theme="1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194</v>
      </c>
    </row>
    <row r="5" spans="1:3" x14ac:dyDescent="0.3">
      <c r="A5" s="4" t="s">
        <v>1</v>
      </c>
      <c r="B5" s="2">
        <f>'Total Orgs'!B95</f>
        <v>1000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1000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8100-000000000000}"/>
  </hyperlinks>
  <pageMargins left="0.75" right="0.75" top="1" bottom="1" header="0.5" footer="0.5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200-000000000000}">
  <sheetPr>
    <tabColor rgb="FFC00000"/>
  </sheetPr>
  <dimension ref="A1:C11"/>
  <sheetViews>
    <sheetView workbookViewId="0"/>
  </sheetViews>
  <sheetFormatPr defaultRowHeight="15.6" x14ac:dyDescent="0.3"/>
  <cols>
    <col min="1" max="1" width="22.69921875" style="4" customWidth="1"/>
    <col min="3" max="3" width="38.59765625" customWidth="1"/>
  </cols>
  <sheetData>
    <row r="1" spans="1:3" x14ac:dyDescent="0.3">
      <c r="A1" s="5" t="s">
        <v>0</v>
      </c>
      <c r="B1" s="2"/>
      <c r="C1" s="1" t="e">
        <f>'Total Orgs'!#REF!</f>
        <v>#REF!</v>
      </c>
    </row>
    <row r="2" spans="1:3" x14ac:dyDescent="0.3">
      <c r="A2" s="5"/>
      <c r="B2" s="2"/>
    </row>
    <row r="3" spans="1:3" x14ac:dyDescent="0.3">
      <c r="A3" s="6" t="s">
        <v>271</v>
      </c>
      <c r="B3" s="2"/>
    </row>
    <row r="4" spans="1:3" x14ac:dyDescent="0.3">
      <c r="B4" s="2"/>
    </row>
    <row r="5" spans="1:3" x14ac:dyDescent="0.3">
      <c r="A5" s="4" t="s">
        <v>1</v>
      </c>
      <c r="B5" s="2">
        <f>INACTIVE!B32</f>
        <v>0</v>
      </c>
    </row>
    <row r="6" spans="1:3" x14ac:dyDescent="0.3">
      <c r="A6" s="4" t="s">
        <v>2</v>
      </c>
      <c r="B6" s="2"/>
    </row>
    <row r="7" spans="1:3" s="23" customFormat="1" x14ac:dyDescent="0.3">
      <c r="A7" s="13" t="s">
        <v>131</v>
      </c>
      <c r="B7" s="14"/>
      <c r="C7" s="15"/>
    </row>
    <row r="8" spans="1:3" x14ac:dyDescent="0.3">
      <c r="A8" s="4" t="s">
        <v>3</v>
      </c>
      <c r="B8" s="2">
        <f>SUM(B12:B101)</f>
        <v>0</v>
      </c>
      <c r="C8" s="10"/>
    </row>
    <row r="9" spans="1:3" x14ac:dyDescent="0.3">
      <c r="A9" s="4" t="s">
        <v>4</v>
      </c>
      <c r="B9" s="2">
        <f>SUM(B5+B6-B7-B8)</f>
        <v>0</v>
      </c>
    </row>
    <row r="10" spans="1:3" x14ac:dyDescent="0.3">
      <c r="B10" s="2"/>
    </row>
    <row r="11" spans="1:3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8200-000000000000}"/>
  </hyperlinks>
  <pageMargins left="0.7" right="0.7" top="0.75" bottom="0.75" header="0.3" footer="0.3"/>
  <pageSetup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300-000000000000}">
  <sheetPr>
    <tabColor rgb="FFC00000"/>
  </sheetPr>
  <dimension ref="A1:C11"/>
  <sheetViews>
    <sheetView workbookViewId="0"/>
  </sheetViews>
  <sheetFormatPr defaultRowHeight="15.6" x14ac:dyDescent="0.3"/>
  <cols>
    <col min="1" max="1" width="22.69921875" style="4" customWidth="1"/>
    <col min="3" max="3" width="38.59765625" customWidth="1"/>
  </cols>
  <sheetData>
    <row r="1" spans="1:3" x14ac:dyDescent="0.3">
      <c r="A1" s="5" t="s">
        <v>0</v>
      </c>
      <c r="B1" s="2"/>
      <c r="C1" s="1" t="e">
        <f>'Total Orgs'!#REF!</f>
        <v>#REF!</v>
      </c>
    </row>
    <row r="2" spans="1:3" x14ac:dyDescent="0.3">
      <c r="A2" s="5"/>
      <c r="B2" s="2"/>
    </row>
    <row r="3" spans="1:3" x14ac:dyDescent="0.3">
      <c r="A3" s="6" t="s">
        <v>210</v>
      </c>
      <c r="B3" s="2"/>
    </row>
    <row r="4" spans="1:3" x14ac:dyDescent="0.3">
      <c r="B4" s="2"/>
    </row>
    <row r="5" spans="1:3" x14ac:dyDescent="0.3">
      <c r="A5" s="4" t="s">
        <v>1</v>
      </c>
      <c r="B5" s="2">
        <f>'Total Orgs'!B98</f>
        <v>0</v>
      </c>
    </row>
    <row r="6" spans="1:3" x14ac:dyDescent="0.3">
      <c r="A6" s="4" t="s">
        <v>2</v>
      </c>
      <c r="B6" s="2"/>
    </row>
    <row r="7" spans="1:3" s="23" customFormat="1" x14ac:dyDescent="0.3">
      <c r="A7" s="13" t="s">
        <v>131</v>
      </c>
      <c r="B7" s="14"/>
      <c r="C7" s="15"/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0</v>
      </c>
    </row>
    <row r="10" spans="1:3" x14ac:dyDescent="0.3">
      <c r="B10" s="2"/>
    </row>
    <row r="11" spans="1:3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8300-000000000000}"/>
  </hyperlinks>
  <pageMargins left="0.7" right="0.7" top="0.75" bottom="0.75" header="0.3" footer="0.3"/>
  <pageSetup orientation="portrait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400-000000000000}">
  <sheetPr>
    <tabColor theme="1"/>
  </sheetPr>
  <dimension ref="A1:C13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288</v>
      </c>
    </row>
    <row r="5" spans="1:3" x14ac:dyDescent="0.3">
      <c r="A5" s="4" t="s">
        <v>1</v>
      </c>
      <c r="B5" s="2">
        <f>'Total Orgs'!B100</f>
        <v>1000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SUM(B12:B101)</f>
        <v>1000</v>
      </c>
    </row>
    <row r="9" spans="1:3" x14ac:dyDescent="0.3">
      <c r="A9" s="4" t="s">
        <v>4</v>
      </c>
      <c r="B9" s="2">
        <f>SUM(B5+B6-B8)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45330</v>
      </c>
      <c r="B12" s="2">
        <v>1000</v>
      </c>
      <c r="C12" t="s">
        <v>720</v>
      </c>
    </row>
    <row r="13" spans="1:3" x14ac:dyDescent="0.3">
      <c r="C13" t="s">
        <v>721</v>
      </c>
    </row>
  </sheetData>
  <hyperlinks>
    <hyperlink ref="A1" location="'Total Orgs'!A1" display="Total Organizations" xr:uid="{00000000-0004-0000-8400-000000000000}"/>
  </hyperlinks>
  <pageMargins left="0.75" right="0.75" top="1" bottom="1" header="0.5" footer="0.5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01860-FF1F-425B-87D1-EE5460554ECD}">
  <sheetPr>
    <tabColor theme="1"/>
  </sheetPr>
  <dimension ref="A1:C13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349</v>
      </c>
    </row>
    <row r="5" spans="1:3" x14ac:dyDescent="0.3">
      <c r="A5" s="4" t="s">
        <v>1</v>
      </c>
      <c r="B5" s="2">
        <f>'Total Orgs'!B96</f>
        <v>500</v>
      </c>
    </row>
    <row r="6" spans="1:3" x14ac:dyDescent="0.3">
      <c r="A6" s="4" t="s">
        <v>2</v>
      </c>
    </row>
    <row r="7" spans="1:3" x14ac:dyDescent="0.3">
      <c r="A7" s="4" t="s">
        <v>131</v>
      </c>
      <c r="B7" s="2">
        <f>'Total Orgs'!D96</f>
        <v>0</v>
      </c>
    </row>
    <row r="8" spans="1:3" x14ac:dyDescent="0.3">
      <c r="A8" s="4" t="s">
        <v>3</v>
      </c>
      <c r="B8" s="2">
        <f>SUM(B12:B101)</f>
        <v>366.21</v>
      </c>
    </row>
    <row r="9" spans="1:3" x14ac:dyDescent="0.3">
      <c r="A9" s="4" t="s">
        <v>4</v>
      </c>
      <c r="B9" s="2">
        <f>SUM(B5+B6-B7-B8)</f>
        <v>133.79000000000002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45246</v>
      </c>
      <c r="B12" s="2">
        <v>366.21</v>
      </c>
      <c r="C12" t="s">
        <v>608</v>
      </c>
    </row>
    <row r="13" spans="1:3" x14ac:dyDescent="0.3">
      <c r="C13" t="s">
        <v>609</v>
      </c>
    </row>
  </sheetData>
  <hyperlinks>
    <hyperlink ref="A1" location="'Total Orgs'!A1" display="Total Organizations" xr:uid="{18A2C1FB-39E7-403E-AF2A-608E45A3ABD0}"/>
  </hyperlink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8BC57-A931-48B9-9FCB-DCE0106CA32C}">
  <dimension ref="A1:J14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53.699218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281</v>
      </c>
    </row>
    <row r="5" spans="1:3" x14ac:dyDescent="0.3">
      <c r="A5" s="4" t="s">
        <v>1</v>
      </c>
      <c r="B5" s="2">
        <f>'Total Orgs'!B12</f>
        <v>350</v>
      </c>
    </row>
    <row r="6" spans="1:3" x14ac:dyDescent="0.3">
      <c r="A6" s="4" t="s">
        <v>2</v>
      </c>
    </row>
    <row r="7" spans="1:3" x14ac:dyDescent="0.3">
      <c r="A7" s="4" t="s">
        <v>3</v>
      </c>
      <c r="B7" s="2">
        <f>SUM(B11:B142)</f>
        <v>350</v>
      </c>
    </row>
    <row r="8" spans="1:3" x14ac:dyDescent="0.3">
      <c r="A8" s="4" t="s">
        <v>4</v>
      </c>
      <c r="B8" s="2">
        <f>SUM(B5+B6-B7)</f>
        <v>0</v>
      </c>
    </row>
    <row r="10" spans="1:3" s="1" customFormat="1" x14ac:dyDescent="0.3">
      <c r="A10" s="7" t="s">
        <v>5</v>
      </c>
      <c r="B10" s="3" t="s">
        <v>6</v>
      </c>
      <c r="C10" s="1" t="s">
        <v>7</v>
      </c>
    </row>
    <row r="11" spans="1:3" x14ac:dyDescent="0.3">
      <c r="A11" s="4">
        <v>45376</v>
      </c>
      <c r="B11" s="2">
        <v>350</v>
      </c>
      <c r="C11" s="9" t="s">
        <v>499</v>
      </c>
    </row>
    <row r="12" spans="1:3" x14ac:dyDescent="0.3">
      <c r="C12" s="15" t="s">
        <v>833</v>
      </c>
    </row>
    <row r="13" spans="1:3" x14ac:dyDescent="0.3">
      <c r="C13" s="9"/>
    </row>
    <row r="15" spans="1:3" x14ac:dyDescent="0.3">
      <c r="C15" s="9"/>
    </row>
    <row r="16" spans="1:3" x14ac:dyDescent="0.3">
      <c r="C16" s="17"/>
    </row>
    <row r="17" spans="1:10" s="17" customFormat="1" x14ac:dyDescent="0.3">
      <c r="A17"/>
      <c r="B17"/>
      <c r="C17"/>
      <c r="D17"/>
      <c r="E17"/>
      <c r="F17"/>
      <c r="G17"/>
      <c r="H17"/>
      <c r="I17"/>
      <c r="J17"/>
    </row>
    <row r="18" spans="1:10" x14ac:dyDescent="0.3">
      <c r="A18"/>
      <c r="B18"/>
    </row>
    <row r="19" spans="1:10" x14ac:dyDescent="0.3">
      <c r="A19"/>
      <c r="B19"/>
    </row>
    <row r="20" spans="1:10" x14ac:dyDescent="0.3">
      <c r="A20"/>
      <c r="B20"/>
    </row>
    <row r="21" spans="1:10" x14ac:dyDescent="0.3">
      <c r="A21"/>
      <c r="B21"/>
    </row>
    <row r="22" spans="1:10" s="17" customFormat="1" x14ac:dyDescent="0.3">
      <c r="A22"/>
      <c r="B22"/>
      <c r="C22"/>
      <c r="D22"/>
      <c r="E22"/>
      <c r="F22"/>
      <c r="G22"/>
      <c r="H22"/>
      <c r="I22"/>
      <c r="J22"/>
    </row>
    <row r="23" spans="1:10" s="17" customFormat="1" x14ac:dyDescent="0.3">
      <c r="A23"/>
      <c r="B23"/>
      <c r="C23"/>
      <c r="D23"/>
      <c r="E23"/>
      <c r="F23"/>
      <c r="G23"/>
      <c r="H23"/>
      <c r="I23"/>
      <c r="J23"/>
    </row>
    <row r="24" spans="1:10" s="17" customFormat="1" x14ac:dyDescent="0.3">
      <c r="A24"/>
      <c r="B24"/>
      <c r="C24"/>
      <c r="D24"/>
      <c r="E24"/>
      <c r="F24"/>
      <c r="G24"/>
      <c r="H24"/>
      <c r="I24"/>
      <c r="J24"/>
    </row>
    <row r="25" spans="1:10" s="17" customFormat="1" x14ac:dyDescent="0.3">
      <c r="A25"/>
      <c r="B25"/>
      <c r="C25"/>
      <c r="D25"/>
      <c r="E25"/>
      <c r="F25"/>
      <c r="G25"/>
      <c r="H25"/>
      <c r="I25"/>
      <c r="J25"/>
    </row>
    <row r="26" spans="1:10" s="17" customFormat="1" x14ac:dyDescent="0.3">
      <c r="A26"/>
      <c r="B26"/>
      <c r="C26"/>
      <c r="D26"/>
      <c r="E26"/>
      <c r="F26"/>
      <c r="G26"/>
      <c r="H26"/>
      <c r="I26"/>
      <c r="J26"/>
    </row>
    <row r="27" spans="1:10" s="17" customFormat="1" x14ac:dyDescent="0.3">
      <c r="A27"/>
      <c r="B27"/>
      <c r="C27"/>
      <c r="D27"/>
      <c r="E27"/>
      <c r="F27"/>
      <c r="G27"/>
      <c r="H27"/>
      <c r="I27"/>
      <c r="J27"/>
    </row>
    <row r="28" spans="1:10" s="17" customFormat="1" x14ac:dyDescent="0.3">
      <c r="A28"/>
      <c r="B28"/>
      <c r="C28"/>
      <c r="D28"/>
      <c r="E28"/>
      <c r="F28"/>
      <c r="G28"/>
      <c r="H28"/>
      <c r="I28"/>
      <c r="J28"/>
    </row>
    <row r="29" spans="1:10" s="17" customFormat="1" x14ac:dyDescent="0.3">
      <c r="A29"/>
      <c r="B29"/>
      <c r="C29"/>
      <c r="D29"/>
      <c r="E29"/>
      <c r="F29"/>
      <c r="G29"/>
      <c r="H29"/>
      <c r="I29"/>
      <c r="J29"/>
    </row>
    <row r="30" spans="1:10" s="17" customFormat="1" x14ac:dyDescent="0.3">
      <c r="A30"/>
      <c r="B30"/>
      <c r="C30"/>
      <c r="D30"/>
      <c r="E30"/>
      <c r="F30"/>
      <c r="G30"/>
      <c r="H30"/>
      <c r="I30"/>
      <c r="J30"/>
    </row>
    <row r="31" spans="1:10" s="17" customFormat="1" x14ac:dyDescent="0.3">
      <c r="A31"/>
      <c r="B31"/>
      <c r="C31"/>
      <c r="D31"/>
      <c r="E31"/>
      <c r="F31"/>
      <c r="G31"/>
      <c r="H31"/>
      <c r="I31"/>
      <c r="J31"/>
    </row>
    <row r="32" spans="1:10" x14ac:dyDescent="0.3">
      <c r="A32"/>
      <c r="B32"/>
    </row>
    <row r="33" spans="1:3" x14ac:dyDescent="0.3">
      <c r="A33"/>
      <c r="B33"/>
    </row>
    <row r="34" spans="1:3" x14ac:dyDescent="0.3">
      <c r="A34"/>
      <c r="B34"/>
    </row>
    <row r="35" spans="1:3" s="17" customFormat="1" x14ac:dyDescent="0.3">
      <c r="A35" s="18"/>
      <c r="B35" s="19"/>
    </row>
    <row r="36" spans="1:3" s="17" customFormat="1" x14ac:dyDescent="0.3">
      <c r="A36" s="18"/>
      <c r="B36" s="19"/>
    </row>
    <row r="37" spans="1:3" x14ac:dyDescent="0.3">
      <c r="C37" s="9"/>
    </row>
    <row r="38" spans="1:3" x14ac:dyDescent="0.3">
      <c r="C38" s="17"/>
    </row>
    <row r="39" spans="1:3" x14ac:dyDescent="0.3">
      <c r="C39" s="9"/>
    </row>
    <row r="40" spans="1:3" x14ac:dyDescent="0.3">
      <c r="C40" s="17"/>
    </row>
    <row r="41" spans="1:3" x14ac:dyDescent="0.3">
      <c r="A41" s="81"/>
      <c r="B41" s="82"/>
      <c r="C41" s="102"/>
    </row>
    <row r="42" spans="1:3" x14ac:dyDescent="0.3">
      <c r="A42" s="83"/>
      <c r="C42" s="103"/>
    </row>
    <row r="43" spans="1:3" x14ac:dyDescent="0.3">
      <c r="A43" s="83"/>
      <c r="C43" s="103"/>
    </row>
    <row r="44" spans="1:3" x14ac:dyDescent="0.3">
      <c r="A44" s="83"/>
      <c r="C44" s="103"/>
    </row>
    <row r="45" spans="1:3" x14ac:dyDescent="0.3">
      <c r="A45" s="86"/>
      <c r="B45" s="87"/>
      <c r="C45" s="105"/>
    </row>
    <row r="46" spans="1:3" x14ac:dyDescent="0.3">
      <c r="C46" s="9"/>
    </row>
    <row r="47" spans="1:3" x14ac:dyDescent="0.3">
      <c r="C47" s="17"/>
    </row>
    <row r="48" spans="1:3" x14ac:dyDescent="0.3">
      <c r="C48" s="17"/>
    </row>
    <row r="49" spans="3:3" x14ac:dyDescent="0.3">
      <c r="C49" s="17"/>
    </row>
    <row r="50" spans="3:3" x14ac:dyDescent="0.3">
      <c r="C50" s="17"/>
    </row>
    <row r="51" spans="3:3" x14ac:dyDescent="0.3">
      <c r="C51" s="9"/>
    </row>
    <row r="52" spans="3:3" x14ac:dyDescent="0.3">
      <c r="C52" s="17"/>
    </row>
    <row r="53" spans="3:3" x14ac:dyDescent="0.3">
      <c r="C53" s="17"/>
    </row>
    <row r="54" spans="3:3" x14ac:dyDescent="0.3">
      <c r="C54" s="9"/>
    </row>
    <row r="55" spans="3:3" x14ac:dyDescent="0.3">
      <c r="C55" s="17"/>
    </row>
    <row r="56" spans="3:3" x14ac:dyDescent="0.3">
      <c r="C56" s="17"/>
    </row>
    <row r="57" spans="3:3" x14ac:dyDescent="0.3">
      <c r="C57" s="17"/>
    </row>
    <row r="58" spans="3:3" x14ac:dyDescent="0.3">
      <c r="C58" s="17"/>
    </row>
    <row r="59" spans="3:3" x14ac:dyDescent="0.3">
      <c r="C59" s="17"/>
    </row>
    <row r="60" spans="3:3" x14ac:dyDescent="0.3">
      <c r="C60" s="9"/>
    </row>
    <row r="61" spans="3:3" x14ac:dyDescent="0.3">
      <c r="C61" s="17"/>
    </row>
    <row r="62" spans="3:3" x14ac:dyDescent="0.3">
      <c r="C62" s="17"/>
    </row>
    <row r="63" spans="3:3" x14ac:dyDescent="0.3">
      <c r="C63" s="17"/>
    </row>
    <row r="64" spans="3:3" x14ac:dyDescent="0.3">
      <c r="C64" s="17"/>
    </row>
    <row r="65" spans="1:3" x14ac:dyDescent="0.3">
      <c r="C65" s="17"/>
    </row>
    <row r="66" spans="1:3" x14ac:dyDescent="0.3">
      <c r="C66" s="9"/>
    </row>
    <row r="67" spans="1:3" x14ac:dyDescent="0.3">
      <c r="C67" s="17"/>
    </row>
    <row r="68" spans="1:3" x14ac:dyDescent="0.3">
      <c r="C68" s="17"/>
    </row>
    <row r="69" spans="1:3" x14ac:dyDescent="0.3">
      <c r="C69" s="9"/>
    </row>
    <row r="70" spans="1:3" x14ac:dyDescent="0.3">
      <c r="C70" s="17"/>
    </row>
    <row r="71" spans="1:3" x14ac:dyDescent="0.3">
      <c r="C71" s="17"/>
    </row>
    <row r="72" spans="1:3" x14ac:dyDescent="0.3">
      <c r="C72" s="17"/>
    </row>
    <row r="73" spans="1:3" x14ac:dyDescent="0.3">
      <c r="C73" s="17"/>
    </row>
    <row r="74" spans="1:3" x14ac:dyDescent="0.3">
      <c r="C74" s="17"/>
    </row>
    <row r="75" spans="1:3" s="23" customFormat="1" x14ac:dyDescent="0.3">
      <c r="A75" s="13"/>
      <c r="C75" s="55"/>
    </row>
    <row r="76" spans="1:3" x14ac:dyDescent="0.3">
      <c r="C76" s="17"/>
    </row>
    <row r="77" spans="1:3" x14ac:dyDescent="0.3">
      <c r="C77" s="17"/>
    </row>
    <row r="78" spans="1:3" x14ac:dyDescent="0.3">
      <c r="C78" s="17"/>
    </row>
    <row r="79" spans="1:3" x14ac:dyDescent="0.3">
      <c r="C79" s="17"/>
    </row>
    <row r="80" spans="1:3" x14ac:dyDescent="0.3">
      <c r="C80" s="17"/>
    </row>
    <row r="81" spans="1:3" x14ac:dyDescent="0.3">
      <c r="C81" s="17"/>
    </row>
    <row r="82" spans="1:3" x14ac:dyDescent="0.3">
      <c r="C82" s="17"/>
    </row>
    <row r="83" spans="1:3" x14ac:dyDescent="0.3">
      <c r="A83" s="18"/>
      <c r="B83" s="19"/>
      <c r="C83" s="9"/>
    </row>
    <row r="84" spans="1:3" s="17" customFormat="1" x14ac:dyDescent="0.3">
      <c r="A84" s="18"/>
      <c r="B84" s="19"/>
      <c r="C84" s="56"/>
    </row>
    <row r="85" spans="1:3" x14ac:dyDescent="0.3">
      <c r="A85" s="18"/>
      <c r="B85" s="19"/>
      <c r="C85" s="17"/>
    </row>
    <row r="86" spans="1:3" x14ac:dyDescent="0.3">
      <c r="A86" s="18"/>
      <c r="B86" s="19"/>
      <c r="C86" s="17"/>
    </row>
    <row r="87" spans="1:3" x14ac:dyDescent="0.3">
      <c r="A87" s="18"/>
      <c r="B87" s="19"/>
      <c r="C87" s="17"/>
    </row>
    <row r="88" spans="1:3" x14ac:dyDescent="0.3">
      <c r="A88" s="18"/>
      <c r="B88" s="19"/>
      <c r="C88" s="9"/>
    </row>
    <row r="89" spans="1:3" x14ac:dyDescent="0.3">
      <c r="A89" s="18"/>
      <c r="B89" s="19"/>
      <c r="C89" s="56"/>
    </row>
    <row r="90" spans="1:3" x14ac:dyDescent="0.3">
      <c r="A90" s="18"/>
      <c r="B90" s="19"/>
      <c r="C90" s="17"/>
    </row>
    <row r="91" spans="1:3" x14ac:dyDescent="0.3">
      <c r="A91" s="18"/>
      <c r="B91" s="19"/>
      <c r="C91" s="17"/>
    </row>
    <row r="92" spans="1:3" x14ac:dyDescent="0.3">
      <c r="A92" s="18"/>
      <c r="B92" s="19"/>
      <c r="C92" s="17"/>
    </row>
    <row r="93" spans="1:3" x14ac:dyDescent="0.3">
      <c r="A93" s="18"/>
      <c r="B93" s="19"/>
      <c r="C93" s="17"/>
    </row>
    <row r="94" spans="1:3" x14ac:dyDescent="0.3">
      <c r="A94" s="18"/>
      <c r="B94" s="19"/>
      <c r="C94" s="17"/>
    </row>
    <row r="95" spans="1:3" x14ac:dyDescent="0.3">
      <c r="A95" s="18"/>
      <c r="B95" s="19"/>
      <c r="C95" s="17"/>
    </row>
    <row r="96" spans="1:3" x14ac:dyDescent="0.3">
      <c r="A96" s="18"/>
      <c r="B96" s="19"/>
      <c r="C96" s="17"/>
    </row>
    <row r="97" spans="1:3" x14ac:dyDescent="0.3">
      <c r="A97" s="18"/>
      <c r="B97" s="19"/>
      <c r="C97" s="17"/>
    </row>
    <row r="98" spans="1:3" x14ac:dyDescent="0.3">
      <c r="A98" s="18"/>
      <c r="B98" s="19"/>
      <c r="C98" s="17"/>
    </row>
    <row r="99" spans="1:3" x14ac:dyDescent="0.3">
      <c r="A99" s="18"/>
      <c r="B99" s="19"/>
      <c r="C99" s="17"/>
    </row>
    <row r="100" spans="1:3" x14ac:dyDescent="0.3">
      <c r="A100" s="18"/>
      <c r="B100" s="19"/>
      <c r="C100" s="17"/>
    </row>
    <row r="101" spans="1:3" x14ac:dyDescent="0.3">
      <c r="A101" s="18"/>
      <c r="B101" s="19"/>
      <c r="C101" s="17"/>
    </row>
    <row r="102" spans="1:3" x14ac:dyDescent="0.3">
      <c r="A102" s="18"/>
      <c r="B102" s="19"/>
      <c r="C102" s="17"/>
    </row>
    <row r="103" spans="1:3" x14ac:dyDescent="0.3">
      <c r="A103" s="18"/>
      <c r="B103" s="19"/>
      <c r="C103" s="17"/>
    </row>
    <row r="104" spans="1:3" x14ac:dyDescent="0.3">
      <c r="A104" s="18"/>
      <c r="B104" s="19"/>
      <c r="C104" s="17"/>
    </row>
    <row r="105" spans="1:3" x14ac:dyDescent="0.3">
      <c r="A105" s="18"/>
      <c r="B105" s="19"/>
      <c r="C105" s="17"/>
    </row>
    <row r="106" spans="1:3" x14ac:dyDescent="0.3">
      <c r="A106" s="18"/>
      <c r="B106" s="19"/>
      <c r="C106" s="17"/>
    </row>
    <row r="107" spans="1:3" x14ac:dyDescent="0.3">
      <c r="A107" s="18"/>
      <c r="B107" s="19"/>
      <c r="C107" s="17"/>
    </row>
    <row r="108" spans="1:3" x14ac:dyDescent="0.3">
      <c r="A108" s="18"/>
      <c r="B108" s="19"/>
      <c r="C108" s="17"/>
    </row>
    <row r="109" spans="1:3" x14ac:dyDescent="0.3">
      <c r="A109" s="18"/>
      <c r="B109" s="19"/>
      <c r="C109" s="17"/>
    </row>
    <row r="110" spans="1:3" x14ac:dyDescent="0.3">
      <c r="A110" s="18"/>
      <c r="B110" s="19"/>
      <c r="C110" s="17"/>
    </row>
    <row r="111" spans="1:3" x14ac:dyDescent="0.3">
      <c r="A111" s="18"/>
      <c r="B111" s="19"/>
      <c r="C111" s="17"/>
    </row>
    <row r="112" spans="1:3" x14ac:dyDescent="0.3">
      <c r="A112" s="18"/>
      <c r="B112" s="19"/>
      <c r="C112" s="17"/>
    </row>
    <row r="113" spans="1:3" x14ac:dyDescent="0.3">
      <c r="A113" s="18"/>
      <c r="B113" s="19"/>
      <c r="C113" s="17"/>
    </row>
    <row r="114" spans="1:3" x14ac:dyDescent="0.3">
      <c r="A114" s="18"/>
      <c r="B114" s="19"/>
      <c r="C114" s="17"/>
    </row>
    <row r="115" spans="1:3" x14ac:dyDescent="0.3">
      <c r="A115" s="18"/>
      <c r="B115" s="19"/>
      <c r="C115" s="17"/>
    </row>
    <row r="116" spans="1:3" x14ac:dyDescent="0.3">
      <c r="A116" s="18"/>
      <c r="B116" s="19"/>
      <c r="C116" s="17"/>
    </row>
    <row r="117" spans="1:3" x14ac:dyDescent="0.3">
      <c r="A117" s="18"/>
      <c r="B117" s="19"/>
      <c r="C117" s="17"/>
    </row>
    <row r="118" spans="1:3" x14ac:dyDescent="0.3">
      <c r="A118" s="18"/>
      <c r="B118" s="19"/>
      <c r="C118" s="17"/>
    </row>
    <row r="119" spans="1:3" x14ac:dyDescent="0.3">
      <c r="A119" s="18"/>
      <c r="B119" s="19"/>
      <c r="C119" s="17"/>
    </row>
    <row r="120" spans="1:3" x14ac:dyDescent="0.3">
      <c r="A120" s="18"/>
      <c r="B120" s="19"/>
      <c r="C120" s="17"/>
    </row>
    <row r="121" spans="1:3" x14ac:dyDescent="0.3">
      <c r="A121" s="18"/>
      <c r="B121" s="19"/>
      <c r="C121" s="17"/>
    </row>
    <row r="122" spans="1:3" x14ac:dyDescent="0.3">
      <c r="A122" s="18"/>
      <c r="B122" s="19"/>
      <c r="C122" s="17"/>
    </row>
    <row r="123" spans="1:3" x14ac:dyDescent="0.3">
      <c r="A123" s="18"/>
      <c r="B123" s="19"/>
      <c r="C123" s="17"/>
    </row>
    <row r="124" spans="1:3" x14ac:dyDescent="0.3">
      <c r="A124" s="18"/>
      <c r="B124" s="19"/>
      <c r="C124" s="17"/>
    </row>
    <row r="125" spans="1:3" x14ac:dyDescent="0.3">
      <c r="A125" s="18"/>
      <c r="B125" s="19"/>
      <c r="C125" s="17"/>
    </row>
    <row r="126" spans="1:3" x14ac:dyDescent="0.3">
      <c r="A126" s="18"/>
      <c r="B126" s="19"/>
      <c r="C126" s="17"/>
    </row>
    <row r="127" spans="1:3" x14ac:dyDescent="0.3">
      <c r="A127" s="18"/>
      <c r="B127" s="19"/>
      <c r="C127" s="17"/>
    </row>
    <row r="128" spans="1:3" x14ac:dyDescent="0.3">
      <c r="A128" s="18"/>
      <c r="B128" s="19"/>
      <c r="C128" s="17"/>
    </row>
    <row r="129" spans="1:3" x14ac:dyDescent="0.3">
      <c r="A129" s="18"/>
      <c r="B129" s="19"/>
      <c r="C129" s="17"/>
    </row>
    <row r="130" spans="1:3" x14ac:dyDescent="0.3">
      <c r="A130" s="18"/>
      <c r="B130" s="19"/>
      <c r="C130" s="17"/>
    </row>
    <row r="131" spans="1:3" x14ac:dyDescent="0.3">
      <c r="A131" s="18"/>
      <c r="B131" s="19"/>
      <c r="C131" s="17"/>
    </row>
    <row r="132" spans="1:3" x14ac:dyDescent="0.3">
      <c r="A132" s="18"/>
      <c r="B132" s="19"/>
      <c r="C132" s="17"/>
    </row>
    <row r="133" spans="1:3" x14ac:dyDescent="0.3">
      <c r="A133" s="18"/>
      <c r="B133" s="19"/>
      <c r="C133" s="17"/>
    </row>
    <row r="134" spans="1:3" x14ac:dyDescent="0.3">
      <c r="A134" s="18"/>
      <c r="B134" s="19"/>
      <c r="C134" s="17"/>
    </row>
    <row r="135" spans="1:3" x14ac:dyDescent="0.3">
      <c r="A135" s="18"/>
      <c r="B135" s="19"/>
      <c r="C135" s="17"/>
    </row>
    <row r="136" spans="1:3" x14ac:dyDescent="0.3">
      <c r="A136" s="18"/>
      <c r="B136" s="19"/>
      <c r="C136" s="17"/>
    </row>
    <row r="137" spans="1:3" x14ac:dyDescent="0.3">
      <c r="A137" s="18"/>
      <c r="B137" s="19"/>
      <c r="C137" s="17"/>
    </row>
    <row r="138" spans="1:3" x14ac:dyDescent="0.3">
      <c r="A138" s="18"/>
      <c r="B138" s="19"/>
      <c r="C138" s="17"/>
    </row>
    <row r="139" spans="1:3" x14ac:dyDescent="0.3">
      <c r="A139" s="18"/>
      <c r="B139" s="19"/>
      <c r="C139" s="17"/>
    </row>
    <row r="140" spans="1:3" x14ac:dyDescent="0.3">
      <c r="A140" s="18"/>
      <c r="B140" s="19"/>
      <c r="C140" s="17"/>
    </row>
    <row r="141" spans="1:3" x14ac:dyDescent="0.3">
      <c r="A141" s="18"/>
      <c r="B141" s="19"/>
      <c r="C141" s="17"/>
    </row>
    <row r="142" spans="1:3" x14ac:dyDescent="0.3">
      <c r="A142" s="18"/>
      <c r="B142" s="19"/>
      <c r="C142" s="17"/>
    </row>
    <row r="143" spans="1:3" x14ac:dyDescent="0.3">
      <c r="A143" s="18"/>
      <c r="B143" s="19"/>
      <c r="C143" s="17"/>
    </row>
    <row r="144" spans="1:3" x14ac:dyDescent="0.3">
      <c r="A144" s="18"/>
      <c r="B144" s="19"/>
      <c r="C144" s="17"/>
    </row>
  </sheetData>
  <hyperlinks>
    <hyperlink ref="A1" location="'Total Orgs'!A1" display="Total Organizations" xr:uid="{26A94FB3-CD05-4010-A2E7-FF55660DC475}"/>
  </hyperlinks>
  <pageMargins left="0.75" right="0.75" top="1" bottom="1" header="0.5" footer="0.5"/>
  <pageSetup orientation="landscape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47E17-2F87-4181-8C8A-915AAABD61E3}">
  <dimension ref="A1:F14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53.69921875" customWidth="1"/>
  </cols>
  <sheetData>
    <row r="1" spans="1:6" x14ac:dyDescent="0.3">
      <c r="A1" s="5" t="s">
        <v>0</v>
      </c>
      <c r="C1" s="1" t="e">
        <f>'Total Orgs'!#REF!</f>
        <v>#REF!</v>
      </c>
    </row>
    <row r="2" spans="1:6" x14ac:dyDescent="0.3">
      <c r="A2" s="5"/>
    </row>
    <row r="3" spans="1:6" x14ac:dyDescent="0.3">
      <c r="A3" s="6" t="s">
        <v>443</v>
      </c>
    </row>
    <row r="5" spans="1:6" x14ac:dyDescent="0.3">
      <c r="A5" s="4" t="s">
        <v>1</v>
      </c>
      <c r="B5" s="2">
        <f>'Total Orgs'!B106</f>
        <v>2000</v>
      </c>
    </row>
    <row r="6" spans="1:6" x14ac:dyDescent="0.3">
      <c r="A6" s="4" t="s">
        <v>2</v>
      </c>
    </row>
    <row r="7" spans="1:6" x14ac:dyDescent="0.3">
      <c r="A7" s="4" t="s">
        <v>3</v>
      </c>
      <c r="B7" s="2">
        <f>SUM(B11:B142)</f>
        <v>2000</v>
      </c>
    </row>
    <row r="8" spans="1:6" x14ac:dyDescent="0.3">
      <c r="A8" s="4" t="s">
        <v>4</v>
      </c>
      <c r="B8" s="2">
        <f>SUM(B5+B6-B7)</f>
        <v>0</v>
      </c>
    </row>
    <row r="10" spans="1:6" s="1" customFormat="1" x14ac:dyDescent="0.3">
      <c r="A10" s="7" t="s">
        <v>5</v>
      </c>
      <c r="B10" s="3" t="s">
        <v>6</v>
      </c>
      <c r="C10" s="1" t="s">
        <v>7</v>
      </c>
    </row>
    <row r="11" spans="1:6" x14ac:dyDescent="0.3">
      <c r="A11" s="4">
        <v>45346</v>
      </c>
      <c r="B11" s="2">
        <v>228.96</v>
      </c>
      <c r="C11" s="166" t="s">
        <v>1019</v>
      </c>
      <c r="D11">
        <v>9.59</v>
      </c>
    </row>
    <row r="12" spans="1:6" x14ac:dyDescent="0.3">
      <c r="C12" s="15" t="s">
        <v>763</v>
      </c>
      <c r="D12">
        <v>9.59</v>
      </c>
    </row>
    <row r="13" spans="1:6" x14ac:dyDescent="0.3">
      <c r="A13" s="4">
        <v>45346</v>
      </c>
      <c r="B13" s="2">
        <v>5.99</v>
      </c>
      <c r="C13" s="166" t="s">
        <v>762</v>
      </c>
      <c r="D13">
        <v>9.59</v>
      </c>
    </row>
    <row r="14" spans="1:6" x14ac:dyDescent="0.3">
      <c r="C14" t="s">
        <v>764</v>
      </c>
      <c r="D14">
        <v>167.77</v>
      </c>
    </row>
    <row r="15" spans="1:6" x14ac:dyDescent="0.3">
      <c r="A15" s="4">
        <v>45346</v>
      </c>
      <c r="B15" s="2">
        <v>699.99</v>
      </c>
      <c r="C15" s="166" t="s">
        <v>762</v>
      </c>
      <c r="E15" t="s">
        <v>230</v>
      </c>
      <c r="F15">
        <v>5.99</v>
      </c>
    </row>
    <row r="16" spans="1:6" x14ac:dyDescent="0.3">
      <c r="A16"/>
      <c r="B16"/>
      <c r="C16" s="166" t="s">
        <v>766</v>
      </c>
      <c r="E16" t="s">
        <v>230</v>
      </c>
      <c r="F16">
        <v>6.4</v>
      </c>
    </row>
    <row r="17" spans="1:6" x14ac:dyDescent="0.3">
      <c r="A17" s="27">
        <v>45346</v>
      </c>
      <c r="B17">
        <v>207.41</v>
      </c>
      <c r="C17" s="166" t="s">
        <v>762</v>
      </c>
      <c r="E17" t="s">
        <v>230</v>
      </c>
      <c r="F17">
        <v>699.99</v>
      </c>
    </row>
    <row r="18" spans="1:6" x14ac:dyDescent="0.3">
      <c r="A18"/>
      <c r="B18"/>
      <c r="C18" s="166" t="s">
        <v>765</v>
      </c>
      <c r="D18">
        <v>24.49</v>
      </c>
    </row>
    <row r="19" spans="1:6" x14ac:dyDescent="0.3">
      <c r="A19" s="27">
        <v>45346</v>
      </c>
      <c r="B19">
        <v>6.48</v>
      </c>
      <c r="C19" s="166" t="s">
        <v>762</v>
      </c>
      <c r="E19" t="s">
        <v>230</v>
      </c>
      <c r="F19">
        <v>82.56</v>
      </c>
    </row>
    <row r="20" spans="1:6" x14ac:dyDescent="0.3">
      <c r="A20"/>
      <c r="B20"/>
      <c r="C20" s="166" t="s">
        <v>767</v>
      </c>
      <c r="E20" t="s">
        <v>230</v>
      </c>
      <c r="F20">
        <v>228.96</v>
      </c>
    </row>
    <row r="21" spans="1:6" x14ac:dyDescent="0.3">
      <c r="A21" s="27">
        <v>45346</v>
      </c>
      <c r="B21">
        <v>13.3</v>
      </c>
      <c r="C21" s="166" t="s">
        <v>762</v>
      </c>
      <c r="E21" t="s">
        <v>230</v>
      </c>
      <c r="F21">
        <v>13.3</v>
      </c>
    </row>
    <row r="22" spans="1:6" x14ac:dyDescent="0.3">
      <c r="A22"/>
      <c r="B22"/>
      <c r="C22" s="166" t="s">
        <v>768</v>
      </c>
      <c r="D22">
        <v>344.82</v>
      </c>
    </row>
    <row r="23" spans="1:6" x14ac:dyDescent="0.3">
      <c r="A23"/>
      <c r="B23">
        <v>82.87</v>
      </c>
      <c r="C23" s="166" t="s">
        <v>914</v>
      </c>
      <c r="E23" t="s">
        <v>230</v>
      </c>
      <c r="F23">
        <v>144.33000000000001</v>
      </c>
    </row>
    <row r="24" spans="1:6" x14ac:dyDescent="0.3">
      <c r="A24"/>
      <c r="B24"/>
      <c r="C24" s="166" t="s">
        <v>915</v>
      </c>
      <c r="D24">
        <v>139.99</v>
      </c>
    </row>
    <row r="25" spans="1:6" x14ac:dyDescent="0.3">
      <c r="A25"/>
      <c r="B25">
        <v>144.33000000000001</v>
      </c>
      <c r="C25" s="166" t="s">
        <v>916</v>
      </c>
      <c r="D25">
        <f>SUM(D11:D24)</f>
        <v>705.84</v>
      </c>
    </row>
    <row r="26" spans="1:6" x14ac:dyDescent="0.3">
      <c r="A26"/>
      <c r="B26"/>
      <c r="C26" s="166" t="s">
        <v>917</v>
      </c>
    </row>
    <row r="27" spans="1:6" x14ac:dyDescent="0.3">
      <c r="A27"/>
      <c r="B27">
        <v>610.66999999999996</v>
      </c>
      <c r="C27" s="166" t="s">
        <v>1020</v>
      </c>
    </row>
    <row r="28" spans="1:6" x14ac:dyDescent="0.3">
      <c r="A28"/>
      <c r="B28"/>
    </row>
    <row r="29" spans="1:6" x14ac:dyDescent="0.3">
      <c r="A29"/>
      <c r="B29"/>
    </row>
    <row r="30" spans="1:6" x14ac:dyDescent="0.3">
      <c r="A30"/>
      <c r="B30"/>
    </row>
    <row r="31" spans="1:6" x14ac:dyDescent="0.3">
      <c r="A31"/>
      <c r="B31"/>
    </row>
    <row r="32" spans="1:6" x14ac:dyDescent="0.3">
      <c r="A32"/>
      <c r="B32"/>
    </row>
    <row r="33" spans="1:3" x14ac:dyDescent="0.3">
      <c r="A33"/>
      <c r="B33"/>
    </row>
    <row r="34" spans="1:3" x14ac:dyDescent="0.3">
      <c r="A34"/>
      <c r="B34"/>
    </row>
    <row r="35" spans="1:3" s="17" customFormat="1" x14ac:dyDescent="0.3">
      <c r="A35" s="18"/>
      <c r="B35" s="19"/>
    </row>
    <row r="36" spans="1:3" s="17" customFormat="1" x14ac:dyDescent="0.3">
      <c r="A36" s="18"/>
      <c r="B36" s="19"/>
    </row>
    <row r="37" spans="1:3" x14ac:dyDescent="0.3">
      <c r="C37" s="9"/>
    </row>
    <row r="38" spans="1:3" x14ac:dyDescent="0.3">
      <c r="C38" s="17"/>
    </row>
    <row r="39" spans="1:3" x14ac:dyDescent="0.3">
      <c r="C39" s="9"/>
    </row>
    <row r="40" spans="1:3" x14ac:dyDescent="0.3">
      <c r="C40" s="17"/>
    </row>
    <row r="41" spans="1:3" x14ac:dyDescent="0.3">
      <c r="A41" s="81"/>
      <c r="B41" s="82"/>
      <c r="C41" s="102"/>
    </row>
    <row r="42" spans="1:3" x14ac:dyDescent="0.3">
      <c r="A42" s="83"/>
      <c r="C42" s="103"/>
    </row>
    <row r="43" spans="1:3" x14ac:dyDescent="0.3">
      <c r="A43" s="83"/>
      <c r="C43" s="103"/>
    </row>
    <row r="44" spans="1:3" x14ac:dyDescent="0.3">
      <c r="A44" s="83"/>
      <c r="C44" s="103"/>
    </row>
    <row r="45" spans="1:3" x14ac:dyDescent="0.3">
      <c r="A45" s="86"/>
      <c r="B45" s="87"/>
      <c r="C45" s="105"/>
    </row>
    <row r="46" spans="1:3" x14ac:dyDescent="0.3">
      <c r="C46" s="9"/>
    </row>
    <row r="47" spans="1:3" x14ac:dyDescent="0.3">
      <c r="C47" s="17"/>
    </row>
    <row r="48" spans="1:3" x14ac:dyDescent="0.3">
      <c r="C48" s="17"/>
    </row>
    <row r="49" spans="3:3" x14ac:dyDescent="0.3">
      <c r="C49" s="17"/>
    </row>
    <row r="50" spans="3:3" x14ac:dyDescent="0.3">
      <c r="C50" s="17"/>
    </row>
    <row r="51" spans="3:3" x14ac:dyDescent="0.3">
      <c r="C51" s="9"/>
    </row>
    <row r="52" spans="3:3" x14ac:dyDescent="0.3">
      <c r="C52" s="17"/>
    </row>
    <row r="53" spans="3:3" x14ac:dyDescent="0.3">
      <c r="C53" s="17"/>
    </row>
    <row r="54" spans="3:3" x14ac:dyDescent="0.3">
      <c r="C54" s="9"/>
    </row>
    <row r="55" spans="3:3" x14ac:dyDescent="0.3">
      <c r="C55" s="17"/>
    </row>
    <row r="56" spans="3:3" x14ac:dyDescent="0.3">
      <c r="C56" s="17"/>
    </row>
    <row r="57" spans="3:3" x14ac:dyDescent="0.3">
      <c r="C57" s="17"/>
    </row>
    <row r="58" spans="3:3" x14ac:dyDescent="0.3">
      <c r="C58" s="17"/>
    </row>
    <row r="59" spans="3:3" x14ac:dyDescent="0.3">
      <c r="C59" s="17"/>
    </row>
    <row r="60" spans="3:3" x14ac:dyDescent="0.3">
      <c r="C60" s="9"/>
    </row>
    <row r="61" spans="3:3" x14ac:dyDescent="0.3">
      <c r="C61" s="17"/>
    </row>
    <row r="62" spans="3:3" x14ac:dyDescent="0.3">
      <c r="C62" s="17"/>
    </row>
    <row r="63" spans="3:3" x14ac:dyDescent="0.3">
      <c r="C63" s="17"/>
    </row>
    <row r="64" spans="3:3" x14ac:dyDescent="0.3">
      <c r="C64" s="17"/>
    </row>
    <row r="65" spans="1:3" x14ac:dyDescent="0.3">
      <c r="C65" s="17"/>
    </row>
    <row r="66" spans="1:3" x14ac:dyDescent="0.3">
      <c r="C66" s="9"/>
    </row>
    <row r="67" spans="1:3" x14ac:dyDescent="0.3">
      <c r="C67" s="17"/>
    </row>
    <row r="68" spans="1:3" x14ac:dyDescent="0.3">
      <c r="C68" s="17"/>
    </row>
    <row r="69" spans="1:3" x14ac:dyDescent="0.3">
      <c r="C69" s="9"/>
    </row>
    <row r="70" spans="1:3" x14ac:dyDescent="0.3">
      <c r="C70" s="17"/>
    </row>
    <row r="71" spans="1:3" x14ac:dyDescent="0.3">
      <c r="C71" s="17"/>
    </row>
    <row r="72" spans="1:3" x14ac:dyDescent="0.3">
      <c r="C72" s="17"/>
    </row>
    <row r="73" spans="1:3" x14ac:dyDescent="0.3">
      <c r="C73" s="17"/>
    </row>
    <row r="74" spans="1:3" x14ac:dyDescent="0.3">
      <c r="C74" s="17"/>
    </row>
    <row r="75" spans="1:3" s="23" customFormat="1" x14ac:dyDescent="0.3">
      <c r="A75" s="13"/>
      <c r="C75" s="55"/>
    </row>
    <row r="76" spans="1:3" x14ac:dyDescent="0.3">
      <c r="C76" s="17"/>
    </row>
    <row r="77" spans="1:3" x14ac:dyDescent="0.3">
      <c r="C77" s="17"/>
    </row>
    <row r="78" spans="1:3" x14ac:dyDescent="0.3">
      <c r="C78" s="17"/>
    </row>
    <row r="79" spans="1:3" x14ac:dyDescent="0.3">
      <c r="C79" s="17"/>
    </row>
    <row r="80" spans="1:3" x14ac:dyDescent="0.3">
      <c r="C80" s="17"/>
    </row>
    <row r="81" spans="1:3" x14ac:dyDescent="0.3">
      <c r="C81" s="17"/>
    </row>
    <row r="82" spans="1:3" x14ac:dyDescent="0.3">
      <c r="C82" s="17"/>
    </row>
    <row r="83" spans="1:3" x14ac:dyDescent="0.3">
      <c r="A83" s="18"/>
      <c r="B83" s="19"/>
      <c r="C83" s="9"/>
    </row>
    <row r="84" spans="1:3" s="17" customFormat="1" x14ac:dyDescent="0.3">
      <c r="A84" s="18"/>
      <c r="B84" s="19"/>
      <c r="C84" s="56"/>
    </row>
    <row r="85" spans="1:3" x14ac:dyDescent="0.3">
      <c r="A85" s="18"/>
      <c r="B85" s="19"/>
      <c r="C85" s="17"/>
    </row>
    <row r="86" spans="1:3" x14ac:dyDescent="0.3">
      <c r="A86" s="18"/>
      <c r="B86" s="19"/>
      <c r="C86" s="17"/>
    </row>
    <row r="87" spans="1:3" x14ac:dyDescent="0.3">
      <c r="A87" s="18"/>
      <c r="B87" s="19"/>
      <c r="C87" s="17"/>
    </row>
    <row r="88" spans="1:3" x14ac:dyDescent="0.3">
      <c r="A88" s="18"/>
      <c r="B88" s="19"/>
      <c r="C88" s="9"/>
    </row>
    <row r="89" spans="1:3" x14ac:dyDescent="0.3">
      <c r="A89" s="18"/>
      <c r="B89" s="19"/>
      <c r="C89" s="56"/>
    </row>
    <row r="90" spans="1:3" x14ac:dyDescent="0.3">
      <c r="A90" s="18"/>
      <c r="B90" s="19"/>
      <c r="C90" s="17"/>
    </row>
    <row r="91" spans="1:3" x14ac:dyDescent="0.3">
      <c r="A91" s="18"/>
      <c r="B91" s="19"/>
      <c r="C91" s="17"/>
    </row>
    <row r="92" spans="1:3" x14ac:dyDescent="0.3">
      <c r="A92" s="18"/>
      <c r="B92" s="19"/>
      <c r="C92" s="17"/>
    </row>
    <row r="93" spans="1:3" x14ac:dyDescent="0.3">
      <c r="A93" s="18"/>
      <c r="B93" s="19"/>
      <c r="C93" s="17"/>
    </row>
    <row r="94" spans="1:3" x14ac:dyDescent="0.3">
      <c r="A94" s="18"/>
      <c r="B94" s="19"/>
      <c r="C94" s="17"/>
    </row>
    <row r="95" spans="1:3" x14ac:dyDescent="0.3">
      <c r="A95" s="18"/>
      <c r="B95" s="19"/>
      <c r="C95" s="17"/>
    </row>
    <row r="96" spans="1:3" x14ac:dyDescent="0.3">
      <c r="A96" s="18"/>
      <c r="B96" s="19"/>
      <c r="C96" s="17"/>
    </row>
    <row r="97" spans="1:3" x14ac:dyDescent="0.3">
      <c r="A97" s="18"/>
      <c r="B97" s="19"/>
      <c r="C97" s="17"/>
    </row>
    <row r="98" spans="1:3" x14ac:dyDescent="0.3">
      <c r="A98" s="18"/>
      <c r="B98" s="19"/>
      <c r="C98" s="17"/>
    </row>
    <row r="99" spans="1:3" x14ac:dyDescent="0.3">
      <c r="A99" s="18"/>
      <c r="B99" s="19"/>
      <c r="C99" s="17"/>
    </row>
    <row r="100" spans="1:3" x14ac:dyDescent="0.3">
      <c r="A100" s="18"/>
      <c r="B100" s="19"/>
      <c r="C100" s="17"/>
    </row>
    <row r="101" spans="1:3" x14ac:dyDescent="0.3">
      <c r="A101" s="18"/>
      <c r="B101" s="19"/>
      <c r="C101" s="17"/>
    </row>
    <row r="102" spans="1:3" x14ac:dyDescent="0.3">
      <c r="A102" s="18"/>
      <c r="B102" s="19"/>
      <c r="C102" s="17"/>
    </row>
    <row r="103" spans="1:3" x14ac:dyDescent="0.3">
      <c r="A103" s="18"/>
      <c r="B103" s="19"/>
      <c r="C103" s="17"/>
    </row>
    <row r="104" spans="1:3" x14ac:dyDescent="0.3">
      <c r="A104" s="18"/>
      <c r="B104" s="19"/>
      <c r="C104" s="17"/>
    </row>
    <row r="105" spans="1:3" x14ac:dyDescent="0.3">
      <c r="A105" s="18"/>
      <c r="B105" s="19"/>
      <c r="C105" s="17"/>
    </row>
    <row r="106" spans="1:3" x14ac:dyDescent="0.3">
      <c r="A106" s="18"/>
      <c r="B106" s="19"/>
      <c r="C106" s="17"/>
    </row>
    <row r="107" spans="1:3" x14ac:dyDescent="0.3">
      <c r="A107" s="18"/>
      <c r="B107" s="19"/>
      <c r="C107" s="17"/>
    </row>
    <row r="108" spans="1:3" x14ac:dyDescent="0.3">
      <c r="A108" s="18"/>
      <c r="B108" s="19"/>
      <c r="C108" s="17"/>
    </row>
    <row r="109" spans="1:3" x14ac:dyDescent="0.3">
      <c r="A109" s="18"/>
      <c r="B109" s="19"/>
      <c r="C109" s="17"/>
    </row>
    <row r="110" spans="1:3" x14ac:dyDescent="0.3">
      <c r="A110" s="18"/>
      <c r="B110" s="19"/>
      <c r="C110" s="17"/>
    </row>
    <row r="111" spans="1:3" x14ac:dyDescent="0.3">
      <c r="A111" s="18"/>
      <c r="B111" s="19"/>
      <c r="C111" s="17"/>
    </row>
    <row r="112" spans="1:3" x14ac:dyDescent="0.3">
      <c r="A112" s="18"/>
      <c r="B112" s="19"/>
      <c r="C112" s="17"/>
    </row>
    <row r="113" spans="1:3" x14ac:dyDescent="0.3">
      <c r="A113" s="18"/>
      <c r="B113" s="19"/>
      <c r="C113" s="17"/>
    </row>
    <row r="114" spans="1:3" x14ac:dyDescent="0.3">
      <c r="A114" s="18"/>
      <c r="B114" s="19"/>
      <c r="C114" s="17"/>
    </row>
    <row r="115" spans="1:3" x14ac:dyDescent="0.3">
      <c r="A115" s="18"/>
      <c r="B115" s="19"/>
      <c r="C115" s="17"/>
    </row>
    <row r="116" spans="1:3" x14ac:dyDescent="0.3">
      <c r="A116" s="18"/>
      <c r="B116" s="19"/>
      <c r="C116" s="17"/>
    </row>
    <row r="117" spans="1:3" x14ac:dyDescent="0.3">
      <c r="A117" s="18"/>
      <c r="B117" s="19"/>
      <c r="C117" s="17"/>
    </row>
    <row r="118" spans="1:3" x14ac:dyDescent="0.3">
      <c r="A118" s="18"/>
      <c r="B118" s="19"/>
      <c r="C118" s="17"/>
    </row>
    <row r="119" spans="1:3" x14ac:dyDescent="0.3">
      <c r="A119" s="18"/>
      <c r="B119" s="19"/>
      <c r="C119" s="17"/>
    </row>
    <row r="120" spans="1:3" x14ac:dyDescent="0.3">
      <c r="A120" s="18"/>
      <c r="B120" s="19"/>
      <c r="C120" s="17"/>
    </row>
    <row r="121" spans="1:3" x14ac:dyDescent="0.3">
      <c r="A121" s="18"/>
      <c r="B121" s="19"/>
      <c r="C121" s="17"/>
    </row>
    <row r="122" spans="1:3" x14ac:dyDescent="0.3">
      <c r="A122" s="18"/>
      <c r="B122" s="19"/>
      <c r="C122" s="17"/>
    </row>
    <row r="123" spans="1:3" x14ac:dyDescent="0.3">
      <c r="A123" s="18"/>
      <c r="B123" s="19"/>
      <c r="C123" s="17"/>
    </row>
    <row r="124" spans="1:3" x14ac:dyDescent="0.3">
      <c r="A124" s="18"/>
      <c r="B124" s="19"/>
      <c r="C124" s="17"/>
    </row>
    <row r="125" spans="1:3" x14ac:dyDescent="0.3">
      <c r="A125" s="18"/>
      <c r="B125" s="19"/>
      <c r="C125" s="17"/>
    </row>
    <row r="126" spans="1:3" x14ac:dyDescent="0.3">
      <c r="A126" s="18"/>
      <c r="B126" s="19"/>
      <c r="C126" s="17"/>
    </row>
    <row r="127" spans="1:3" x14ac:dyDescent="0.3">
      <c r="A127" s="18"/>
      <c r="B127" s="19"/>
      <c r="C127" s="17"/>
    </row>
    <row r="128" spans="1:3" x14ac:dyDescent="0.3">
      <c r="A128" s="18"/>
      <c r="B128" s="19"/>
      <c r="C128" s="17"/>
    </row>
    <row r="129" spans="1:3" x14ac:dyDescent="0.3">
      <c r="A129" s="18"/>
      <c r="B129" s="19"/>
      <c r="C129" s="17"/>
    </row>
    <row r="130" spans="1:3" x14ac:dyDescent="0.3">
      <c r="A130" s="18"/>
      <c r="B130" s="19"/>
      <c r="C130" s="17"/>
    </row>
    <row r="131" spans="1:3" x14ac:dyDescent="0.3">
      <c r="A131" s="18"/>
      <c r="B131" s="19"/>
      <c r="C131" s="17"/>
    </row>
    <row r="132" spans="1:3" x14ac:dyDescent="0.3">
      <c r="A132" s="18"/>
      <c r="B132" s="19"/>
      <c r="C132" s="17"/>
    </row>
    <row r="133" spans="1:3" x14ac:dyDescent="0.3">
      <c r="A133" s="18"/>
      <c r="B133" s="19"/>
      <c r="C133" s="17"/>
    </row>
    <row r="134" spans="1:3" x14ac:dyDescent="0.3">
      <c r="A134" s="18"/>
      <c r="B134" s="19"/>
      <c r="C134" s="17"/>
    </row>
    <row r="135" spans="1:3" x14ac:dyDescent="0.3">
      <c r="A135" s="18"/>
      <c r="B135" s="19"/>
      <c r="C135" s="17"/>
    </row>
    <row r="136" spans="1:3" x14ac:dyDescent="0.3">
      <c r="A136" s="18"/>
      <c r="B136" s="19"/>
      <c r="C136" s="17"/>
    </row>
    <row r="137" spans="1:3" x14ac:dyDescent="0.3">
      <c r="A137" s="18"/>
      <c r="B137" s="19"/>
      <c r="C137" s="17"/>
    </row>
    <row r="138" spans="1:3" x14ac:dyDescent="0.3">
      <c r="A138" s="18"/>
      <c r="B138" s="19"/>
      <c r="C138" s="17"/>
    </row>
    <row r="139" spans="1:3" x14ac:dyDescent="0.3">
      <c r="A139" s="18"/>
      <c r="B139" s="19"/>
      <c r="C139" s="17"/>
    </row>
    <row r="140" spans="1:3" x14ac:dyDescent="0.3">
      <c r="A140" s="18"/>
      <c r="B140" s="19"/>
      <c r="C140" s="17"/>
    </row>
    <row r="141" spans="1:3" x14ac:dyDescent="0.3">
      <c r="A141" s="18"/>
      <c r="B141" s="19"/>
      <c r="C141" s="17"/>
    </row>
    <row r="142" spans="1:3" x14ac:dyDescent="0.3">
      <c r="A142" s="18"/>
      <c r="B142" s="19"/>
      <c r="C142" s="17"/>
    </row>
    <row r="143" spans="1:3" x14ac:dyDescent="0.3">
      <c r="A143" s="18"/>
      <c r="B143" s="19"/>
      <c r="C143" s="17"/>
    </row>
    <row r="144" spans="1:3" x14ac:dyDescent="0.3">
      <c r="A144" s="18"/>
      <c r="B144" s="19"/>
      <c r="C144" s="17"/>
    </row>
  </sheetData>
  <hyperlinks>
    <hyperlink ref="A1" location="'Total Orgs'!A1" display="Total Organizations" xr:uid="{8D4CE1FA-0317-4E90-A7F1-50CB6DDFC502}"/>
  </hyperlinks>
  <pageMargins left="0.75" right="0.75" top="1" bottom="1" header="0.5" footer="0.5"/>
  <pageSetup orientation="portrait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500-000000000000}">
  <sheetPr>
    <tabColor theme="1"/>
  </sheetPr>
  <dimension ref="A1:C2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286</v>
      </c>
    </row>
    <row r="5" spans="1:3" x14ac:dyDescent="0.3">
      <c r="A5" s="4" t="s">
        <v>1</v>
      </c>
      <c r="B5" s="2">
        <f>'Total Orgs'!B97</f>
        <v>1157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SUM(B12:B101)</f>
        <v>1157</v>
      </c>
    </row>
    <row r="9" spans="1:3" x14ac:dyDescent="0.3">
      <c r="A9" s="4" t="s">
        <v>4</v>
      </c>
      <c r="B9" s="2">
        <f>SUM(B5+B6-B8)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45225</v>
      </c>
      <c r="B12" s="2">
        <v>641.69000000000005</v>
      </c>
      <c r="C12" t="s">
        <v>577</v>
      </c>
    </row>
    <row r="13" spans="1:3" x14ac:dyDescent="0.3">
      <c r="C13" t="s">
        <v>578</v>
      </c>
    </row>
    <row r="14" spans="1:3" x14ac:dyDescent="0.3">
      <c r="A14" s="4">
        <v>45404</v>
      </c>
      <c r="B14" s="2">
        <v>100</v>
      </c>
      <c r="C14" t="s">
        <v>938</v>
      </c>
    </row>
    <row r="15" spans="1:3" x14ac:dyDescent="0.3">
      <c r="C15" t="s">
        <v>939</v>
      </c>
    </row>
    <row r="16" spans="1:3" x14ac:dyDescent="0.3">
      <c r="A16" s="4">
        <v>45404</v>
      </c>
      <c r="B16" s="2">
        <v>100</v>
      </c>
      <c r="C16" t="s">
        <v>940</v>
      </c>
    </row>
    <row r="17" spans="1:3" x14ac:dyDescent="0.3">
      <c r="C17" t="s">
        <v>941</v>
      </c>
    </row>
    <row r="18" spans="1:3" x14ac:dyDescent="0.3">
      <c r="A18" s="4">
        <v>45404</v>
      </c>
      <c r="B18" s="2">
        <v>100</v>
      </c>
      <c r="C18" t="s">
        <v>942</v>
      </c>
    </row>
    <row r="19" spans="1:3" x14ac:dyDescent="0.3">
      <c r="C19" t="s">
        <v>943</v>
      </c>
    </row>
    <row r="20" spans="1:3" x14ac:dyDescent="0.3">
      <c r="A20" s="4" t="s">
        <v>1064</v>
      </c>
      <c r="B20" s="2">
        <v>215.31</v>
      </c>
      <c r="C20" t="s">
        <v>1062</v>
      </c>
    </row>
    <row r="21" spans="1:3" x14ac:dyDescent="0.3">
      <c r="C21" t="s">
        <v>1063</v>
      </c>
    </row>
  </sheetData>
  <hyperlinks>
    <hyperlink ref="A1" location="'Total Orgs'!A1" display="Total Organizations" xr:uid="{00000000-0004-0000-8500-000000000000}"/>
  </hyperlinks>
  <pageMargins left="0.75" right="0.75" top="1" bottom="1" header="0.5" footer="0.5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theme="1"/>
  </sheetPr>
  <dimension ref="A1:F45"/>
  <sheetViews>
    <sheetView zoomScale="120" zoomScaleNormal="120"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322</v>
      </c>
    </row>
    <row r="5" spans="1:3" x14ac:dyDescent="0.3">
      <c r="A5" s="4" t="s">
        <v>1</v>
      </c>
      <c r="B5" s="2">
        <f>'Total Orgs'!B103</f>
        <v>13900</v>
      </c>
    </row>
    <row r="6" spans="1:3" x14ac:dyDescent="0.3">
      <c r="A6" s="4" t="s">
        <v>2</v>
      </c>
      <c r="B6" s="2">
        <v>1100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SUM(B12:B100)</f>
        <v>15000</v>
      </c>
    </row>
    <row r="9" spans="1:3" x14ac:dyDescent="0.3">
      <c r="A9" s="4" t="s">
        <v>4</v>
      </c>
      <c r="B9" s="2">
        <f>SUM(B5+B6-B8)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45183</v>
      </c>
      <c r="B12" s="2">
        <v>2033.84</v>
      </c>
      <c r="C12" t="s">
        <v>468</v>
      </c>
    </row>
    <row r="13" spans="1:3" x14ac:dyDescent="0.3">
      <c r="C13" t="s">
        <v>469</v>
      </c>
    </row>
    <row r="14" spans="1:3" x14ac:dyDescent="0.3">
      <c r="C14" s="178" t="s">
        <v>616</v>
      </c>
    </row>
    <row r="15" spans="1:3" x14ac:dyDescent="0.3">
      <c r="A15" s="4">
        <v>45246</v>
      </c>
      <c r="B15" s="2">
        <v>2750</v>
      </c>
      <c r="C15" t="s">
        <v>610</v>
      </c>
    </row>
    <row r="16" spans="1:3" x14ac:dyDescent="0.3">
      <c r="C16" t="s">
        <v>611</v>
      </c>
    </row>
    <row r="17" spans="1:6" x14ac:dyDescent="0.3">
      <c r="C17" t="s">
        <v>612</v>
      </c>
    </row>
    <row r="18" spans="1:6" x14ac:dyDescent="0.3">
      <c r="A18" s="4">
        <v>45246</v>
      </c>
      <c r="B18" s="2">
        <v>77.959999999999994</v>
      </c>
      <c r="C18" t="s">
        <v>499</v>
      </c>
    </row>
    <row r="19" spans="1:6" x14ac:dyDescent="0.3">
      <c r="C19" t="s">
        <v>613</v>
      </c>
    </row>
    <row r="20" spans="1:6" x14ac:dyDescent="0.3">
      <c r="A20" s="4">
        <v>45321</v>
      </c>
      <c r="B20" s="2">
        <v>3939</v>
      </c>
      <c r="C20" t="s">
        <v>710</v>
      </c>
    </row>
    <row r="21" spans="1:6" x14ac:dyDescent="0.3">
      <c r="C21" s="124" t="s">
        <v>711</v>
      </c>
    </row>
    <row r="22" spans="1:6" x14ac:dyDescent="0.3">
      <c r="C22" t="s">
        <v>712</v>
      </c>
    </row>
    <row r="23" spans="1:6" x14ac:dyDescent="0.3">
      <c r="A23" s="4">
        <v>5.22</v>
      </c>
      <c r="B23" s="2">
        <v>869.52</v>
      </c>
      <c r="C23" s="179" t="s">
        <v>996</v>
      </c>
    </row>
    <row r="24" spans="1:6" x14ac:dyDescent="0.3">
      <c r="C24" s="124" t="s">
        <v>993</v>
      </c>
    </row>
    <row r="25" spans="1:6" x14ac:dyDescent="0.3">
      <c r="C25" s="124" t="s">
        <v>994</v>
      </c>
    </row>
    <row r="26" spans="1:6" x14ac:dyDescent="0.3">
      <c r="A26" s="4" t="s">
        <v>997</v>
      </c>
      <c r="B26" s="2">
        <v>456.4</v>
      </c>
      <c r="C26" s="178" t="s">
        <v>710</v>
      </c>
    </row>
    <row r="27" spans="1:6" x14ac:dyDescent="0.3">
      <c r="C27" s="124" t="s">
        <v>993</v>
      </c>
    </row>
    <row r="28" spans="1:6" x14ac:dyDescent="0.3">
      <c r="C28" s="124" t="s">
        <v>995</v>
      </c>
    </row>
    <row r="29" spans="1:6" x14ac:dyDescent="0.3">
      <c r="A29" s="4">
        <v>45478</v>
      </c>
      <c r="B29" s="2">
        <v>2185.77</v>
      </c>
      <c r="C29" s="124" t="s">
        <v>1085</v>
      </c>
      <c r="D29" s="128"/>
      <c r="F29">
        <f>3756.2-1570.43</f>
        <v>2185.7699999999995</v>
      </c>
    </row>
    <row r="30" spans="1:6" x14ac:dyDescent="0.3">
      <c r="C30" s="124" t="s">
        <v>1086</v>
      </c>
      <c r="D30" s="241"/>
    </row>
    <row r="31" spans="1:6" x14ac:dyDescent="0.3">
      <c r="C31" s="124" t="s">
        <v>1087</v>
      </c>
      <c r="D31" s="241">
        <v>6567.11</v>
      </c>
    </row>
    <row r="32" spans="1:6" x14ac:dyDescent="0.3">
      <c r="B32" s="2">
        <v>2687.51</v>
      </c>
      <c r="C32" s="124" t="s">
        <v>1088</v>
      </c>
      <c r="D32" s="241">
        <v>2687.51</v>
      </c>
    </row>
    <row r="33" spans="1:4" x14ac:dyDescent="0.3">
      <c r="C33" s="124"/>
      <c r="D33" s="388">
        <f>D31-D32</f>
        <v>3879.5999999999995</v>
      </c>
    </row>
    <row r="34" spans="1:4" x14ac:dyDescent="0.3">
      <c r="C34" s="124"/>
    </row>
    <row r="43" spans="1:4" s="23" customFormat="1" x14ac:dyDescent="0.3">
      <c r="A43" s="13"/>
      <c r="B43" s="14"/>
      <c r="C43" s="180"/>
    </row>
    <row r="45" spans="1:4" x14ac:dyDescent="0.3">
      <c r="C45" s="54"/>
    </row>
  </sheetData>
  <hyperlinks>
    <hyperlink ref="A1" location="'Total Orgs'!A1" display="Total Organizations" xr:uid="{00000000-0004-0000-3B00-000000000000}"/>
  </hyperlinks>
  <pageMargins left="0.75" right="0.75" top="1" bottom="1" header="0.5" footer="0.5"/>
  <pageSetup orientation="portrait" horizontalDpi="4294967292" verticalDpi="4294967292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303F6-E9D7-4A20-AC52-8412364A0DC7}">
  <sheetPr>
    <tabColor theme="1"/>
  </sheetPr>
  <dimension ref="A1:C14"/>
  <sheetViews>
    <sheetView workbookViewId="0"/>
  </sheetViews>
  <sheetFormatPr defaultRowHeight="15.6" x14ac:dyDescent="0.3"/>
  <sheetData>
    <row r="1" spans="1:3" x14ac:dyDescent="0.3">
      <c r="A1" s="5" t="s">
        <v>0</v>
      </c>
      <c r="B1" s="2"/>
      <c r="C1" s="1" t="e">
        <f>'Total Orgs'!#REF!</f>
        <v>#REF!</v>
      </c>
    </row>
    <row r="2" spans="1:3" x14ac:dyDescent="0.3">
      <c r="A2" s="5"/>
      <c r="B2" s="2"/>
    </row>
    <row r="3" spans="1:3" x14ac:dyDescent="0.3">
      <c r="A3" s="6" t="s">
        <v>538</v>
      </c>
      <c r="B3" s="2"/>
    </row>
    <row r="4" spans="1:3" x14ac:dyDescent="0.3">
      <c r="A4" s="4"/>
      <c r="B4" s="2"/>
    </row>
    <row r="5" spans="1:3" x14ac:dyDescent="0.3">
      <c r="A5" s="4" t="s">
        <v>1</v>
      </c>
      <c r="B5" s="2">
        <f>'Total Orgs'!B69</f>
        <v>500</v>
      </c>
    </row>
    <row r="6" spans="1:3" x14ac:dyDescent="0.3">
      <c r="A6" s="4" t="s">
        <v>2</v>
      </c>
      <c r="B6" s="2"/>
    </row>
    <row r="7" spans="1:3" x14ac:dyDescent="0.3">
      <c r="A7" s="22" t="s">
        <v>131</v>
      </c>
      <c r="B7" s="34"/>
      <c r="C7" s="15"/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500</v>
      </c>
    </row>
    <row r="10" spans="1:3" x14ac:dyDescent="0.3">
      <c r="A10" s="4"/>
      <c r="B10" s="2"/>
    </row>
    <row r="11" spans="1:3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13"/>
      <c r="B12" s="14"/>
      <c r="C12" s="15"/>
    </row>
    <row r="13" spans="1:3" x14ac:dyDescent="0.3">
      <c r="A13" s="4"/>
      <c r="B13" s="2"/>
    </row>
    <row r="14" spans="1:3" x14ac:dyDescent="0.3">
      <c r="A14" s="4"/>
      <c r="B14" s="2"/>
    </row>
  </sheetData>
  <hyperlinks>
    <hyperlink ref="A1" location="'Total Orgs'!A1" display="Total Organizations" xr:uid="{09E001BC-A770-4224-B026-90855445A7F0}"/>
  </hyperlinks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600-000000000000}">
  <sheetPr>
    <tabColor theme="1"/>
  </sheetPr>
  <dimension ref="A1:C11"/>
  <sheetViews>
    <sheetView workbookViewId="0">
      <selection activeCell="C8" sqref="C8"/>
    </sheetView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225</v>
      </c>
    </row>
    <row r="5" spans="1:3" x14ac:dyDescent="0.3">
      <c r="A5" s="4" t="s">
        <v>1</v>
      </c>
      <c r="B5" s="2">
        <f>INACTIVE!B31</f>
        <v>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SUM(B12:B101)</f>
        <v>0</v>
      </c>
      <c r="C8" s="10"/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8600-000000000000}"/>
  </hyperlinks>
  <pageMargins left="0.75" right="0.75" top="1" bottom="1" header="0.5" footer="0.5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14C5B-CB62-42FC-B4B1-4BD59E12ADC6}">
  <sheetPr>
    <tabColor theme="1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338</v>
      </c>
      <c r="C3" t="s">
        <v>339</v>
      </c>
    </row>
    <row r="5" spans="1:3" x14ac:dyDescent="0.3">
      <c r="A5" s="4" t="s">
        <v>1</v>
      </c>
      <c r="B5" s="2">
        <f>'Total Orgs'!B99</f>
        <v>750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750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77BDF2B5-06A5-4908-B112-BCF9A5BE7406}"/>
  </hyperlinks>
  <pageMargins left="0.75" right="0.75" top="1" bottom="1" header="0.5" footer="0.5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92AEC-C5FB-4A5E-B8F4-CAE6CC426593}">
  <sheetPr>
    <tabColor theme="1"/>
  </sheetPr>
  <dimension ref="A1:C13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338</v>
      </c>
      <c r="C3" t="s">
        <v>339</v>
      </c>
    </row>
    <row r="5" spans="1:3" x14ac:dyDescent="0.3">
      <c r="A5" s="4" t="s">
        <v>1</v>
      </c>
      <c r="B5" s="2">
        <f>'Total Orgs'!B99</f>
        <v>750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SUM(B12:B101)</f>
        <v>350</v>
      </c>
    </row>
    <row r="9" spans="1:3" x14ac:dyDescent="0.3">
      <c r="A9" s="4" t="s">
        <v>4</v>
      </c>
      <c r="B9" s="2">
        <f>SUM(B5+B6-B7-B8)</f>
        <v>400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 t="s">
        <v>427</v>
      </c>
      <c r="B12" s="2">
        <v>350</v>
      </c>
      <c r="C12" t="s">
        <v>428</v>
      </c>
    </row>
    <row r="13" spans="1:3" x14ac:dyDescent="0.3">
      <c r="C13" t="s">
        <v>429</v>
      </c>
    </row>
  </sheetData>
  <hyperlinks>
    <hyperlink ref="A1" location="'Total Orgs'!A1" display="Total Organizations" xr:uid="{EC0DDB25-46E6-4C40-B320-8B942BBD33ED}"/>
  </hyperlinks>
  <pageMargins left="0.75" right="0.75" top="1" bottom="1" header="0.5" footer="0.5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800-000000000000}">
  <sheetPr>
    <tabColor theme="1"/>
  </sheetPr>
  <dimension ref="A1:C16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39</v>
      </c>
    </row>
    <row r="5" spans="1:3" x14ac:dyDescent="0.3">
      <c r="A5" s="4" t="s">
        <v>1</v>
      </c>
      <c r="B5" s="2">
        <f>'Total Orgs'!B101</f>
        <v>3300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SUM(B12:B101)</f>
        <v>1910</v>
      </c>
    </row>
    <row r="9" spans="1:3" x14ac:dyDescent="0.3">
      <c r="A9" s="4" t="s">
        <v>4</v>
      </c>
      <c r="B9" s="2">
        <f>SUM(B5+B6+B7-B8)</f>
        <v>1390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4.22</v>
      </c>
      <c r="B12" s="2">
        <v>1910</v>
      </c>
      <c r="C12" t="s">
        <v>933</v>
      </c>
    </row>
    <row r="13" spans="1:3" x14ac:dyDescent="0.3">
      <c r="C13" t="s">
        <v>934</v>
      </c>
    </row>
    <row r="16" spans="1:3" s="53" customFormat="1" x14ac:dyDescent="0.3">
      <c r="A16" s="57"/>
      <c r="B16" s="58"/>
      <c r="C16" s="26"/>
    </row>
  </sheetData>
  <hyperlinks>
    <hyperlink ref="A1" location="'Total Orgs'!A1" display="Total Organizations" xr:uid="{00000000-0004-0000-8800-000000000000}"/>
  </hyperlinks>
  <pageMargins left="0.75" right="0.75" top="1" bottom="1" header="0.5" footer="0.5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B71D4-B286-4D9D-B2A5-CCF3F2DC04DB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340</v>
      </c>
      <c r="C3" t="s">
        <v>339</v>
      </c>
    </row>
    <row r="5" spans="1:3" x14ac:dyDescent="0.3">
      <c r="A5" s="4" t="s">
        <v>1</v>
      </c>
      <c r="B5" s="2">
        <f>'Total Orgs'!B102</f>
        <v>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SUM(B12:B104)</f>
        <v>0</v>
      </c>
    </row>
    <row r="9" spans="1:3" x14ac:dyDescent="0.3">
      <c r="A9" s="4" t="s">
        <v>4</v>
      </c>
      <c r="B9" s="2">
        <f>SUM(B5+B6-B8)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666D13CB-5158-4F2C-ADB8-866928CF3B28}"/>
  </hyperlinks>
  <pageMargins left="0.75" right="0.75" top="1" bottom="1" header="0.5" footer="0.5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900-000000000000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198</v>
      </c>
    </row>
    <row r="5" spans="1:3" x14ac:dyDescent="0.3">
      <c r="A5" s="4" t="s">
        <v>1</v>
      </c>
      <c r="B5" s="2">
        <f>INACTIVE!B35</f>
        <v>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SUM(B12:B104)</f>
        <v>0</v>
      </c>
    </row>
    <row r="9" spans="1:3" x14ac:dyDescent="0.3">
      <c r="A9" s="4" t="s">
        <v>4</v>
      </c>
      <c r="B9" s="2">
        <f>SUM(B5+B6-B8)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8900-000000000000}"/>
  </hyperlink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1"/>
  </sheetPr>
  <dimension ref="A1:C18"/>
  <sheetViews>
    <sheetView workbookViewId="0"/>
  </sheetViews>
  <sheetFormatPr defaultRowHeight="15.6" x14ac:dyDescent="0.3"/>
  <cols>
    <col min="1" max="1" width="21" customWidth="1"/>
    <col min="2" max="2" width="10.19921875" customWidth="1"/>
    <col min="3" max="3" width="42.19921875" customWidth="1"/>
  </cols>
  <sheetData>
    <row r="1" spans="1:3" x14ac:dyDescent="0.3">
      <c r="A1" s="5" t="s">
        <v>0</v>
      </c>
      <c r="B1" s="2"/>
      <c r="C1" s="1" t="e">
        <f>'Total Orgs'!#REF!</f>
        <v>#REF!</v>
      </c>
    </row>
    <row r="2" spans="1:3" x14ac:dyDescent="0.3">
      <c r="A2" s="5"/>
      <c r="B2" s="2"/>
    </row>
    <row r="3" spans="1:3" x14ac:dyDescent="0.3">
      <c r="A3" s="6" t="s">
        <v>82</v>
      </c>
      <c r="B3" s="2"/>
    </row>
    <row r="4" spans="1:3" x14ac:dyDescent="0.3">
      <c r="A4" s="4"/>
      <c r="B4" s="2"/>
    </row>
    <row r="5" spans="1:3" x14ac:dyDescent="0.3">
      <c r="A5" s="4" t="s">
        <v>1</v>
      </c>
      <c r="B5" s="2">
        <f>'Total Orgs'!B13</f>
        <v>580</v>
      </c>
    </row>
    <row r="6" spans="1:3" x14ac:dyDescent="0.3">
      <c r="A6" s="4" t="s">
        <v>2</v>
      </c>
      <c r="B6" s="2"/>
    </row>
    <row r="7" spans="1:3" x14ac:dyDescent="0.3">
      <c r="A7" s="4" t="s">
        <v>131</v>
      </c>
      <c r="B7" s="2"/>
    </row>
    <row r="8" spans="1:3" x14ac:dyDescent="0.3">
      <c r="A8" s="4" t="s">
        <v>3</v>
      </c>
      <c r="B8" s="2">
        <f>SUM(B12:B101)</f>
        <v>532.4</v>
      </c>
      <c r="C8" s="10"/>
    </row>
    <row r="9" spans="1:3" x14ac:dyDescent="0.3">
      <c r="A9" s="4" t="s">
        <v>4</v>
      </c>
      <c r="B9" s="2">
        <f>SUM(B5+B6-B8)-B7</f>
        <v>47.600000000000023</v>
      </c>
    </row>
    <row r="10" spans="1:3" x14ac:dyDescent="0.3">
      <c r="A10" s="4"/>
      <c r="B10" s="2"/>
    </row>
    <row r="11" spans="1:3" x14ac:dyDescent="0.3">
      <c r="A11" s="7" t="s">
        <v>5</v>
      </c>
      <c r="B11" s="3" t="s">
        <v>6</v>
      </c>
      <c r="C11" s="1" t="s">
        <v>7</v>
      </c>
    </row>
    <row r="12" spans="1:3" s="23" customFormat="1" x14ac:dyDescent="0.3">
      <c r="A12" s="13">
        <v>45225</v>
      </c>
      <c r="B12" s="23">
        <v>532.4</v>
      </c>
      <c r="C12" s="15" t="s">
        <v>499</v>
      </c>
    </row>
    <row r="13" spans="1:3" x14ac:dyDescent="0.3">
      <c r="C13" t="s">
        <v>579</v>
      </c>
    </row>
    <row r="15" spans="1:3" s="23" customFormat="1" x14ac:dyDescent="0.3">
      <c r="A15" s="39"/>
      <c r="C15" s="15"/>
    </row>
    <row r="16" spans="1:3" x14ac:dyDescent="0.3">
      <c r="A16" s="27"/>
    </row>
    <row r="17" spans="1:1" x14ac:dyDescent="0.3">
      <c r="A17" s="27"/>
    </row>
    <row r="18" spans="1:1" x14ac:dyDescent="0.3">
      <c r="A18" s="27"/>
    </row>
  </sheetData>
  <hyperlinks>
    <hyperlink ref="A1" location="'Total Orgs'!A1" display="Total Organizations" xr:uid="{00000000-0004-0000-0E00-000000000000}"/>
  </hyperlinks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A00-000000000000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212</v>
      </c>
    </row>
    <row r="5" spans="1:3" x14ac:dyDescent="0.3">
      <c r="A5" s="4" t="s">
        <v>1</v>
      </c>
      <c r="B5" s="2">
        <f>'Total Orgs'!B105</f>
        <v>390</v>
      </c>
    </row>
    <row r="6" spans="1:3" x14ac:dyDescent="0.3">
      <c r="A6" s="4" t="s">
        <v>2</v>
      </c>
    </row>
    <row r="7" spans="1:3" s="23" customFormat="1" x14ac:dyDescent="0.3">
      <c r="A7" s="13" t="s">
        <v>131</v>
      </c>
      <c r="B7" s="14"/>
      <c r="C7" s="15"/>
    </row>
    <row r="8" spans="1:3" x14ac:dyDescent="0.3">
      <c r="A8" s="4" t="s">
        <v>3</v>
      </c>
      <c r="B8" s="2">
        <f>SUM(B12:B103)</f>
        <v>0</v>
      </c>
    </row>
    <row r="9" spans="1:3" x14ac:dyDescent="0.3">
      <c r="A9" s="4" t="s">
        <v>4</v>
      </c>
      <c r="B9" s="2">
        <f>SUM(B5+B6-B7-B8)</f>
        <v>390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8A00-000000000000}"/>
  </hyperlinks>
  <pageMargins left="0.75" right="0.75" top="1" bottom="1" header="0.5" footer="0.5"/>
  <pageSetup orientation="portrait" horizontalDpi="4294967292" verticalDpi="4294967292"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B00-000000000000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40</v>
      </c>
    </row>
    <row r="5" spans="1:3" x14ac:dyDescent="0.3">
      <c r="A5" s="4" t="s">
        <v>1</v>
      </c>
      <c r="B5" s="2">
        <f>'Total Orgs'!B107</f>
        <v>870</v>
      </c>
    </row>
    <row r="6" spans="1:3" x14ac:dyDescent="0.3">
      <c r="A6" s="4" t="s">
        <v>2</v>
      </c>
      <c r="B6" s="2">
        <v>0</v>
      </c>
    </row>
    <row r="7" spans="1:3" x14ac:dyDescent="0.3">
      <c r="A7" s="4" t="s">
        <v>131</v>
      </c>
      <c r="B7" s="2">
        <f>'Total Orgs'!D107</f>
        <v>0</v>
      </c>
    </row>
    <row r="8" spans="1:3" x14ac:dyDescent="0.3">
      <c r="A8" s="4" t="s">
        <v>3</v>
      </c>
      <c r="B8" s="2">
        <f>SUM(B12:B103)</f>
        <v>0</v>
      </c>
    </row>
    <row r="9" spans="1:3" x14ac:dyDescent="0.3">
      <c r="A9" s="4" t="s">
        <v>4</v>
      </c>
      <c r="B9" s="2">
        <f>B5+B6-B7-B8</f>
        <v>870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8B00-000000000000}"/>
  </hyperlinks>
  <pageMargins left="0.75" right="0.75" top="1" bottom="1" header="0.5" footer="0.5"/>
  <pageSetup orientation="portrait" horizontalDpi="4294967292" verticalDpi="4294967292" r:id="rId1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C00-000000000000}">
  <sheetPr>
    <tabColor theme="1"/>
  </sheetPr>
  <dimension ref="A1:G39"/>
  <sheetViews>
    <sheetView zoomScale="145" zoomScaleNormal="145"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7" x14ac:dyDescent="0.3">
      <c r="A1" s="5" t="s">
        <v>0</v>
      </c>
      <c r="C1" s="1" t="e">
        <f>'Total Orgs'!#REF!</f>
        <v>#REF!</v>
      </c>
    </row>
    <row r="2" spans="1:7" x14ac:dyDescent="0.3">
      <c r="A2" s="5"/>
    </row>
    <row r="3" spans="1:7" x14ac:dyDescent="0.3">
      <c r="A3" s="6" t="s">
        <v>67</v>
      </c>
    </row>
    <row r="5" spans="1:7" x14ac:dyDescent="0.3">
      <c r="A5" s="4" t="s">
        <v>1</v>
      </c>
      <c r="B5" s="2">
        <f>'Total Orgs'!B108</f>
        <v>6750</v>
      </c>
    </row>
    <row r="6" spans="1:7" x14ac:dyDescent="0.3">
      <c r="A6" s="4" t="s">
        <v>2</v>
      </c>
      <c r="E6" s="10"/>
      <c r="F6" s="10"/>
      <c r="G6" s="10"/>
    </row>
    <row r="7" spans="1:7" x14ac:dyDescent="0.3">
      <c r="A7" s="4" t="s">
        <v>131</v>
      </c>
      <c r="E7" s="10"/>
      <c r="F7" s="10"/>
      <c r="G7" s="10"/>
    </row>
    <row r="8" spans="1:7" x14ac:dyDescent="0.3">
      <c r="A8" s="4" t="s">
        <v>3</v>
      </c>
      <c r="B8" s="2">
        <f>SUM(B13:B105)</f>
        <v>6670.09</v>
      </c>
      <c r="E8" s="10"/>
      <c r="F8" s="10"/>
      <c r="G8" s="10"/>
    </row>
    <row r="9" spans="1:7" x14ac:dyDescent="0.3">
      <c r="A9" s="4" t="s">
        <v>4</v>
      </c>
      <c r="B9" s="2">
        <f>SUM(B5+B6-B8)</f>
        <v>79.909999999999854</v>
      </c>
    </row>
    <row r="11" spans="1:7" s="1" customFormat="1" x14ac:dyDescent="0.3">
      <c r="A11" s="7" t="s">
        <v>5</v>
      </c>
      <c r="B11" s="3" t="s">
        <v>6</v>
      </c>
      <c r="C11" s="1" t="s">
        <v>7</v>
      </c>
    </row>
    <row r="12" spans="1:7" s="1" customFormat="1" x14ac:dyDescent="0.3">
      <c r="A12" s="7"/>
      <c r="B12" s="3"/>
    </row>
    <row r="13" spans="1:7" x14ac:dyDescent="0.3">
      <c r="A13" s="4" t="s">
        <v>1060</v>
      </c>
      <c r="B13" s="128">
        <v>141.9</v>
      </c>
      <c r="C13" t="s">
        <v>1059</v>
      </c>
    </row>
    <row r="14" spans="1:7" x14ac:dyDescent="0.3">
      <c r="B14"/>
    </row>
    <row r="15" spans="1:7" x14ac:dyDescent="0.3">
      <c r="A15" s="4">
        <v>45184</v>
      </c>
      <c r="B15" s="2">
        <v>387.5</v>
      </c>
      <c r="C15" t="s">
        <v>487</v>
      </c>
    </row>
    <row r="16" spans="1:7" x14ac:dyDescent="0.3">
      <c r="C16" t="s">
        <v>488</v>
      </c>
    </row>
    <row r="17" spans="1:5" x14ac:dyDescent="0.3">
      <c r="C17" t="s">
        <v>489</v>
      </c>
    </row>
    <row r="18" spans="1:5" x14ac:dyDescent="0.3">
      <c r="A18" s="4">
        <v>45194</v>
      </c>
      <c r="B18" s="2">
        <v>300</v>
      </c>
      <c r="C18" t="s">
        <v>504</v>
      </c>
    </row>
    <row r="19" spans="1:5" x14ac:dyDescent="0.3">
      <c r="C19" t="s">
        <v>505</v>
      </c>
    </row>
    <row r="20" spans="1:5" x14ac:dyDescent="0.3">
      <c r="A20" s="4">
        <v>45331</v>
      </c>
      <c r="B20" s="2">
        <v>250</v>
      </c>
      <c r="C20" t="s">
        <v>722</v>
      </c>
    </row>
    <row r="21" spans="1:5" x14ac:dyDescent="0.3">
      <c r="C21" t="s">
        <v>723</v>
      </c>
    </row>
    <row r="22" spans="1:5" x14ac:dyDescent="0.3">
      <c r="A22" s="4">
        <v>45428</v>
      </c>
      <c r="B22" s="2">
        <v>1814</v>
      </c>
      <c r="C22" t="s">
        <v>499</v>
      </c>
    </row>
    <row r="23" spans="1:5" x14ac:dyDescent="0.3">
      <c r="C23" t="s">
        <v>979</v>
      </c>
    </row>
    <row r="24" spans="1:5" x14ac:dyDescent="0.3">
      <c r="A24" s="4">
        <v>45428</v>
      </c>
      <c r="B24" s="2">
        <v>811.44</v>
      </c>
      <c r="C24" t="s">
        <v>980</v>
      </c>
    </row>
    <row r="25" spans="1:5" x14ac:dyDescent="0.3">
      <c r="C25" t="s">
        <v>981</v>
      </c>
    </row>
    <row r="26" spans="1:5" x14ac:dyDescent="0.3">
      <c r="A26" s="4">
        <v>45434</v>
      </c>
      <c r="B26" s="2">
        <v>500</v>
      </c>
      <c r="C26" t="s">
        <v>998</v>
      </c>
    </row>
    <row r="27" spans="1:5" x14ac:dyDescent="0.3">
      <c r="C27" t="s">
        <v>999</v>
      </c>
    </row>
    <row r="28" spans="1:5" x14ac:dyDescent="0.3">
      <c r="A28" s="4">
        <v>6.9</v>
      </c>
      <c r="B28" s="2">
        <v>301.99</v>
      </c>
      <c r="C28" t="s">
        <v>1030</v>
      </c>
    </row>
    <row r="29" spans="1:5" x14ac:dyDescent="0.3">
      <c r="C29" t="s">
        <v>1031</v>
      </c>
    </row>
    <row r="30" spans="1:5" x14ac:dyDescent="0.3">
      <c r="C30" t="s">
        <v>1032</v>
      </c>
    </row>
    <row r="31" spans="1:5" x14ac:dyDescent="0.3">
      <c r="A31" s="4" t="s">
        <v>1049</v>
      </c>
      <c r="B31" s="2">
        <v>665.95</v>
      </c>
      <c r="C31" t="s">
        <v>1046</v>
      </c>
      <c r="D31">
        <v>121.47</v>
      </c>
      <c r="E31" t="s">
        <v>881</v>
      </c>
    </row>
    <row r="32" spans="1:5" x14ac:dyDescent="0.3">
      <c r="C32" t="s">
        <v>1047</v>
      </c>
      <c r="D32">
        <v>3.3</v>
      </c>
    </row>
    <row r="33" spans="1:5" x14ac:dyDescent="0.3">
      <c r="C33" t="s">
        <v>1048</v>
      </c>
      <c r="D33">
        <v>11.17</v>
      </c>
    </row>
    <row r="34" spans="1:5" x14ac:dyDescent="0.3">
      <c r="B34" s="2">
        <v>432.51</v>
      </c>
      <c r="C34" t="s">
        <v>1066</v>
      </c>
      <c r="D34">
        <v>10</v>
      </c>
      <c r="E34" t="s">
        <v>1065</v>
      </c>
    </row>
    <row r="35" spans="1:5" x14ac:dyDescent="0.3">
      <c r="D35">
        <v>286.57</v>
      </c>
    </row>
    <row r="36" spans="1:5" x14ac:dyDescent="0.3">
      <c r="D36">
        <f>SUM(D31:D35)</f>
        <v>432.51</v>
      </c>
    </row>
    <row r="37" spans="1:5" x14ac:dyDescent="0.3">
      <c r="A37" s="4">
        <v>45476</v>
      </c>
      <c r="B37" s="2">
        <v>1064.8</v>
      </c>
      <c r="C37" t="s">
        <v>499</v>
      </c>
    </row>
    <row r="38" spans="1:5" x14ac:dyDescent="0.3">
      <c r="C38" t="s">
        <v>1071</v>
      </c>
    </row>
    <row r="39" spans="1:5" x14ac:dyDescent="0.3">
      <c r="C39" t="s">
        <v>1072</v>
      </c>
    </row>
  </sheetData>
  <hyperlinks>
    <hyperlink ref="A1" location="'Total Orgs'!A1" display="Total Organizations" xr:uid="{00000000-0004-0000-8C00-000000000000}"/>
  </hyperlinks>
  <pageMargins left="0.75" right="0.75" top="1" bottom="1" header="0.5" footer="0.5"/>
  <pageSetup orientation="portrait"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E00-000000000000}">
  <sheetPr>
    <tabColor theme="1"/>
  </sheetPr>
  <dimension ref="A1:L39"/>
  <sheetViews>
    <sheetView workbookViewId="0"/>
  </sheetViews>
  <sheetFormatPr defaultRowHeight="15.6" x14ac:dyDescent="0.3"/>
  <cols>
    <col min="1" max="1" width="17.3984375" customWidth="1"/>
    <col min="3" max="3" width="48.09765625" customWidth="1"/>
    <col min="4" max="4" width="9.3984375" bestFit="1" customWidth="1"/>
    <col min="6" max="6" width="2.5" customWidth="1"/>
    <col min="7" max="7" width="15" customWidth="1"/>
  </cols>
  <sheetData>
    <row r="1" spans="1:12" x14ac:dyDescent="0.3">
      <c r="A1" s="5" t="s">
        <v>0</v>
      </c>
      <c r="B1" s="2"/>
      <c r="C1" s="1" t="e">
        <f>'Total Orgs'!#REF!</f>
        <v>#REF!</v>
      </c>
      <c r="D1" s="397"/>
      <c r="E1" s="398"/>
      <c r="F1" s="60"/>
      <c r="G1" s="65" t="s">
        <v>182</v>
      </c>
      <c r="H1" s="61" t="s">
        <v>183</v>
      </c>
      <c r="I1" s="61"/>
      <c r="J1" s="61"/>
      <c r="K1" s="61"/>
      <c r="L1" s="59"/>
    </row>
    <row r="2" spans="1:12" x14ac:dyDescent="0.3">
      <c r="A2" s="5"/>
      <c r="B2" s="2"/>
      <c r="D2" s="399"/>
      <c r="E2" s="400"/>
      <c r="F2" s="62"/>
      <c r="G2" s="66" t="s">
        <v>185</v>
      </c>
      <c r="H2" s="63" t="s">
        <v>184</v>
      </c>
      <c r="I2" s="63"/>
      <c r="J2" s="63"/>
      <c r="K2" s="63"/>
      <c r="L2" s="64"/>
    </row>
    <row r="3" spans="1:12" x14ac:dyDescent="0.3">
      <c r="A3" s="6" t="s">
        <v>272</v>
      </c>
      <c r="B3" s="2"/>
    </row>
    <row r="4" spans="1:12" x14ac:dyDescent="0.3">
      <c r="A4" s="4"/>
      <c r="B4" s="2"/>
    </row>
    <row r="5" spans="1:12" ht="15.75" customHeight="1" x14ac:dyDescent="0.3">
      <c r="A5" s="4" t="s">
        <v>1</v>
      </c>
      <c r="B5" s="2">
        <f>'Total Orgs'!B109</f>
        <v>0</v>
      </c>
      <c r="D5" s="401" t="s">
        <v>153</v>
      </c>
      <c r="E5" s="401"/>
      <c r="F5" s="401"/>
      <c r="G5" s="401"/>
    </row>
    <row r="6" spans="1:12" x14ac:dyDescent="0.3">
      <c r="A6" s="4" t="s">
        <v>2</v>
      </c>
      <c r="B6" s="2"/>
      <c r="D6" s="401"/>
      <c r="E6" s="401"/>
      <c r="F6" s="401"/>
      <c r="G6" s="401"/>
    </row>
    <row r="7" spans="1:12" x14ac:dyDescent="0.3">
      <c r="A7" s="4" t="s">
        <v>131</v>
      </c>
      <c r="B7" s="2"/>
      <c r="C7" s="147"/>
      <c r="D7" s="401"/>
      <c r="E7" s="401"/>
      <c r="F7" s="401"/>
      <c r="G7" s="401"/>
    </row>
    <row r="8" spans="1:12" x14ac:dyDescent="0.3">
      <c r="A8" s="4" t="s">
        <v>3</v>
      </c>
      <c r="B8" s="2">
        <f>SUM(B12:B103)</f>
        <v>0</v>
      </c>
      <c r="C8" s="10"/>
      <c r="D8" s="41"/>
      <c r="E8" s="41"/>
      <c r="F8" s="41"/>
      <c r="G8" s="41"/>
    </row>
    <row r="9" spans="1:12" x14ac:dyDescent="0.3">
      <c r="A9" s="4" t="s">
        <v>4</v>
      </c>
      <c r="B9" s="2">
        <f>SUM(B5+B6-B7-B8)</f>
        <v>0</v>
      </c>
    </row>
    <row r="10" spans="1:12" x14ac:dyDescent="0.3">
      <c r="A10" s="4"/>
      <c r="B10" s="2"/>
    </row>
    <row r="11" spans="1:12" x14ac:dyDescent="0.3">
      <c r="A11" s="7" t="s">
        <v>5</v>
      </c>
      <c r="B11" s="3" t="s">
        <v>6</v>
      </c>
      <c r="C11" s="1" t="s">
        <v>7</v>
      </c>
    </row>
    <row r="12" spans="1:12" x14ac:dyDescent="0.3">
      <c r="A12" s="4"/>
    </row>
    <row r="15" spans="1:12" x14ac:dyDescent="0.3">
      <c r="A15" s="4"/>
    </row>
    <row r="17" spans="1:3" x14ac:dyDescent="0.3">
      <c r="A17" s="29"/>
    </row>
    <row r="18" spans="1:3" s="15" customFormat="1" x14ac:dyDescent="0.3">
      <c r="A18" s="98"/>
    </row>
    <row r="19" spans="1:3" s="15" customFormat="1" x14ac:dyDescent="0.3">
      <c r="A19" s="98"/>
    </row>
    <row r="20" spans="1:3" s="23" customFormat="1" x14ac:dyDescent="0.3">
      <c r="A20" s="40"/>
      <c r="C20" s="15"/>
    </row>
    <row r="21" spans="1:3" x14ac:dyDescent="0.3">
      <c r="A21" s="29"/>
      <c r="C21" s="15"/>
    </row>
    <row r="22" spans="1:3" x14ac:dyDescent="0.3">
      <c r="A22" s="29"/>
      <c r="C22" s="15"/>
    </row>
    <row r="23" spans="1:3" x14ac:dyDescent="0.3">
      <c r="A23" s="29"/>
      <c r="C23" s="15"/>
    </row>
    <row r="24" spans="1:3" x14ac:dyDescent="0.3">
      <c r="A24" s="29"/>
      <c r="C24" s="15"/>
    </row>
    <row r="25" spans="1:3" x14ac:dyDescent="0.3">
      <c r="A25" s="29"/>
      <c r="C25" s="15"/>
    </row>
    <row r="26" spans="1:3" x14ac:dyDescent="0.3">
      <c r="A26" s="29"/>
    </row>
    <row r="27" spans="1:3" x14ac:dyDescent="0.3">
      <c r="A27" s="29"/>
    </row>
    <row r="28" spans="1:3" x14ac:dyDescent="0.3">
      <c r="A28" s="29"/>
      <c r="C28" s="10"/>
    </row>
    <row r="29" spans="1:3" x14ac:dyDescent="0.3">
      <c r="A29" s="29"/>
    </row>
    <row r="30" spans="1:3" x14ac:dyDescent="0.3">
      <c r="A30" s="29"/>
      <c r="C30" s="10"/>
    </row>
    <row r="31" spans="1:3" x14ac:dyDescent="0.3">
      <c r="A31" s="29"/>
    </row>
    <row r="32" spans="1:3" x14ac:dyDescent="0.3">
      <c r="A32" s="29"/>
    </row>
    <row r="33" spans="1:1" x14ac:dyDescent="0.3">
      <c r="A33" s="29"/>
    </row>
    <row r="34" spans="1:1" x14ac:dyDescent="0.3">
      <c r="A34" s="29"/>
    </row>
    <row r="35" spans="1:1" x14ac:dyDescent="0.3">
      <c r="A35" s="29"/>
    </row>
    <row r="36" spans="1:1" x14ac:dyDescent="0.3">
      <c r="A36" s="29"/>
    </row>
    <row r="37" spans="1:1" x14ac:dyDescent="0.3">
      <c r="A37" s="29"/>
    </row>
    <row r="38" spans="1:1" x14ac:dyDescent="0.3">
      <c r="A38" s="29"/>
    </row>
    <row r="39" spans="1:1" x14ac:dyDescent="0.3">
      <c r="A39" s="29"/>
    </row>
  </sheetData>
  <mergeCells count="3">
    <mergeCell ref="D1:E1"/>
    <mergeCell ref="D2:E2"/>
    <mergeCell ref="D5:G7"/>
  </mergeCells>
  <hyperlinks>
    <hyperlink ref="A1" location="'Total Orgs'!A1" display="Total Organizations" xr:uid="{00000000-0004-0000-8E00-000000000000}"/>
  </hyperlinks>
  <pageMargins left="0.7" right="0.7" top="0.75" bottom="0.75" header="0.3" footer="0.3"/>
  <pageSetup orientation="portrait" r:id="rId1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000-000000000000}">
  <sheetPr>
    <tabColor theme="1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42</v>
      </c>
    </row>
    <row r="5" spans="1:3" x14ac:dyDescent="0.3">
      <c r="A5" s="4" t="s">
        <v>1</v>
      </c>
      <c r="B5" s="2">
        <f>'Total Orgs'!B110</f>
        <v>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9000-000000000000}"/>
  </hyperlinks>
  <pageMargins left="0.75" right="0.75" top="1" bottom="1" header="0.5" footer="0.5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100-000000000000}">
  <sheetPr>
    <tabColor theme="1"/>
  </sheetPr>
  <dimension ref="A1:C21"/>
  <sheetViews>
    <sheetView workbookViewId="0"/>
  </sheetViews>
  <sheetFormatPr defaultRowHeight="15.6" x14ac:dyDescent="0.3"/>
  <cols>
    <col min="1" max="1" width="18.19921875" customWidth="1"/>
    <col min="2" max="2" width="9" style="2" customWidth="1"/>
    <col min="3" max="3" width="50.0976562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75</v>
      </c>
    </row>
    <row r="4" spans="1:3" x14ac:dyDescent="0.3">
      <c r="A4" s="4"/>
    </row>
    <row r="5" spans="1:3" x14ac:dyDescent="0.3">
      <c r="A5" s="4" t="s">
        <v>1</v>
      </c>
      <c r="B5" s="2">
        <f>'Total Orgs'!B111</f>
        <v>100</v>
      </c>
    </row>
    <row r="6" spans="1:3" x14ac:dyDescent="0.3">
      <c r="A6" s="4" t="s">
        <v>2</v>
      </c>
    </row>
    <row r="7" spans="1:3" s="15" customFormat="1" x14ac:dyDescent="0.3">
      <c r="A7" s="22" t="s">
        <v>131</v>
      </c>
      <c r="B7" s="34"/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100</v>
      </c>
    </row>
    <row r="10" spans="1:3" x14ac:dyDescent="0.3">
      <c r="A10" s="4"/>
    </row>
    <row r="11" spans="1:3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/>
    </row>
    <row r="15" spans="1:3" x14ac:dyDescent="0.3">
      <c r="A15" s="27"/>
    </row>
    <row r="18" spans="1:3" x14ac:dyDescent="0.3">
      <c r="A18" s="4"/>
    </row>
    <row r="21" spans="1:3" s="23" customFormat="1" x14ac:dyDescent="0.3">
      <c r="A21" s="39"/>
      <c r="B21" s="14"/>
      <c r="C21" s="15"/>
    </row>
  </sheetData>
  <hyperlinks>
    <hyperlink ref="A1" location="'Total Orgs'!A1" display="Total Organizations" xr:uid="{00000000-0004-0000-9100-000000000000}"/>
  </hyperlinks>
  <pageMargins left="0.7" right="0.7" top="0.75" bottom="0.75" header="0.3" footer="0.3"/>
  <pageSetup orientation="portrait" r:id="rId1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4F110-62D4-4134-9943-DC1F6E7D0E5B}">
  <sheetPr>
    <tabColor theme="1"/>
  </sheetPr>
  <dimension ref="A1:C11"/>
  <sheetViews>
    <sheetView workbookViewId="0"/>
  </sheetViews>
  <sheetFormatPr defaultColWidth="11" defaultRowHeight="15.6" x14ac:dyDescent="0.3"/>
  <cols>
    <col min="1" max="1" width="22.6992187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ht="46.8" x14ac:dyDescent="0.3">
      <c r="A3" s="188" t="s">
        <v>406</v>
      </c>
    </row>
    <row r="5" spans="1:3" x14ac:dyDescent="0.3">
      <c r="A5" s="4" t="s">
        <v>1</v>
      </c>
      <c r="B5" s="2">
        <f>'Total Orgs'!B123</f>
        <v>750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SUM(B12:B100)</f>
        <v>0</v>
      </c>
    </row>
    <row r="9" spans="1:3" x14ac:dyDescent="0.3">
      <c r="A9" s="4" t="s">
        <v>4</v>
      </c>
      <c r="B9" s="2">
        <f>SUM(B5+B6-B8)</f>
        <v>750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27DB12EE-55BE-4494-A6BA-2782E9823227}"/>
  </hyperlinks>
  <pageMargins left="0.75" right="0.75" top="1" bottom="1" header="0.5" footer="0.5"/>
  <pageSetup orientation="portrait" horizontalDpi="4294967292" verticalDpi="4294967292" r:id="rId1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200-000000000000}">
  <sheetPr>
    <tabColor rgb="FFC00000"/>
  </sheetPr>
  <dimension ref="A1:D2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4" x14ac:dyDescent="0.3">
      <c r="A1" s="5" t="s">
        <v>0</v>
      </c>
      <c r="C1" s="1" t="e">
        <f>'Total Orgs'!#REF!</f>
        <v>#REF!</v>
      </c>
    </row>
    <row r="2" spans="1:4" x14ac:dyDescent="0.3">
      <c r="A2" s="5"/>
    </row>
    <row r="3" spans="1:4" x14ac:dyDescent="0.3">
      <c r="A3" s="6" t="s">
        <v>43</v>
      </c>
    </row>
    <row r="5" spans="1:4" x14ac:dyDescent="0.3">
      <c r="A5" s="4" t="s">
        <v>1</v>
      </c>
      <c r="B5" s="2">
        <f>'Total Orgs'!B112</f>
        <v>3300</v>
      </c>
    </row>
    <row r="6" spans="1:4" x14ac:dyDescent="0.3">
      <c r="A6" s="4" t="s">
        <v>2</v>
      </c>
      <c r="B6" s="2">
        <v>282.5</v>
      </c>
    </row>
    <row r="7" spans="1:4" x14ac:dyDescent="0.3">
      <c r="A7" s="4" t="s">
        <v>131</v>
      </c>
    </row>
    <row r="8" spans="1:4" x14ac:dyDescent="0.3">
      <c r="A8" s="4" t="s">
        <v>3</v>
      </c>
      <c r="B8" s="2">
        <f>SUM(B12:B101)</f>
        <v>3582.5</v>
      </c>
    </row>
    <row r="9" spans="1:4" x14ac:dyDescent="0.3">
      <c r="A9" s="4" t="s">
        <v>4</v>
      </c>
      <c r="B9" s="2">
        <f>SUM(B5+B6+B7-B8)</f>
        <v>0</v>
      </c>
    </row>
    <row r="11" spans="1:4" s="1" customFormat="1" x14ac:dyDescent="0.3">
      <c r="A11" s="7" t="s">
        <v>5</v>
      </c>
      <c r="B11" s="3" t="s">
        <v>6</v>
      </c>
      <c r="C11" s="1" t="s">
        <v>7</v>
      </c>
    </row>
    <row r="12" spans="1:4" x14ac:dyDescent="0.3">
      <c r="A12" s="4">
        <v>45314</v>
      </c>
      <c r="B12" s="2">
        <v>2500</v>
      </c>
      <c r="C12" t="s">
        <v>683</v>
      </c>
      <c r="D12" s="128"/>
    </row>
    <row r="13" spans="1:4" x14ac:dyDescent="0.3">
      <c r="C13" t="s">
        <v>684</v>
      </c>
      <c r="D13" s="129"/>
    </row>
    <row r="14" spans="1:4" x14ac:dyDescent="0.3">
      <c r="C14" t="s">
        <v>685</v>
      </c>
      <c r="D14" s="128"/>
    </row>
    <row r="15" spans="1:4" x14ac:dyDescent="0.3">
      <c r="A15" s="4">
        <v>45346</v>
      </c>
      <c r="B15" s="2">
        <v>1082.5</v>
      </c>
      <c r="C15" t="s">
        <v>499</v>
      </c>
    </row>
    <row r="16" spans="1:4" x14ac:dyDescent="0.3">
      <c r="C16" t="s">
        <v>769</v>
      </c>
    </row>
    <row r="17" spans="1:4" x14ac:dyDescent="0.3">
      <c r="D17" s="128"/>
    </row>
    <row r="18" spans="1:4" s="23" customFormat="1" x14ac:dyDescent="0.3">
      <c r="A18" s="13"/>
      <c r="B18" s="14"/>
      <c r="C18" s="15"/>
      <c r="D18" s="245"/>
    </row>
    <row r="21" spans="1:4" x14ac:dyDescent="0.3">
      <c r="C21" s="15"/>
    </row>
    <row r="24" spans="1:4" x14ac:dyDescent="0.3">
      <c r="C24" s="15"/>
    </row>
  </sheetData>
  <hyperlinks>
    <hyperlink ref="A1" location="'Total Orgs'!A1" display="Total Organizations" xr:uid="{00000000-0004-0000-9200-000000000000}"/>
  </hyperlinks>
  <pageMargins left="0.75" right="0.75" top="1" bottom="1" header="0.5" footer="0.5"/>
  <pageSetup orientation="portrait" r:id="rId1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300-000000000000}">
  <sheetPr>
    <tabColor theme="1"/>
  </sheetPr>
  <dimension ref="A1:F32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6" x14ac:dyDescent="0.3">
      <c r="A1" s="5" t="s">
        <v>0</v>
      </c>
      <c r="C1" s="1" t="e">
        <f>'Total Orgs'!#REF!</f>
        <v>#REF!</v>
      </c>
    </row>
    <row r="2" spans="1:6" x14ac:dyDescent="0.3">
      <c r="A2" s="5"/>
    </row>
    <row r="3" spans="1:6" x14ac:dyDescent="0.3">
      <c r="A3" s="6" t="s">
        <v>44</v>
      </c>
    </row>
    <row r="5" spans="1:6" x14ac:dyDescent="0.3">
      <c r="A5" s="4" t="s">
        <v>1</v>
      </c>
      <c r="B5" s="2">
        <f>'Total Orgs'!B113</f>
        <v>12500</v>
      </c>
    </row>
    <row r="6" spans="1:6" x14ac:dyDescent="0.3">
      <c r="A6" s="4" t="s">
        <v>2</v>
      </c>
    </row>
    <row r="7" spans="1:6" x14ac:dyDescent="0.3">
      <c r="A7" s="4" t="s">
        <v>131</v>
      </c>
    </row>
    <row r="8" spans="1:6" x14ac:dyDescent="0.3">
      <c r="A8" s="4" t="s">
        <v>3</v>
      </c>
      <c r="B8" s="2">
        <f>SUM(B12:B106)</f>
        <v>11976.890000000001</v>
      </c>
    </row>
    <row r="9" spans="1:6" x14ac:dyDescent="0.3">
      <c r="A9" s="4" t="s">
        <v>4</v>
      </c>
      <c r="B9" s="2">
        <f>SUM(B5+B6-B8)</f>
        <v>523.10999999999876</v>
      </c>
    </row>
    <row r="11" spans="1:6" s="1" customFormat="1" x14ac:dyDescent="0.3">
      <c r="A11" s="7" t="s">
        <v>5</v>
      </c>
      <c r="B11" s="3" t="s">
        <v>6</v>
      </c>
      <c r="C11" s="1" t="s">
        <v>7</v>
      </c>
    </row>
    <row r="12" spans="1:6" s="23" customFormat="1" x14ac:dyDescent="0.3">
      <c r="A12" s="13">
        <v>45182</v>
      </c>
      <c r="B12" s="14">
        <v>182</v>
      </c>
      <c r="C12" s="15" t="s">
        <v>467</v>
      </c>
    </row>
    <row r="13" spans="1:6" x14ac:dyDescent="0.3">
      <c r="D13" s="23"/>
      <c r="E13" s="23"/>
      <c r="F13" s="23"/>
    </row>
    <row r="14" spans="1:6" x14ac:dyDescent="0.3">
      <c r="A14" s="4">
        <v>45194</v>
      </c>
      <c r="C14" t="s">
        <v>506</v>
      </c>
      <c r="D14" s="14">
        <v>8000</v>
      </c>
      <c r="E14" s="23"/>
      <c r="F14" s="23"/>
    </row>
    <row r="15" spans="1:6" x14ac:dyDescent="0.3">
      <c r="C15" t="s">
        <v>507</v>
      </c>
      <c r="D15" s="14">
        <v>4619.6000000000004</v>
      </c>
      <c r="E15" s="23" t="s">
        <v>514</v>
      </c>
      <c r="F15" s="23"/>
    </row>
    <row r="16" spans="1:6" x14ac:dyDescent="0.3">
      <c r="C16" t="s">
        <v>515</v>
      </c>
      <c r="D16" s="14">
        <v>1138.52</v>
      </c>
      <c r="E16" s="23"/>
      <c r="F16" s="23"/>
    </row>
    <row r="17" spans="1:6" x14ac:dyDescent="0.3">
      <c r="B17" s="2">
        <v>4619.6000000000004</v>
      </c>
      <c r="C17" t="s">
        <v>631</v>
      </c>
      <c r="D17" s="315">
        <v>1499.4</v>
      </c>
      <c r="E17" s="23"/>
      <c r="F17" s="23"/>
    </row>
    <row r="18" spans="1:6" x14ac:dyDescent="0.3">
      <c r="B18" s="2">
        <v>1138.52</v>
      </c>
      <c r="C18" t="s">
        <v>632</v>
      </c>
      <c r="D18" s="2">
        <f>D14-D15-D16-D17</f>
        <v>742.47999999999956</v>
      </c>
    </row>
    <row r="19" spans="1:6" s="23" customFormat="1" x14ac:dyDescent="0.3">
      <c r="A19" s="13"/>
      <c r="B19" s="14">
        <v>3720.75</v>
      </c>
      <c r="C19" s="15" t="s">
        <v>633</v>
      </c>
    </row>
    <row r="20" spans="1:6" x14ac:dyDescent="0.3">
      <c r="B20" s="2">
        <v>793</v>
      </c>
      <c r="D20" s="23"/>
      <c r="E20" s="23"/>
      <c r="F20" s="23"/>
    </row>
    <row r="21" spans="1:6" x14ac:dyDescent="0.3">
      <c r="D21" s="23"/>
      <c r="E21" s="23"/>
      <c r="F21" s="23"/>
    </row>
    <row r="22" spans="1:6" x14ac:dyDescent="0.3">
      <c r="A22" s="4">
        <v>45329</v>
      </c>
      <c r="B22" s="2">
        <v>1523.02</v>
      </c>
      <c r="C22" t="s">
        <v>1026</v>
      </c>
      <c r="D22" s="23"/>
      <c r="E22" s="23"/>
      <c r="F22" s="23"/>
    </row>
    <row r="23" spans="1:6" x14ac:dyDescent="0.3">
      <c r="C23" t="s">
        <v>1027</v>
      </c>
      <c r="D23" s="23"/>
      <c r="E23" s="23"/>
      <c r="F23" s="23"/>
    </row>
    <row r="24" spans="1:6" x14ac:dyDescent="0.3">
      <c r="C24" t="s">
        <v>1028</v>
      </c>
      <c r="D24" s="23"/>
      <c r="E24" s="23"/>
      <c r="F24" s="23"/>
    </row>
    <row r="25" spans="1:6" x14ac:dyDescent="0.3">
      <c r="C25" t="s">
        <v>1029</v>
      </c>
    </row>
    <row r="27" spans="1:6" ht="17.25" customHeight="1" x14ac:dyDescent="0.3"/>
    <row r="28" spans="1:6" s="23" customFormat="1" x14ac:dyDescent="0.3">
      <c r="A28" s="13"/>
      <c r="B28" s="14"/>
      <c r="C28" s="15"/>
    </row>
    <row r="32" spans="1:6" s="23" customFormat="1" x14ac:dyDescent="0.3">
      <c r="A32" s="13"/>
      <c r="B32" s="14"/>
      <c r="C32" s="15"/>
    </row>
  </sheetData>
  <hyperlinks>
    <hyperlink ref="A1" location="'Total Orgs'!A1" display="Total Organizations" xr:uid="{00000000-0004-0000-9300-000000000000}"/>
  </hyperlinks>
  <pageMargins left="0.75" right="0.75" top="1" bottom="1" header="0.5" footer="0.5"/>
  <pageSetup orientation="portrait" horizontalDpi="4294967292" verticalDpi="4294967292" r:id="rId1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400-000000000000}">
  <sheetPr>
    <tabColor rgb="FFC00000"/>
  </sheetPr>
  <dimension ref="A1:G18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7" x14ac:dyDescent="0.3">
      <c r="A1" s="5" t="s">
        <v>0</v>
      </c>
      <c r="C1" s="1" t="e">
        <f>'Total Orgs'!#REF!</f>
        <v>#REF!</v>
      </c>
    </row>
    <row r="2" spans="1:7" x14ac:dyDescent="0.3">
      <c r="A2" s="5"/>
    </row>
    <row r="3" spans="1:7" x14ac:dyDescent="0.3">
      <c r="A3" s="6" t="s">
        <v>172</v>
      </c>
      <c r="D3" s="28" t="s">
        <v>205</v>
      </c>
      <c r="E3" s="28"/>
      <c r="F3" s="28"/>
      <c r="G3" s="28"/>
    </row>
    <row r="5" spans="1:7" x14ac:dyDescent="0.3">
      <c r="A5" s="4" t="s">
        <v>1</v>
      </c>
      <c r="B5" s="2">
        <f>'Total Orgs'!B114</f>
        <v>0</v>
      </c>
    </row>
    <row r="6" spans="1:7" x14ac:dyDescent="0.3">
      <c r="A6" s="4" t="s">
        <v>2</v>
      </c>
    </row>
    <row r="7" spans="1:7" x14ac:dyDescent="0.3">
      <c r="A7" s="4" t="s">
        <v>131</v>
      </c>
    </row>
    <row r="8" spans="1:7" x14ac:dyDescent="0.3">
      <c r="A8" s="4" t="s">
        <v>3</v>
      </c>
      <c r="B8" s="2">
        <f>SUM(B12:B101)</f>
        <v>0</v>
      </c>
    </row>
    <row r="9" spans="1:7" x14ac:dyDescent="0.3">
      <c r="A9" s="4" t="s">
        <v>4</v>
      </c>
      <c r="B9" s="2">
        <f>SUM(B5+B6-B8)</f>
        <v>0</v>
      </c>
    </row>
    <row r="11" spans="1:7" s="1" customFormat="1" x14ac:dyDescent="0.3">
      <c r="A11" s="7" t="s">
        <v>5</v>
      </c>
      <c r="B11" s="3" t="s">
        <v>6</v>
      </c>
      <c r="C11" s="1" t="s">
        <v>7</v>
      </c>
    </row>
    <row r="18" spans="3:3" x14ac:dyDescent="0.3">
      <c r="C18" s="124"/>
    </row>
  </sheetData>
  <hyperlinks>
    <hyperlink ref="A1" location="'Total Orgs'!A1" display="Total Organizations" xr:uid="{00000000-0004-0000-9400-000000000000}"/>
  </hyperlinks>
  <pageMargins left="0.75" right="0.75" top="1" bottom="1" header="0.5" footer="0.5"/>
  <pageSetup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00000"/>
  </sheetPr>
  <dimension ref="A1:H38"/>
  <sheetViews>
    <sheetView workbookViewId="0"/>
  </sheetViews>
  <sheetFormatPr defaultRowHeight="15.6" x14ac:dyDescent="0.3"/>
  <cols>
    <col min="1" max="1" width="18.69921875" style="29" customWidth="1"/>
    <col min="3" max="3" width="29.5" customWidth="1"/>
  </cols>
  <sheetData>
    <row r="1" spans="1:8" x14ac:dyDescent="0.3">
      <c r="A1" s="35" t="s">
        <v>0</v>
      </c>
      <c r="B1" s="20"/>
      <c r="C1" s="1" t="e">
        <f>'Total Orgs'!#REF!</f>
        <v>#REF!</v>
      </c>
      <c r="G1" s="120"/>
      <c r="H1" s="54"/>
    </row>
    <row r="2" spans="1:8" x14ac:dyDescent="0.3">
      <c r="A2" s="35"/>
      <c r="B2" s="20"/>
      <c r="C2" s="21"/>
      <c r="E2" s="4"/>
      <c r="G2" s="120"/>
      <c r="H2" s="54"/>
    </row>
    <row r="3" spans="1:8" x14ac:dyDescent="0.3">
      <c r="A3" s="46" t="s">
        <v>282</v>
      </c>
      <c r="B3" s="20"/>
      <c r="C3" s="21"/>
    </row>
    <row r="4" spans="1:8" x14ac:dyDescent="0.3">
      <c r="A4" s="37"/>
      <c r="B4" s="20"/>
      <c r="C4" s="21"/>
    </row>
    <row r="5" spans="1:8" x14ac:dyDescent="0.3">
      <c r="A5" s="37" t="s">
        <v>1</v>
      </c>
      <c r="B5" s="20">
        <f>'Total Orgs'!B14</f>
        <v>0</v>
      </c>
      <c r="C5" s="21"/>
    </row>
    <row r="6" spans="1:8" x14ac:dyDescent="0.3">
      <c r="A6" s="37" t="s">
        <v>2</v>
      </c>
      <c r="B6" s="20"/>
      <c r="C6" s="21"/>
    </row>
    <row r="7" spans="1:8" x14ac:dyDescent="0.3">
      <c r="A7" s="29" t="s">
        <v>131</v>
      </c>
      <c r="B7" s="20"/>
      <c r="C7" s="21"/>
    </row>
    <row r="8" spans="1:8" x14ac:dyDescent="0.3">
      <c r="A8" s="37" t="s">
        <v>3</v>
      </c>
      <c r="B8" s="20">
        <f>SUM(B12:B103)</f>
        <v>0</v>
      </c>
      <c r="C8" s="21"/>
    </row>
    <row r="9" spans="1:8" x14ac:dyDescent="0.3">
      <c r="A9" s="37" t="s">
        <v>4</v>
      </c>
      <c r="B9" s="20">
        <f>SUM(B5+B6-B8)</f>
        <v>0</v>
      </c>
      <c r="C9" s="21"/>
    </row>
    <row r="10" spans="1:8" x14ac:dyDescent="0.3">
      <c r="A10" s="37"/>
      <c r="B10" s="20"/>
      <c r="C10" s="21"/>
    </row>
    <row r="11" spans="1:8" x14ac:dyDescent="0.3">
      <c r="A11" s="32" t="s">
        <v>5</v>
      </c>
      <c r="B11" s="3" t="s">
        <v>6</v>
      </c>
      <c r="C11" s="1" t="s">
        <v>7</v>
      </c>
    </row>
    <row r="12" spans="1:8" x14ac:dyDescent="0.3">
      <c r="A12" s="37"/>
      <c r="B12" s="21"/>
    </row>
    <row r="13" spans="1:8" x14ac:dyDescent="0.3">
      <c r="A13" s="37"/>
      <c r="B13" s="21"/>
    </row>
    <row r="14" spans="1:8" x14ac:dyDescent="0.3">
      <c r="A14" s="37"/>
      <c r="B14" s="21"/>
    </row>
    <row r="15" spans="1:8" x14ac:dyDescent="0.3">
      <c r="A15" s="37"/>
      <c r="B15" s="21"/>
    </row>
    <row r="16" spans="1:8" x14ac:dyDescent="0.3">
      <c r="A16" s="37"/>
      <c r="B16" s="21"/>
    </row>
    <row r="17" spans="1:3" s="23" customFormat="1" x14ac:dyDescent="0.3">
      <c r="A17" s="51"/>
      <c r="B17" s="50"/>
      <c r="C17" s="15"/>
    </row>
    <row r="18" spans="1:3" s="23" customFormat="1" x14ac:dyDescent="0.3">
      <c r="A18" s="51"/>
      <c r="B18" s="50"/>
      <c r="C18" s="15"/>
    </row>
    <row r="19" spans="1:3" s="23" customFormat="1" x14ac:dyDescent="0.3">
      <c r="A19" s="51"/>
      <c r="B19" s="50"/>
      <c r="C19" s="15"/>
    </row>
    <row r="20" spans="1:3" x14ac:dyDescent="0.3">
      <c r="A20" s="51"/>
      <c r="B20" s="50"/>
      <c r="C20" s="15"/>
    </row>
    <row r="21" spans="1:3" x14ac:dyDescent="0.3">
      <c r="A21" s="37"/>
      <c r="B21" s="23"/>
      <c r="C21" s="15"/>
    </row>
    <row r="22" spans="1:3" x14ac:dyDescent="0.3">
      <c r="A22" s="37"/>
      <c r="B22" s="21"/>
      <c r="C22" s="15"/>
    </row>
    <row r="23" spans="1:3" x14ac:dyDescent="0.3">
      <c r="A23" s="37"/>
      <c r="B23" s="21"/>
      <c r="C23" s="15"/>
    </row>
    <row r="24" spans="1:3" s="23" customFormat="1" x14ac:dyDescent="0.3">
      <c r="A24" s="51"/>
      <c r="C24" s="15"/>
    </row>
    <row r="25" spans="1:3" x14ac:dyDescent="0.3">
      <c r="A25" s="37"/>
      <c r="B25" s="21"/>
      <c r="C25" s="15"/>
    </row>
    <row r="26" spans="1:3" s="23" customFormat="1" x14ac:dyDescent="0.3">
      <c r="A26" s="51"/>
      <c r="B26" s="50"/>
      <c r="C26" s="15"/>
    </row>
    <row r="27" spans="1:3" x14ac:dyDescent="0.3">
      <c r="A27" s="37"/>
      <c r="B27" s="21"/>
      <c r="C27" s="15"/>
    </row>
    <row r="28" spans="1:3" x14ac:dyDescent="0.3">
      <c r="A28" s="37"/>
      <c r="B28" s="21"/>
      <c r="C28" s="15"/>
    </row>
    <row r="29" spans="1:3" x14ac:dyDescent="0.3">
      <c r="A29" s="37"/>
      <c r="B29" s="21"/>
      <c r="C29" s="15"/>
    </row>
    <row r="30" spans="1:3" x14ac:dyDescent="0.3">
      <c r="A30" s="37"/>
      <c r="B30" s="21"/>
      <c r="C30" s="15"/>
    </row>
    <row r="31" spans="1:3" x14ac:dyDescent="0.3">
      <c r="A31" s="37"/>
      <c r="B31" s="21"/>
      <c r="C31" s="15"/>
    </row>
    <row r="32" spans="1:3" x14ac:dyDescent="0.3">
      <c r="A32" s="37"/>
      <c r="B32" s="21"/>
      <c r="C32" s="15"/>
    </row>
    <row r="33" spans="1:3" x14ac:dyDescent="0.3">
      <c r="A33" s="37"/>
      <c r="C33" s="15"/>
    </row>
    <row r="34" spans="1:3" x14ac:dyDescent="0.3">
      <c r="C34" s="15"/>
    </row>
    <row r="35" spans="1:3" x14ac:dyDescent="0.3">
      <c r="C35" s="15"/>
    </row>
    <row r="36" spans="1:3" x14ac:dyDescent="0.3">
      <c r="C36" s="15"/>
    </row>
    <row r="37" spans="1:3" s="23" customFormat="1" x14ac:dyDescent="0.3">
      <c r="A37" s="40"/>
      <c r="C37" s="15"/>
    </row>
    <row r="38" spans="1:3" x14ac:dyDescent="0.3">
      <c r="C38" s="15"/>
    </row>
  </sheetData>
  <hyperlinks>
    <hyperlink ref="A1" location="'Total Orgs'!A1" display="Total Organizations" xr:uid="{00000000-0004-0000-0F00-000000000000}"/>
  </hyperlinks>
  <pageMargins left="0.7" right="0.7" top="0.75" bottom="0.75" header="0.3" footer="0.3"/>
  <pageSetup orientation="portrait" r:id="rId1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600-000000000000}">
  <sheetPr>
    <tabColor theme="1"/>
  </sheetPr>
  <dimension ref="A1:H69"/>
  <sheetViews>
    <sheetView workbookViewId="0"/>
  </sheetViews>
  <sheetFormatPr defaultColWidth="11" defaultRowHeight="15.6" x14ac:dyDescent="0.3"/>
  <cols>
    <col min="1" max="1" width="16.5" style="47" customWidth="1"/>
    <col min="2" max="2" width="12" style="20" customWidth="1"/>
    <col min="3" max="3" width="43.3984375" style="21" customWidth="1"/>
    <col min="4" max="4" width="11" style="21" customWidth="1"/>
    <col min="5" max="16384" width="11" style="21"/>
  </cols>
  <sheetData>
    <row r="1" spans="1:8" x14ac:dyDescent="0.3">
      <c r="A1" s="5" t="s">
        <v>0</v>
      </c>
      <c r="C1" s="1" t="e">
        <f>'Total Orgs'!#REF!</f>
        <v>#REF!</v>
      </c>
    </row>
    <row r="2" spans="1:8" x14ac:dyDescent="0.3">
      <c r="A2" s="5"/>
    </row>
    <row r="3" spans="1:8" x14ac:dyDescent="0.3">
      <c r="A3" s="6" t="s">
        <v>45</v>
      </c>
    </row>
    <row r="5" spans="1:8" x14ac:dyDescent="0.3">
      <c r="A5" s="47" t="s">
        <v>1</v>
      </c>
      <c r="B5" s="20">
        <f>'Total Orgs'!B115</f>
        <v>8000</v>
      </c>
    </row>
    <row r="6" spans="1:8" x14ac:dyDescent="0.3">
      <c r="A6" s="47" t="s">
        <v>2</v>
      </c>
    </row>
    <row r="7" spans="1:8" x14ac:dyDescent="0.3">
      <c r="A7" s="47" t="s">
        <v>131</v>
      </c>
    </row>
    <row r="8" spans="1:8" x14ac:dyDescent="0.3">
      <c r="A8" s="47" t="s">
        <v>3</v>
      </c>
      <c r="B8" s="20">
        <f>SUM(B12:B117)</f>
        <v>8000</v>
      </c>
    </row>
    <row r="9" spans="1:8" x14ac:dyDescent="0.3">
      <c r="A9" s="47" t="s">
        <v>4</v>
      </c>
      <c r="B9" s="20">
        <f>SUM(B5+B6-B8)</f>
        <v>0</v>
      </c>
    </row>
    <row r="11" spans="1:8" s="1" customFormat="1" x14ac:dyDescent="0.3">
      <c r="A11" s="7" t="s">
        <v>5</v>
      </c>
      <c r="B11" s="3" t="s">
        <v>6</v>
      </c>
      <c r="C11" s="1" t="s">
        <v>7</v>
      </c>
    </row>
    <row r="12" spans="1:8" x14ac:dyDescent="0.3">
      <c r="A12" s="47">
        <v>45190</v>
      </c>
      <c r="B12" s="20">
        <v>5300</v>
      </c>
      <c r="C12" t="s">
        <v>501</v>
      </c>
      <c r="D12" s="21">
        <v>5300</v>
      </c>
      <c r="E12" t="s">
        <v>556</v>
      </c>
    </row>
    <row r="13" spans="1:8" x14ac:dyDescent="0.3">
      <c r="C13" s="124" t="s">
        <v>502</v>
      </c>
      <c r="D13" s="21">
        <v>440.8</v>
      </c>
      <c r="E13" t="s">
        <v>557</v>
      </c>
    </row>
    <row r="14" spans="1:8" x14ac:dyDescent="0.3">
      <c r="C14" t="s">
        <v>503</v>
      </c>
      <c r="D14" s="244"/>
    </row>
    <row r="15" spans="1:8" x14ac:dyDescent="0.3">
      <c r="C15" s="178">
        <v>8500</v>
      </c>
      <c r="D15" s="312"/>
      <c r="H15" s="21">
        <v>900</v>
      </c>
    </row>
    <row r="16" spans="1:8" x14ac:dyDescent="0.3">
      <c r="B16" s="244">
        <v>2700</v>
      </c>
      <c r="C16" t="s">
        <v>501</v>
      </c>
      <c r="D16" s="244">
        <v>6322.2</v>
      </c>
      <c r="H16" s="21">
        <v>695.49</v>
      </c>
    </row>
    <row r="17" spans="1:8" x14ac:dyDescent="0.3">
      <c r="B17" s="244"/>
      <c r="C17" t="s">
        <v>709</v>
      </c>
      <c r="D17" s="328">
        <v>2700</v>
      </c>
      <c r="E17" t="s">
        <v>556</v>
      </c>
      <c r="H17" s="21">
        <v>695.49</v>
      </c>
    </row>
    <row r="18" spans="1:8" x14ac:dyDescent="0.3">
      <c r="A18" s="4"/>
      <c r="B18" s="128"/>
      <c r="C18" t="s">
        <v>503</v>
      </c>
      <c r="D18" s="329">
        <f>D16-D17</f>
        <v>3622.2</v>
      </c>
      <c r="E18" t="s">
        <v>918</v>
      </c>
      <c r="H18" s="21">
        <v>695.49</v>
      </c>
    </row>
    <row r="19" spans="1:8" x14ac:dyDescent="0.3">
      <c r="A19" s="4"/>
      <c r="B19" s="128"/>
      <c r="C19" t="s">
        <v>798</v>
      </c>
      <c r="H19">
        <v>86.66</v>
      </c>
    </row>
    <row r="20" spans="1:8" x14ac:dyDescent="0.3">
      <c r="A20" s="4"/>
      <c r="B20" s="128"/>
      <c r="C20"/>
      <c r="H20">
        <v>36.19</v>
      </c>
    </row>
    <row r="21" spans="1:8" x14ac:dyDescent="0.3">
      <c r="B21" s="244"/>
      <c r="C21"/>
      <c r="H21">
        <v>28</v>
      </c>
    </row>
    <row r="22" spans="1:8" x14ac:dyDescent="0.3">
      <c r="B22" s="244"/>
      <c r="C22"/>
      <c r="H22">
        <v>28</v>
      </c>
    </row>
    <row r="23" spans="1:8" x14ac:dyDescent="0.3">
      <c r="B23" s="244"/>
      <c r="C23"/>
      <c r="H23">
        <v>28</v>
      </c>
    </row>
    <row r="24" spans="1:8" x14ac:dyDescent="0.3">
      <c r="B24" s="244"/>
      <c r="C24"/>
      <c r="H24">
        <v>326.20999999999998</v>
      </c>
    </row>
    <row r="25" spans="1:8" x14ac:dyDescent="0.3">
      <c r="B25" s="244"/>
      <c r="C25"/>
      <c r="H25" s="21">
        <f>SUM(H15:H24)</f>
        <v>3519.53</v>
      </c>
    </row>
    <row r="26" spans="1:8" x14ac:dyDescent="0.3">
      <c r="B26" s="244"/>
      <c r="C26"/>
    </row>
    <row r="27" spans="1:8" x14ac:dyDescent="0.3">
      <c r="B27" s="244"/>
    </row>
    <row r="28" spans="1:8" x14ac:dyDescent="0.3">
      <c r="B28" s="244"/>
    </row>
    <row r="29" spans="1:8" x14ac:dyDescent="0.3">
      <c r="B29" s="244"/>
    </row>
    <row r="30" spans="1:8" x14ac:dyDescent="0.3">
      <c r="B30" s="244"/>
    </row>
    <row r="31" spans="1:8" x14ac:dyDescent="0.3">
      <c r="B31" s="244"/>
    </row>
    <row r="32" spans="1:8" x14ac:dyDescent="0.3">
      <c r="B32" s="244"/>
    </row>
    <row r="33" spans="1:2" x14ac:dyDescent="0.3">
      <c r="B33" s="244"/>
    </row>
    <row r="34" spans="1:2" x14ac:dyDescent="0.3">
      <c r="B34" s="244"/>
    </row>
    <row r="35" spans="1:2" x14ac:dyDescent="0.3">
      <c r="B35" s="244"/>
    </row>
    <row r="40" spans="1:2" x14ac:dyDescent="0.3">
      <c r="A40" s="48"/>
      <c r="B40" s="21"/>
    </row>
    <row r="41" spans="1:2" x14ac:dyDescent="0.3">
      <c r="B41" s="116"/>
    </row>
    <row r="42" spans="1:2" x14ac:dyDescent="0.3">
      <c r="B42" s="116"/>
    </row>
    <row r="43" spans="1:2" x14ac:dyDescent="0.3">
      <c r="B43" s="116"/>
    </row>
    <row r="44" spans="1:2" x14ac:dyDescent="0.3">
      <c r="B44" s="116"/>
    </row>
    <row r="45" spans="1:2" x14ac:dyDescent="0.3">
      <c r="B45" s="116"/>
    </row>
    <row r="50" spans="3:5" x14ac:dyDescent="0.3">
      <c r="C50"/>
    </row>
    <row r="57" spans="3:5" x14ac:dyDescent="0.3">
      <c r="E57" s="20"/>
    </row>
    <row r="69" spans="3:3" x14ac:dyDescent="0.3">
      <c r="C69" s="115"/>
    </row>
  </sheetData>
  <hyperlinks>
    <hyperlink ref="A1" location="'Total Orgs'!A1" display="Total Organizations" xr:uid="{00000000-0004-0000-9600-000000000000}"/>
  </hyperlinks>
  <pageMargins left="0.75" right="0.75" top="1" bottom="1" header="0.5" footer="0.5"/>
  <pageSetup orientation="portrait" r:id="rId1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11569-85B9-4EBC-BC3F-943F947312FA}">
  <sheetPr>
    <tabColor theme="1"/>
  </sheetPr>
  <dimension ref="A1:E68"/>
  <sheetViews>
    <sheetView zoomScale="145" zoomScaleNormal="145" workbookViewId="0"/>
  </sheetViews>
  <sheetFormatPr defaultColWidth="11" defaultRowHeight="15.6" x14ac:dyDescent="0.3"/>
  <cols>
    <col min="1" max="1" width="16.5" style="47" customWidth="1"/>
    <col min="2" max="2" width="12" style="20" customWidth="1"/>
    <col min="3" max="3" width="43.3984375" style="21" customWidth="1"/>
    <col min="4" max="4" width="11" style="21" customWidth="1"/>
    <col min="5" max="16384" width="11" style="2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323</v>
      </c>
      <c r="C3" t="s">
        <v>327</v>
      </c>
    </row>
    <row r="4" spans="1:3" x14ac:dyDescent="0.3">
      <c r="C4" t="s">
        <v>328</v>
      </c>
    </row>
    <row r="5" spans="1:3" x14ac:dyDescent="0.3">
      <c r="A5" s="47" t="s">
        <v>1</v>
      </c>
      <c r="B5" s="20">
        <f>'Total Orgs'!B116</f>
        <v>250</v>
      </c>
    </row>
    <row r="6" spans="1:3" x14ac:dyDescent="0.3">
      <c r="A6" s="47" t="s">
        <v>2</v>
      </c>
    </row>
    <row r="7" spans="1:3" x14ac:dyDescent="0.3">
      <c r="A7" s="47" t="s">
        <v>131</v>
      </c>
    </row>
    <row r="8" spans="1:3" x14ac:dyDescent="0.3">
      <c r="A8" s="47" t="s">
        <v>3</v>
      </c>
      <c r="B8" s="20">
        <f>SUM(B12:B116)</f>
        <v>0</v>
      </c>
    </row>
    <row r="9" spans="1:3" x14ac:dyDescent="0.3">
      <c r="A9" s="47" t="s">
        <v>4</v>
      </c>
      <c r="B9" s="20">
        <f>SUM(B5+B6-B8)</f>
        <v>250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3" spans="1:3" x14ac:dyDescent="0.3">
      <c r="C13"/>
    </row>
    <row r="14" spans="1:3" x14ac:dyDescent="0.3">
      <c r="C14"/>
    </row>
    <row r="15" spans="1:3" x14ac:dyDescent="0.3">
      <c r="C15"/>
    </row>
    <row r="16" spans="1:3" x14ac:dyDescent="0.3">
      <c r="C16"/>
    </row>
    <row r="17" spans="1:3" x14ac:dyDescent="0.3">
      <c r="A17" s="132"/>
      <c r="B17" s="133"/>
      <c r="C17" s="134"/>
    </row>
    <row r="18" spans="1:3" x14ac:dyDescent="0.3">
      <c r="A18" s="135"/>
      <c r="C18" s="136"/>
    </row>
    <row r="19" spans="1:3" x14ac:dyDescent="0.3">
      <c r="A19" s="137"/>
      <c r="B19" s="138"/>
      <c r="C19" s="139"/>
    </row>
    <row r="39" spans="1:2" x14ac:dyDescent="0.3">
      <c r="A39" s="48"/>
      <c r="B39" s="21"/>
    </row>
    <row r="40" spans="1:2" x14ac:dyDescent="0.3">
      <c r="B40" s="116"/>
    </row>
    <row r="41" spans="1:2" x14ac:dyDescent="0.3">
      <c r="B41" s="116"/>
    </row>
    <row r="42" spans="1:2" x14ac:dyDescent="0.3">
      <c r="B42" s="116"/>
    </row>
    <row r="43" spans="1:2" x14ac:dyDescent="0.3">
      <c r="B43" s="116"/>
    </row>
    <row r="44" spans="1:2" x14ac:dyDescent="0.3">
      <c r="B44" s="116"/>
    </row>
    <row r="49" spans="3:5" x14ac:dyDescent="0.3">
      <c r="C49"/>
    </row>
    <row r="56" spans="3:5" x14ac:dyDescent="0.3">
      <c r="E56" s="20"/>
    </row>
    <row r="68" spans="3:3" x14ac:dyDescent="0.3">
      <c r="C68" s="115"/>
    </row>
  </sheetData>
  <hyperlinks>
    <hyperlink ref="A1" location="'Total Orgs'!A1" display="Total Organizations" xr:uid="{425A8108-9A7B-41B7-9820-8E3586AA0C84}"/>
  </hyperlinks>
  <pageMargins left="0.75" right="0.75" top="1" bottom="1" header="0.5" footer="0.5"/>
  <pageSetup orientation="portrait" r:id="rId1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700-000000000000}">
  <sheetPr>
    <tabColor theme="1"/>
  </sheetPr>
  <dimension ref="A1:E27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58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46</v>
      </c>
      <c r="C3" t="s">
        <v>234</v>
      </c>
    </row>
    <row r="4" spans="1:3" x14ac:dyDescent="0.3">
      <c r="C4" t="s">
        <v>235</v>
      </c>
    </row>
    <row r="5" spans="1:3" x14ac:dyDescent="0.3">
      <c r="A5" s="4" t="s">
        <v>1</v>
      </c>
      <c r="B5" s="2">
        <f>'Total Orgs'!B117</f>
        <v>10000</v>
      </c>
    </row>
    <row r="6" spans="1:3" x14ac:dyDescent="0.3">
      <c r="A6" s="4" t="s">
        <v>2</v>
      </c>
      <c r="C6" s="2"/>
    </row>
    <row r="7" spans="1:3" x14ac:dyDescent="0.3">
      <c r="A7" s="4" t="s">
        <v>131</v>
      </c>
      <c r="C7" s="54"/>
    </row>
    <row r="8" spans="1:3" x14ac:dyDescent="0.3">
      <c r="A8" s="4" t="s">
        <v>3</v>
      </c>
      <c r="B8" s="2">
        <f>SUM(B12:B100)</f>
        <v>8548.64</v>
      </c>
    </row>
    <row r="9" spans="1:3" x14ac:dyDescent="0.3">
      <c r="A9" s="4" t="s">
        <v>4</v>
      </c>
      <c r="B9" s="2">
        <f>SUM(B5+B6-B8)</f>
        <v>1451.3600000000006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45237</v>
      </c>
      <c r="B12" s="2">
        <v>350</v>
      </c>
      <c r="C12" t="s">
        <v>598</v>
      </c>
    </row>
    <row r="13" spans="1:3" x14ac:dyDescent="0.3">
      <c r="C13" s="4" t="s">
        <v>599</v>
      </c>
    </row>
    <row r="14" spans="1:3" x14ac:dyDescent="0.3">
      <c r="A14" s="4">
        <v>45335</v>
      </c>
      <c r="B14" s="2">
        <v>518.04999999999995</v>
      </c>
      <c r="C14" t="s">
        <v>729</v>
      </c>
    </row>
    <row r="15" spans="1:3" x14ac:dyDescent="0.3">
      <c r="C15" s="4" t="s">
        <v>730</v>
      </c>
    </row>
    <row r="16" spans="1:3" x14ac:dyDescent="0.3">
      <c r="A16" s="4">
        <v>45343</v>
      </c>
      <c r="B16" s="2">
        <v>4215.9799999999996</v>
      </c>
      <c r="C16" t="s">
        <v>755</v>
      </c>
    </row>
    <row r="17" spans="1:5" x14ac:dyDescent="0.3">
      <c r="C17" s="4" t="s">
        <v>756</v>
      </c>
      <c r="E17" s="2"/>
    </row>
    <row r="18" spans="1:5" x14ac:dyDescent="0.3">
      <c r="C18" t="s">
        <v>757</v>
      </c>
    </row>
    <row r="19" spans="1:5" x14ac:dyDescent="0.3">
      <c r="C19" s="4" t="s">
        <v>909</v>
      </c>
    </row>
    <row r="20" spans="1:5" x14ac:dyDescent="0.3">
      <c r="A20" s="4">
        <v>45488</v>
      </c>
      <c r="B20" s="2">
        <v>3464.61</v>
      </c>
      <c r="C20" t="s">
        <v>1089</v>
      </c>
    </row>
    <row r="21" spans="1:5" x14ac:dyDescent="0.3">
      <c r="C21" s="4" t="s">
        <v>1090</v>
      </c>
    </row>
    <row r="23" spans="1:5" x14ac:dyDescent="0.3">
      <c r="C23" s="4"/>
    </row>
    <row r="25" spans="1:5" x14ac:dyDescent="0.3">
      <c r="C25" s="4"/>
    </row>
    <row r="27" spans="1:5" x14ac:dyDescent="0.3">
      <c r="C27" s="4"/>
    </row>
  </sheetData>
  <hyperlinks>
    <hyperlink ref="A1" location="'Total Orgs'!A1" display="Total Organizations" xr:uid="{00000000-0004-0000-9700-000000000000}"/>
  </hyperlinks>
  <pageMargins left="0.75" right="0.75" top="1" bottom="1" header="0.5" footer="0.5"/>
  <pageSetup orientation="landscape" r:id="rId1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800-000000000000}">
  <sheetPr>
    <tabColor rgb="FFC00000"/>
  </sheetPr>
  <dimension ref="A1:C32"/>
  <sheetViews>
    <sheetView workbookViewId="0"/>
  </sheetViews>
  <sheetFormatPr defaultRowHeight="15.6" x14ac:dyDescent="0.3"/>
  <cols>
    <col min="1" max="1" width="18.09765625" customWidth="1"/>
    <col min="3" max="3" width="50.19921875" customWidth="1"/>
  </cols>
  <sheetData>
    <row r="1" spans="1:3" x14ac:dyDescent="0.3">
      <c r="A1" s="5" t="s">
        <v>0</v>
      </c>
      <c r="B1" s="2"/>
      <c r="C1" s="1" t="e">
        <f>'Total Orgs'!#REF!</f>
        <v>#REF!</v>
      </c>
    </row>
    <row r="2" spans="1:3" x14ac:dyDescent="0.3">
      <c r="A2" s="5"/>
      <c r="B2" s="2"/>
    </row>
    <row r="3" spans="1:3" x14ac:dyDescent="0.3">
      <c r="A3" s="6" t="s">
        <v>319</v>
      </c>
      <c r="B3" s="2"/>
    </row>
    <row r="4" spans="1:3" x14ac:dyDescent="0.3">
      <c r="A4" s="4"/>
      <c r="B4" s="2"/>
    </row>
    <row r="5" spans="1:3" x14ac:dyDescent="0.3">
      <c r="A5" s="4" t="s">
        <v>1</v>
      </c>
      <c r="B5" s="2">
        <f>'Total Orgs'!B118</f>
        <v>250</v>
      </c>
    </row>
    <row r="6" spans="1:3" x14ac:dyDescent="0.3">
      <c r="A6" s="4" t="s">
        <v>2</v>
      </c>
      <c r="B6" s="2"/>
    </row>
    <row r="7" spans="1:3" x14ac:dyDescent="0.3">
      <c r="A7" s="4" t="s">
        <v>131</v>
      </c>
      <c r="B7" s="2"/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250</v>
      </c>
    </row>
    <row r="10" spans="1:3" x14ac:dyDescent="0.3">
      <c r="A10" s="4"/>
      <c r="B10" s="2"/>
    </row>
    <row r="11" spans="1:3" x14ac:dyDescent="0.3">
      <c r="A11" s="7" t="s">
        <v>5</v>
      </c>
      <c r="B11" s="3" t="s">
        <v>6</v>
      </c>
      <c r="C11" s="1" t="s">
        <v>7</v>
      </c>
    </row>
    <row r="12" spans="1:3" s="23" customFormat="1" x14ac:dyDescent="0.3">
      <c r="A12" s="13"/>
      <c r="C12" s="15"/>
    </row>
    <row r="14" spans="1:3" x14ac:dyDescent="0.3">
      <c r="A14" s="27"/>
      <c r="C14" s="28"/>
    </row>
    <row r="15" spans="1:3" x14ac:dyDescent="0.3">
      <c r="A15" s="4"/>
      <c r="C15" s="28"/>
    </row>
    <row r="16" spans="1:3" x14ac:dyDescent="0.3">
      <c r="A16" s="27"/>
    </row>
    <row r="17" spans="1:3" s="53" customFormat="1" x14ac:dyDescent="0.3">
      <c r="A17" s="52"/>
      <c r="C17" s="26"/>
    </row>
    <row r="18" spans="1:3" x14ac:dyDescent="0.3">
      <c r="A18" s="4"/>
    </row>
    <row r="20" spans="1:3" x14ac:dyDescent="0.3">
      <c r="A20" s="27"/>
    </row>
    <row r="21" spans="1:3" x14ac:dyDescent="0.3">
      <c r="A21" s="4"/>
    </row>
    <row r="23" spans="1:3" x14ac:dyDescent="0.3">
      <c r="A23" s="27"/>
    </row>
    <row r="24" spans="1:3" x14ac:dyDescent="0.3">
      <c r="A24" s="4"/>
    </row>
    <row r="27" spans="1:3" x14ac:dyDescent="0.3">
      <c r="A27" s="4"/>
    </row>
    <row r="30" spans="1:3" x14ac:dyDescent="0.3">
      <c r="A30" s="4"/>
    </row>
    <row r="32" spans="1:3" x14ac:dyDescent="0.3">
      <c r="A32" s="4"/>
    </row>
  </sheetData>
  <hyperlinks>
    <hyperlink ref="A1" location="'Total Orgs'!A1" display="Total Organizations" xr:uid="{00000000-0004-0000-9800-000000000000}"/>
  </hyperlinks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900-000000000000}">
  <sheetPr>
    <tabColor theme="1"/>
  </sheetPr>
  <dimension ref="A1:C15"/>
  <sheetViews>
    <sheetView zoomScale="125" zoomScaleNormal="125"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47</v>
      </c>
    </row>
    <row r="5" spans="1:3" x14ac:dyDescent="0.3">
      <c r="A5" s="4" t="s">
        <v>1</v>
      </c>
      <c r="B5" s="2">
        <f>'Total Orgs'!B119</f>
        <v>13000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SUM(B12:B103)</f>
        <v>13000</v>
      </c>
    </row>
    <row r="9" spans="1:3" x14ac:dyDescent="0.3">
      <c r="A9" s="4" t="s">
        <v>4</v>
      </c>
      <c r="B9" s="2">
        <f>SUM(B5+B6-B8)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45197</v>
      </c>
      <c r="B12" s="2">
        <v>2100</v>
      </c>
      <c r="C12" t="s">
        <v>518</v>
      </c>
    </row>
    <row r="13" spans="1:3" x14ac:dyDescent="0.3">
      <c r="C13" t="s">
        <v>519</v>
      </c>
    </row>
    <row r="14" spans="1:3" x14ac:dyDescent="0.3">
      <c r="A14" s="4">
        <v>45383</v>
      </c>
      <c r="B14" s="2">
        <v>10900</v>
      </c>
      <c r="C14" t="s">
        <v>1006</v>
      </c>
    </row>
    <row r="15" spans="1:3" x14ac:dyDescent="0.3">
      <c r="C15" t="s">
        <v>1007</v>
      </c>
    </row>
  </sheetData>
  <hyperlinks>
    <hyperlink ref="A1" location="'Total Orgs'!A1" display="Total Organizations" xr:uid="{00000000-0004-0000-9900-000000000000}"/>
  </hyperlinks>
  <pageMargins left="0.75" right="0.75" top="1" bottom="1" header="0.5" footer="0.5"/>
  <pageSetup orientation="portrait" horizontalDpi="4294967292" verticalDpi="4294967292" r:id="rId1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A00-000000000000}">
  <sheetPr>
    <tabColor rgb="FFC00000"/>
  </sheetPr>
  <dimension ref="A1:C14"/>
  <sheetViews>
    <sheetView zoomScale="85" zoomScaleNormal="85"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273</v>
      </c>
    </row>
    <row r="5" spans="1:3" x14ac:dyDescent="0.3">
      <c r="A5" s="4" t="s">
        <v>1</v>
      </c>
      <c r="B5" s="2">
        <f>'Total Orgs'!B121</f>
        <v>1000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SUM(B12:B102)</f>
        <v>1000</v>
      </c>
    </row>
    <row r="9" spans="1:3" x14ac:dyDescent="0.3">
      <c r="A9" s="4" t="s">
        <v>4</v>
      </c>
      <c r="B9" s="2">
        <f>SUM(B5+B6-B8)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45212</v>
      </c>
      <c r="B12" s="2">
        <v>1000</v>
      </c>
      <c r="C12" t="s">
        <v>552</v>
      </c>
    </row>
    <row r="13" spans="1:3" x14ac:dyDescent="0.3">
      <c r="C13" t="s">
        <v>553</v>
      </c>
    </row>
    <row r="14" spans="1:3" x14ac:dyDescent="0.3">
      <c r="C14" t="s">
        <v>563</v>
      </c>
    </row>
  </sheetData>
  <hyperlinks>
    <hyperlink ref="A1" location="'Total Orgs'!A1" display="Total Organizations" xr:uid="{00000000-0004-0000-9A00-000000000000}"/>
  </hyperlinks>
  <pageMargins left="0.75" right="0.75" top="1" bottom="1" header="0.5" footer="0.5"/>
  <pageSetup orientation="portrait" r:id="rId1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D00-000000000000}">
  <sheetPr>
    <tabColor theme="1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213</v>
      </c>
    </row>
    <row r="5" spans="1:3" x14ac:dyDescent="0.3">
      <c r="A5" s="4" t="s">
        <v>1</v>
      </c>
      <c r="B5" s="2">
        <f>'Total Orgs'!B120</f>
        <v>200</v>
      </c>
    </row>
    <row r="6" spans="1:3" x14ac:dyDescent="0.3">
      <c r="A6" s="4" t="s">
        <v>2</v>
      </c>
    </row>
    <row r="7" spans="1:3" s="15" customFormat="1" x14ac:dyDescent="0.3">
      <c r="A7" s="22" t="s">
        <v>131</v>
      </c>
      <c r="B7" s="34"/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200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9D00-000000000000}"/>
  </hyperlinks>
  <pageMargins left="0.75" right="0.75" top="1" bottom="1" header="0.5" footer="0.5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E00-000000000000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312</v>
      </c>
    </row>
    <row r="5" spans="1:3" x14ac:dyDescent="0.3">
      <c r="A5" s="4" t="s">
        <v>1</v>
      </c>
      <c r="B5" s="2">
        <f>'Total Orgs'!B122</f>
        <v>800</v>
      </c>
    </row>
    <row r="6" spans="1:3" x14ac:dyDescent="0.3">
      <c r="A6" s="4" t="s">
        <v>2</v>
      </c>
    </row>
    <row r="7" spans="1:3" s="15" customFormat="1" x14ac:dyDescent="0.3">
      <c r="A7" s="22" t="s">
        <v>131</v>
      </c>
      <c r="B7" s="34"/>
    </row>
    <row r="8" spans="1:3" x14ac:dyDescent="0.3">
      <c r="A8" s="4" t="s">
        <v>3</v>
      </c>
      <c r="B8" s="2">
        <f>SUM(B12:B104)</f>
        <v>0</v>
      </c>
    </row>
    <row r="9" spans="1:3" x14ac:dyDescent="0.3">
      <c r="A9" s="4" t="s">
        <v>4</v>
      </c>
      <c r="B9" s="2">
        <f>SUM(B5+B6-B7-B8)</f>
        <v>800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9E00-000000000000}"/>
  </hyperlinks>
  <pageMargins left="0.75" right="0.75" top="1" bottom="1" header="0.5" footer="0.5"/>
  <pageSetup orientation="portrait" r:id="rId1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000-000000000000}">
  <sheetPr>
    <tabColor theme="1"/>
  </sheetPr>
  <dimension ref="A1:C17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9.5976562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48</v>
      </c>
    </row>
    <row r="5" spans="1:3" x14ac:dyDescent="0.3">
      <c r="A5" s="4" t="s">
        <v>1</v>
      </c>
      <c r="B5" s="2">
        <f>'Total Orgs'!B125</f>
        <v>600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SUM(B12:B104)</f>
        <v>600</v>
      </c>
      <c r="C8" s="10"/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45315</v>
      </c>
      <c r="B12" s="2">
        <v>250</v>
      </c>
      <c r="C12" t="s">
        <v>693</v>
      </c>
    </row>
    <row r="13" spans="1:3" x14ac:dyDescent="0.3">
      <c r="C13" t="s">
        <v>788</v>
      </c>
    </row>
    <row r="14" spans="1:3" x14ac:dyDescent="0.3">
      <c r="A14" s="4">
        <v>45315</v>
      </c>
      <c r="B14" s="2">
        <v>299.01</v>
      </c>
      <c r="C14" t="s">
        <v>694</v>
      </c>
    </row>
    <row r="15" spans="1:3" x14ac:dyDescent="0.3">
      <c r="C15" t="s">
        <v>695</v>
      </c>
    </row>
    <row r="16" spans="1:3" x14ac:dyDescent="0.3">
      <c r="A16" s="4">
        <v>45315</v>
      </c>
      <c r="B16" s="2">
        <v>50.99</v>
      </c>
      <c r="C16" t="s">
        <v>703</v>
      </c>
    </row>
    <row r="17" spans="3:3" x14ac:dyDescent="0.3">
      <c r="C17" t="s">
        <v>696</v>
      </c>
    </row>
  </sheetData>
  <hyperlinks>
    <hyperlink ref="A1" location="'Total Orgs'!A1" display="Total Organizations" xr:uid="{00000000-0004-0000-A000-000000000000}"/>
  </hyperlinks>
  <pageMargins left="0.75" right="0.75" top="1" bottom="1" header="0.5" footer="0.5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06C6A-9EEC-48B4-9EB0-141ACF73DA70}">
  <dimension ref="A1:C14"/>
  <sheetViews>
    <sheetView workbookViewId="0"/>
  </sheetViews>
  <sheetFormatPr defaultRowHeight="15.6" x14ac:dyDescent="0.3"/>
  <sheetData>
    <row r="1" spans="1:3" x14ac:dyDescent="0.3">
      <c r="A1" s="5" t="s">
        <v>0</v>
      </c>
      <c r="B1" s="2"/>
      <c r="C1" s="1" t="e">
        <f>'Total Orgs'!#REF!</f>
        <v>#REF!</v>
      </c>
    </row>
    <row r="2" spans="1:3" x14ac:dyDescent="0.3">
      <c r="A2" s="5"/>
      <c r="B2" s="2"/>
    </row>
    <row r="3" spans="1:3" x14ac:dyDescent="0.3">
      <c r="A3" s="6" t="s">
        <v>540</v>
      </c>
      <c r="B3" s="2"/>
    </row>
    <row r="4" spans="1:3" x14ac:dyDescent="0.3">
      <c r="A4" s="4"/>
      <c r="B4" s="2"/>
    </row>
    <row r="5" spans="1:3" x14ac:dyDescent="0.3">
      <c r="A5" s="4" t="s">
        <v>1</v>
      </c>
      <c r="B5" s="2">
        <f>'Total Orgs'!B69</f>
        <v>500</v>
      </c>
    </row>
    <row r="6" spans="1:3" x14ac:dyDescent="0.3">
      <c r="A6" s="4" t="s">
        <v>2</v>
      </c>
      <c r="B6" s="2"/>
    </row>
    <row r="7" spans="1:3" x14ac:dyDescent="0.3">
      <c r="A7" s="22" t="s">
        <v>131</v>
      </c>
      <c r="B7" s="34"/>
      <c r="C7" s="15"/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500</v>
      </c>
    </row>
    <row r="10" spans="1:3" x14ac:dyDescent="0.3">
      <c r="A10" s="4"/>
      <c r="B10" s="2"/>
    </row>
    <row r="11" spans="1:3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13"/>
      <c r="B12" s="14"/>
      <c r="C12" s="15"/>
    </row>
    <row r="13" spans="1:3" x14ac:dyDescent="0.3">
      <c r="A13" s="4"/>
      <c r="B13" s="2"/>
    </row>
    <row r="14" spans="1:3" x14ac:dyDescent="0.3">
      <c r="A14" s="4"/>
      <c r="B14" s="2"/>
    </row>
  </sheetData>
  <hyperlinks>
    <hyperlink ref="A1" location="'Total Orgs'!A1" display="Total Organizations" xr:uid="{2168F9DD-56AD-4331-8F5C-B9EAF7590CD3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C1590-B31C-4F02-AD25-31AAD3165E09}">
  <sheetPr>
    <tabColor rgb="FFC00000"/>
  </sheetPr>
  <dimension ref="A1:C21"/>
  <sheetViews>
    <sheetView workbookViewId="0"/>
  </sheetViews>
  <sheetFormatPr defaultRowHeight="15.6" x14ac:dyDescent="0.3"/>
  <cols>
    <col min="1" max="1" width="16.8984375" customWidth="1"/>
    <col min="2" max="2" width="14.69921875" customWidth="1"/>
  </cols>
  <sheetData>
    <row r="1" spans="1:3" x14ac:dyDescent="0.3">
      <c r="A1" s="345" t="s">
        <v>877</v>
      </c>
    </row>
    <row r="3" spans="1:3" x14ac:dyDescent="0.3">
      <c r="A3" s="46" t="s">
        <v>702</v>
      </c>
      <c r="B3" s="20"/>
      <c r="C3" s="21"/>
    </row>
    <row r="4" spans="1:3" x14ac:dyDescent="0.3">
      <c r="A4" s="37"/>
      <c r="B4" s="20"/>
      <c r="C4" s="21"/>
    </row>
    <row r="5" spans="1:3" x14ac:dyDescent="0.3">
      <c r="A5" s="37" t="s">
        <v>1</v>
      </c>
      <c r="B5" s="20">
        <f>'Total Orgs'!B15</f>
        <v>500</v>
      </c>
      <c r="C5" s="21"/>
    </row>
    <row r="6" spans="1:3" x14ac:dyDescent="0.3">
      <c r="A6" s="37" t="s">
        <v>2</v>
      </c>
      <c r="B6" s="20"/>
      <c r="C6" s="21"/>
    </row>
    <row r="7" spans="1:3" x14ac:dyDescent="0.3">
      <c r="A7" s="29" t="s">
        <v>131</v>
      </c>
      <c r="B7" s="20"/>
      <c r="C7" s="21"/>
    </row>
    <row r="8" spans="1:3" x14ac:dyDescent="0.3">
      <c r="A8" s="37" t="s">
        <v>3</v>
      </c>
      <c r="B8" s="20">
        <f>SUM(B12:B103)</f>
        <v>0</v>
      </c>
      <c r="C8" s="21"/>
    </row>
    <row r="9" spans="1:3" x14ac:dyDescent="0.3">
      <c r="A9" s="37" t="s">
        <v>4</v>
      </c>
      <c r="B9" s="20">
        <f>SUM(B5+B6-B8)</f>
        <v>500</v>
      </c>
      <c r="C9" s="21"/>
    </row>
    <row r="10" spans="1:3" x14ac:dyDescent="0.3">
      <c r="A10" s="37"/>
      <c r="B10" s="20"/>
      <c r="C10" s="21"/>
    </row>
    <row r="11" spans="1:3" x14ac:dyDescent="0.3">
      <c r="A11" s="32" t="s">
        <v>5</v>
      </c>
      <c r="B11" s="3" t="s">
        <v>6</v>
      </c>
      <c r="C11" s="1" t="s">
        <v>7</v>
      </c>
    </row>
    <row r="12" spans="1:3" x14ac:dyDescent="0.3">
      <c r="A12" s="37"/>
      <c r="B12" s="21"/>
    </row>
    <row r="13" spans="1:3" x14ac:dyDescent="0.3">
      <c r="A13" s="37"/>
      <c r="B13" s="21"/>
    </row>
    <row r="14" spans="1:3" x14ac:dyDescent="0.3">
      <c r="A14" s="37"/>
      <c r="B14" s="21"/>
    </row>
    <row r="15" spans="1:3" x14ac:dyDescent="0.3">
      <c r="A15" s="37"/>
      <c r="B15" s="21"/>
    </row>
    <row r="16" spans="1:3" x14ac:dyDescent="0.3">
      <c r="A16" s="37"/>
      <c r="B16" s="21"/>
    </row>
    <row r="17" spans="1:3" x14ac:dyDescent="0.3">
      <c r="A17" s="51"/>
      <c r="B17" s="50"/>
      <c r="C17" s="15"/>
    </row>
    <row r="18" spans="1:3" x14ac:dyDescent="0.3">
      <c r="A18" s="51"/>
      <c r="B18" s="50"/>
      <c r="C18" s="15"/>
    </row>
    <row r="19" spans="1:3" x14ac:dyDescent="0.3">
      <c r="A19" s="51"/>
      <c r="B19" s="50"/>
      <c r="C19" s="15"/>
    </row>
    <row r="20" spans="1:3" x14ac:dyDescent="0.3">
      <c r="A20" s="51"/>
      <c r="B20" s="50"/>
      <c r="C20" s="15"/>
    </row>
    <row r="21" spans="1:3" x14ac:dyDescent="0.3">
      <c r="A21" s="37"/>
      <c r="B21" s="23"/>
      <c r="C21" s="15"/>
    </row>
  </sheetData>
  <hyperlinks>
    <hyperlink ref="A1" location="'Total Orgs'!A1" display="'Total Orgs'!A1" xr:uid="{2F6D32F2-2868-40FC-A8AD-DABDB5991F6F}"/>
  </hyperlinks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300-000000000000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20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159</v>
      </c>
    </row>
    <row r="5" spans="1:3" x14ac:dyDescent="0.3">
      <c r="A5" s="4" t="s">
        <v>1</v>
      </c>
      <c r="B5" s="2">
        <f>'Total Orgs'!B127</f>
        <v>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A300-000000000000}"/>
  </hyperlinks>
  <pageMargins left="0.75" right="0.75" top="1" bottom="1" header="0.5" footer="0.5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20988-45D4-402B-A8F4-685970CA538B}">
  <sheetPr>
    <tabColor theme="1"/>
  </sheetPr>
  <dimension ref="A1:C21"/>
  <sheetViews>
    <sheetView workbookViewId="0"/>
  </sheetViews>
  <sheetFormatPr defaultRowHeight="15.6" x14ac:dyDescent="0.3"/>
  <cols>
    <col min="1" max="1" width="27" customWidth="1"/>
    <col min="2" max="2" width="12.69921875" customWidth="1"/>
    <col min="3" max="3" width="38.19921875" customWidth="1"/>
  </cols>
  <sheetData>
    <row r="1" spans="1:3" x14ac:dyDescent="0.3">
      <c r="A1" s="5" t="s">
        <v>0</v>
      </c>
      <c r="B1" s="2"/>
      <c r="C1" s="1" t="e">
        <f>'Total Orgs'!#REF!</f>
        <v>#REF!</v>
      </c>
    </row>
    <row r="2" spans="1:3" x14ac:dyDescent="0.3">
      <c r="A2" s="5"/>
      <c r="B2" s="2"/>
    </row>
    <row r="3" spans="1:3" x14ac:dyDescent="0.3">
      <c r="A3" s="6" t="s">
        <v>407</v>
      </c>
      <c r="B3" s="2"/>
    </row>
    <row r="4" spans="1:3" x14ac:dyDescent="0.3">
      <c r="A4" s="4"/>
      <c r="B4" s="2"/>
    </row>
    <row r="5" spans="1:3" x14ac:dyDescent="0.3">
      <c r="A5" s="4" t="s">
        <v>1</v>
      </c>
      <c r="B5" s="2">
        <f>'Total Orgs'!B128</f>
        <v>209</v>
      </c>
    </row>
    <row r="6" spans="1:3" x14ac:dyDescent="0.3">
      <c r="A6" s="4" t="s">
        <v>2</v>
      </c>
      <c r="B6" s="2">
        <v>200</v>
      </c>
    </row>
    <row r="7" spans="1:3" x14ac:dyDescent="0.3">
      <c r="A7" s="4" t="s">
        <v>131</v>
      </c>
      <c r="B7" s="2">
        <f>INACTIVE!D39</f>
        <v>0</v>
      </c>
    </row>
    <row r="8" spans="1:3" x14ac:dyDescent="0.3">
      <c r="A8" s="4" t="s">
        <v>3</v>
      </c>
      <c r="B8" s="2">
        <f>SUM(B12:B101)</f>
        <v>401</v>
      </c>
    </row>
    <row r="9" spans="1:3" x14ac:dyDescent="0.3">
      <c r="A9" s="4" t="s">
        <v>4</v>
      </c>
      <c r="B9" s="2">
        <f>SUM(B5+B6-B7-B8)</f>
        <v>8</v>
      </c>
    </row>
    <row r="10" spans="1:3" x14ac:dyDescent="0.3">
      <c r="A10" s="4"/>
      <c r="B10" s="2"/>
    </row>
    <row r="11" spans="1:3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45341</v>
      </c>
      <c r="B12">
        <v>401</v>
      </c>
      <c r="C12" t="s">
        <v>724</v>
      </c>
    </row>
    <row r="13" spans="1:3" x14ac:dyDescent="0.3">
      <c r="C13" t="s">
        <v>754</v>
      </c>
    </row>
    <row r="15" spans="1:3" s="23" customFormat="1" x14ac:dyDescent="0.3">
      <c r="A15" s="13"/>
      <c r="C15" s="15"/>
    </row>
    <row r="16" spans="1:3" x14ac:dyDescent="0.3">
      <c r="A16" s="27"/>
    </row>
    <row r="18" spans="1:1" x14ac:dyDescent="0.3">
      <c r="A18" s="4"/>
    </row>
    <row r="21" spans="1:1" x14ac:dyDescent="0.3">
      <c r="A21" s="4"/>
    </row>
  </sheetData>
  <hyperlinks>
    <hyperlink ref="A1" location="'Total Orgs'!A1" display="Total Organizations" xr:uid="{E9CE9959-9099-46F4-B3CE-91A82E49E8E1}"/>
  </hyperlinks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700-000000000000}">
  <sheetPr>
    <tabColor theme="1"/>
  </sheetPr>
  <dimension ref="A1:C17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49</v>
      </c>
    </row>
    <row r="5" spans="1:3" x14ac:dyDescent="0.3">
      <c r="A5" s="4" t="s">
        <v>1</v>
      </c>
      <c r="B5" s="2">
        <f>'Total Orgs'!B129</f>
        <v>8000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SUM(B12:B121)</f>
        <v>7824.65</v>
      </c>
    </row>
    <row r="9" spans="1:3" x14ac:dyDescent="0.3">
      <c r="A9" s="4" t="s">
        <v>4</v>
      </c>
      <c r="B9" s="2">
        <f>SUM(B5+B6-B8)</f>
        <v>175.35000000000036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s="1" customFormat="1" x14ac:dyDescent="0.3">
      <c r="A12" s="172">
        <v>45590</v>
      </c>
      <c r="B12" s="316">
        <v>5627.78</v>
      </c>
      <c r="C12" s="124" t="s">
        <v>735</v>
      </c>
    </row>
    <row r="13" spans="1:3" s="1" customFormat="1" x14ac:dyDescent="0.3">
      <c r="A13" s="7"/>
      <c r="B13" s="3"/>
    </row>
    <row r="14" spans="1:3" s="1" customFormat="1" x14ac:dyDescent="0.3">
      <c r="A14" s="7"/>
      <c r="B14" s="316">
        <v>846.87</v>
      </c>
      <c r="C14" s="124" t="s">
        <v>692</v>
      </c>
    </row>
    <row r="15" spans="1:3" s="1" customFormat="1" x14ac:dyDescent="0.3">
      <c r="A15" s="7"/>
      <c r="B15" s="3"/>
      <c r="C15" s="124" t="s">
        <v>736</v>
      </c>
    </row>
    <row r="16" spans="1:3" x14ac:dyDescent="0.3">
      <c r="A16" s="4">
        <v>45335</v>
      </c>
      <c r="B16" s="2">
        <v>1350</v>
      </c>
      <c r="C16" t="s">
        <v>731</v>
      </c>
    </row>
    <row r="17" spans="3:3" x14ac:dyDescent="0.3">
      <c r="C17" t="s">
        <v>866</v>
      </c>
    </row>
  </sheetData>
  <hyperlinks>
    <hyperlink ref="A1" location="'Total Orgs'!A1" display="Total Organizations" xr:uid="{00000000-0004-0000-A700-000000000000}"/>
  </hyperlinks>
  <pageMargins left="0.75" right="0.75" top="1" bottom="1" header="0.5" footer="0.5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28702-46EB-476E-92FC-7367E70F6BF5}">
  <dimension ref="A1:J14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53.699218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445</v>
      </c>
    </row>
    <row r="5" spans="1:3" x14ac:dyDescent="0.3">
      <c r="A5" s="4" t="s">
        <v>1</v>
      </c>
      <c r="B5" s="2">
        <f>'Total Orgs'!B130</f>
        <v>250</v>
      </c>
    </row>
    <row r="6" spans="1:3" x14ac:dyDescent="0.3">
      <c r="A6" s="4" t="s">
        <v>2</v>
      </c>
    </row>
    <row r="7" spans="1:3" x14ac:dyDescent="0.3">
      <c r="A7" s="4" t="s">
        <v>3</v>
      </c>
      <c r="B7" s="2">
        <f>SUM(B11:B142)</f>
        <v>0</v>
      </c>
    </row>
    <row r="8" spans="1:3" x14ac:dyDescent="0.3">
      <c r="A8" s="4" t="s">
        <v>4</v>
      </c>
      <c r="B8" s="2">
        <f>SUM(B5+B6-B7)</f>
        <v>250</v>
      </c>
    </row>
    <row r="10" spans="1:3" s="1" customFormat="1" x14ac:dyDescent="0.3">
      <c r="A10" s="7" t="s">
        <v>5</v>
      </c>
      <c r="B10" s="3" t="s">
        <v>6</v>
      </c>
      <c r="C10" s="1" t="s">
        <v>7</v>
      </c>
    </row>
    <row r="11" spans="1:3" x14ac:dyDescent="0.3">
      <c r="C11" s="9"/>
    </row>
    <row r="12" spans="1:3" x14ac:dyDescent="0.3">
      <c r="C12" s="15"/>
    </row>
    <row r="13" spans="1:3" x14ac:dyDescent="0.3">
      <c r="C13" s="9"/>
    </row>
    <row r="15" spans="1:3" x14ac:dyDescent="0.3">
      <c r="C15" s="9"/>
    </row>
    <row r="16" spans="1:3" x14ac:dyDescent="0.3">
      <c r="C16" s="17"/>
    </row>
    <row r="17" spans="1:10" s="17" customFormat="1" x14ac:dyDescent="0.3">
      <c r="A17" s="100"/>
      <c r="B17" s="101"/>
      <c r="C17" s="102"/>
    </row>
    <row r="18" spans="1:10" x14ac:dyDescent="0.3">
      <c r="A18" s="83"/>
      <c r="C18" s="103"/>
    </row>
    <row r="19" spans="1:10" x14ac:dyDescent="0.3">
      <c r="A19" s="83"/>
      <c r="C19" s="84"/>
    </row>
    <row r="20" spans="1:10" x14ac:dyDescent="0.3">
      <c r="A20" s="83"/>
      <c r="C20" s="84"/>
    </row>
    <row r="21" spans="1:10" x14ac:dyDescent="0.3">
      <c r="A21" s="86"/>
      <c r="B21" s="87"/>
      <c r="C21" s="64"/>
    </row>
    <row r="22" spans="1:10" s="17" customFormat="1" x14ac:dyDescent="0.3">
      <c r="A22" s="100"/>
      <c r="B22" s="101"/>
      <c r="C22" s="102"/>
      <c r="D22" s="109"/>
      <c r="E22" s="109"/>
      <c r="F22" s="109"/>
      <c r="G22" s="109"/>
      <c r="H22" s="109"/>
      <c r="I22" s="109"/>
      <c r="J22" s="109"/>
    </row>
    <row r="23" spans="1:10" s="17" customFormat="1" x14ac:dyDescent="0.3">
      <c r="A23" s="104"/>
      <c r="B23" s="19"/>
      <c r="C23" s="103"/>
    </row>
    <row r="24" spans="1:10" s="17" customFormat="1" x14ac:dyDescent="0.3">
      <c r="A24" s="104"/>
      <c r="B24" s="19"/>
      <c r="C24" s="103"/>
    </row>
    <row r="25" spans="1:10" s="17" customFormat="1" x14ac:dyDescent="0.3">
      <c r="A25" s="104"/>
      <c r="B25" s="19"/>
      <c r="C25" s="103"/>
    </row>
    <row r="26" spans="1:10" s="17" customFormat="1" x14ac:dyDescent="0.3">
      <c r="A26" s="104"/>
      <c r="B26" s="19"/>
      <c r="C26" s="103"/>
    </row>
    <row r="27" spans="1:10" s="17" customFormat="1" x14ac:dyDescent="0.3">
      <c r="A27" s="104"/>
      <c r="B27" s="19"/>
      <c r="C27" s="103"/>
    </row>
    <row r="28" spans="1:10" s="17" customFormat="1" x14ac:dyDescent="0.3">
      <c r="A28" s="110"/>
      <c r="B28" s="111"/>
      <c r="C28" s="105"/>
    </row>
    <row r="29" spans="1:10" s="17" customFormat="1" x14ac:dyDescent="0.3">
      <c r="A29" s="100"/>
      <c r="B29" s="101"/>
      <c r="C29" s="102"/>
    </row>
    <row r="30" spans="1:10" s="17" customFormat="1" x14ac:dyDescent="0.3">
      <c r="A30" s="104"/>
      <c r="B30" s="19"/>
      <c r="C30" s="103"/>
    </row>
    <row r="31" spans="1:10" s="17" customFormat="1" x14ac:dyDescent="0.3">
      <c r="A31" s="104"/>
      <c r="B31" s="19"/>
      <c r="C31" s="103"/>
    </row>
    <row r="32" spans="1:10" x14ac:dyDescent="0.3">
      <c r="A32" s="83"/>
      <c r="C32" s="103"/>
    </row>
    <row r="33" spans="1:3" x14ac:dyDescent="0.3">
      <c r="A33" s="86"/>
      <c r="B33" s="87"/>
      <c r="C33" s="105"/>
    </row>
    <row r="34" spans="1:3" x14ac:dyDescent="0.3">
      <c r="C34" s="9"/>
    </row>
    <row r="35" spans="1:3" s="17" customFormat="1" x14ac:dyDescent="0.3">
      <c r="A35" s="18"/>
      <c r="B35" s="19"/>
    </row>
    <row r="36" spans="1:3" s="17" customFormat="1" x14ac:dyDescent="0.3">
      <c r="A36" s="18"/>
      <c r="B36" s="19"/>
    </row>
    <row r="37" spans="1:3" x14ac:dyDescent="0.3">
      <c r="C37" s="9"/>
    </row>
    <row r="38" spans="1:3" x14ac:dyDescent="0.3">
      <c r="C38" s="17"/>
    </row>
    <row r="39" spans="1:3" x14ac:dyDescent="0.3">
      <c r="C39" s="9"/>
    </row>
    <row r="40" spans="1:3" x14ac:dyDescent="0.3">
      <c r="C40" s="17"/>
    </row>
    <row r="41" spans="1:3" x14ac:dyDescent="0.3">
      <c r="A41" s="81"/>
      <c r="B41" s="82"/>
      <c r="C41" s="102"/>
    </row>
    <row r="42" spans="1:3" x14ac:dyDescent="0.3">
      <c r="A42" s="83"/>
      <c r="C42" s="103"/>
    </row>
    <row r="43" spans="1:3" x14ac:dyDescent="0.3">
      <c r="A43" s="83"/>
      <c r="C43" s="103"/>
    </row>
    <row r="44" spans="1:3" x14ac:dyDescent="0.3">
      <c r="A44" s="83"/>
      <c r="C44" s="103"/>
    </row>
    <row r="45" spans="1:3" x14ac:dyDescent="0.3">
      <c r="A45" s="86"/>
      <c r="B45" s="87"/>
      <c r="C45" s="105"/>
    </row>
    <row r="46" spans="1:3" x14ac:dyDescent="0.3">
      <c r="C46" s="9"/>
    </row>
    <row r="47" spans="1:3" x14ac:dyDescent="0.3">
      <c r="C47" s="17"/>
    </row>
    <row r="48" spans="1:3" x14ac:dyDescent="0.3">
      <c r="C48" s="17"/>
    </row>
    <row r="49" spans="3:3" x14ac:dyDescent="0.3">
      <c r="C49" s="17"/>
    </row>
    <row r="50" spans="3:3" x14ac:dyDescent="0.3">
      <c r="C50" s="17"/>
    </row>
    <row r="51" spans="3:3" x14ac:dyDescent="0.3">
      <c r="C51" s="9"/>
    </row>
    <row r="52" spans="3:3" x14ac:dyDescent="0.3">
      <c r="C52" s="17"/>
    </row>
    <row r="53" spans="3:3" x14ac:dyDescent="0.3">
      <c r="C53" s="17"/>
    </row>
    <row r="54" spans="3:3" x14ac:dyDescent="0.3">
      <c r="C54" s="9"/>
    </row>
    <row r="55" spans="3:3" x14ac:dyDescent="0.3">
      <c r="C55" s="17"/>
    </row>
    <row r="56" spans="3:3" x14ac:dyDescent="0.3">
      <c r="C56" s="17"/>
    </row>
    <row r="57" spans="3:3" x14ac:dyDescent="0.3">
      <c r="C57" s="17"/>
    </row>
    <row r="58" spans="3:3" x14ac:dyDescent="0.3">
      <c r="C58" s="17"/>
    </row>
    <row r="59" spans="3:3" x14ac:dyDescent="0.3">
      <c r="C59" s="17"/>
    </row>
    <row r="60" spans="3:3" x14ac:dyDescent="0.3">
      <c r="C60" s="9"/>
    </row>
    <row r="61" spans="3:3" x14ac:dyDescent="0.3">
      <c r="C61" s="17"/>
    </row>
    <row r="62" spans="3:3" x14ac:dyDescent="0.3">
      <c r="C62" s="17"/>
    </row>
    <row r="63" spans="3:3" x14ac:dyDescent="0.3">
      <c r="C63" s="17"/>
    </row>
    <row r="64" spans="3:3" x14ac:dyDescent="0.3">
      <c r="C64" s="17"/>
    </row>
    <row r="65" spans="1:3" x14ac:dyDescent="0.3">
      <c r="C65" s="17"/>
    </row>
    <row r="66" spans="1:3" x14ac:dyDescent="0.3">
      <c r="C66" s="9"/>
    </row>
    <row r="67" spans="1:3" x14ac:dyDescent="0.3">
      <c r="C67" s="17"/>
    </row>
    <row r="68" spans="1:3" x14ac:dyDescent="0.3">
      <c r="C68" s="17"/>
    </row>
    <row r="69" spans="1:3" x14ac:dyDescent="0.3">
      <c r="C69" s="9"/>
    </row>
    <row r="70" spans="1:3" x14ac:dyDescent="0.3">
      <c r="C70" s="17"/>
    </row>
    <row r="71" spans="1:3" x14ac:dyDescent="0.3">
      <c r="C71" s="17"/>
    </row>
    <row r="72" spans="1:3" x14ac:dyDescent="0.3">
      <c r="C72" s="17"/>
    </row>
    <row r="73" spans="1:3" x14ac:dyDescent="0.3">
      <c r="C73" s="17"/>
    </row>
    <row r="74" spans="1:3" x14ac:dyDescent="0.3">
      <c r="C74" s="17"/>
    </row>
    <row r="75" spans="1:3" s="23" customFormat="1" x14ac:dyDescent="0.3">
      <c r="A75" s="13"/>
      <c r="C75" s="55"/>
    </row>
    <row r="76" spans="1:3" x14ac:dyDescent="0.3">
      <c r="C76" s="17"/>
    </row>
    <row r="77" spans="1:3" x14ac:dyDescent="0.3">
      <c r="C77" s="17"/>
    </row>
    <row r="78" spans="1:3" x14ac:dyDescent="0.3">
      <c r="C78" s="17"/>
    </row>
    <row r="79" spans="1:3" x14ac:dyDescent="0.3">
      <c r="C79" s="17"/>
    </row>
    <row r="80" spans="1:3" x14ac:dyDescent="0.3">
      <c r="C80" s="17"/>
    </row>
    <row r="81" spans="1:3" x14ac:dyDescent="0.3">
      <c r="C81" s="17"/>
    </row>
    <row r="82" spans="1:3" x14ac:dyDescent="0.3">
      <c r="C82" s="17"/>
    </row>
    <row r="83" spans="1:3" x14ac:dyDescent="0.3">
      <c r="A83" s="18"/>
      <c r="B83" s="19"/>
      <c r="C83" s="9"/>
    </row>
    <row r="84" spans="1:3" s="17" customFormat="1" x14ac:dyDescent="0.3">
      <c r="A84" s="18"/>
      <c r="B84" s="19"/>
      <c r="C84" s="56"/>
    </row>
    <row r="85" spans="1:3" x14ac:dyDescent="0.3">
      <c r="A85" s="18"/>
      <c r="B85" s="19"/>
      <c r="C85" s="17"/>
    </row>
    <row r="86" spans="1:3" x14ac:dyDescent="0.3">
      <c r="A86" s="18"/>
      <c r="B86" s="19"/>
      <c r="C86" s="17"/>
    </row>
    <row r="87" spans="1:3" x14ac:dyDescent="0.3">
      <c r="A87" s="18"/>
      <c r="B87" s="19"/>
      <c r="C87" s="17"/>
    </row>
    <row r="88" spans="1:3" x14ac:dyDescent="0.3">
      <c r="A88" s="18"/>
      <c r="B88" s="19"/>
      <c r="C88" s="9"/>
    </row>
    <row r="89" spans="1:3" x14ac:dyDescent="0.3">
      <c r="A89" s="18"/>
      <c r="B89" s="19"/>
      <c r="C89" s="56"/>
    </row>
    <row r="90" spans="1:3" x14ac:dyDescent="0.3">
      <c r="A90" s="18"/>
      <c r="B90" s="19"/>
      <c r="C90" s="17"/>
    </row>
    <row r="91" spans="1:3" x14ac:dyDescent="0.3">
      <c r="A91" s="18"/>
      <c r="B91" s="19"/>
      <c r="C91" s="17"/>
    </row>
    <row r="92" spans="1:3" x14ac:dyDescent="0.3">
      <c r="A92" s="18"/>
      <c r="B92" s="19"/>
      <c r="C92" s="17"/>
    </row>
    <row r="93" spans="1:3" x14ac:dyDescent="0.3">
      <c r="A93" s="18"/>
      <c r="B93" s="19"/>
      <c r="C93" s="17"/>
    </row>
    <row r="94" spans="1:3" x14ac:dyDescent="0.3">
      <c r="A94" s="18"/>
      <c r="B94" s="19"/>
      <c r="C94" s="17"/>
    </row>
    <row r="95" spans="1:3" x14ac:dyDescent="0.3">
      <c r="A95" s="18"/>
      <c r="B95" s="19"/>
      <c r="C95" s="17"/>
    </row>
    <row r="96" spans="1:3" x14ac:dyDescent="0.3">
      <c r="A96" s="18"/>
      <c r="B96" s="19"/>
      <c r="C96" s="17"/>
    </row>
    <row r="97" spans="1:3" x14ac:dyDescent="0.3">
      <c r="A97" s="18"/>
      <c r="B97" s="19"/>
      <c r="C97" s="17"/>
    </row>
    <row r="98" spans="1:3" x14ac:dyDescent="0.3">
      <c r="A98" s="18"/>
      <c r="B98" s="19"/>
      <c r="C98" s="17"/>
    </row>
    <row r="99" spans="1:3" x14ac:dyDescent="0.3">
      <c r="A99" s="18"/>
      <c r="B99" s="19"/>
      <c r="C99" s="17"/>
    </row>
    <row r="100" spans="1:3" x14ac:dyDescent="0.3">
      <c r="A100" s="18"/>
      <c r="B100" s="19"/>
      <c r="C100" s="17"/>
    </row>
    <row r="101" spans="1:3" x14ac:dyDescent="0.3">
      <c r="A101" s="18"/>
      <c r="B101" s="19"/>
      <c r="C101" s="17"/>
    </row>
    <row r="102" spans="1:3" x14ac:dyDescent="0.3">
      <c r="A102" s="18"/>
      <c r="B102" s="19"/>
      <c r="C102" s="17"/>
    </row>
    <row r="103" spans="1:3" x14ac:dyDescent="0.3">
      <c r="A103" s="18"/>
      <c r="B103" s="19"/>
      <c r="C103" s="17"/>
    </row>
    <row r="104" spans="1:3" x14ac:dyDescent="0.3">
      <c r="A104" s="18"/>
      <c r="B104" s="19"/>
      <c r="C104" s="17"/>
    </row>
    <row r="105" spans="1:3" x14ac:dyDescent="0.3">
      <c r="A105" s="18"/>
      <c r="B105" s="19"/>
      <c r="C105" s="17"/>
    </row>
    <row r="106" spans="1:3" x14ac:dyDescent="0.3">
      <c r="A106" s="18"/>
      <c r="B106" s="19"/>
      <c r="C106" s="17"/>
    </row>
    <row r="107" spans="1:3" x14ac:dyDescent="0.3">
      <c r="A107" s="18"/>
      <c r="B107" s="19"/>
      <c r="C107" s="17"/>
    </row>
    <row r="108" spans="1:3" x14ac:dyDescent="0.3">
      <c r="A108" s="18"/>
      <c r="B108" s="19"/>
      <c r="C108" s="17"/>
    </row>
    <row r="109" spans="1:3" x14ac:dyDescent="0.3">
      <c r="A109" s="18"/>
      <c r="B109" s="19"/>
      <c r="C109" s="17"/>
    </row>
    <row r="110" spans="1:3" x14ac:dyDescent="0.3">
      <c r="A110" s="18"/>
      <c r="B110" s="19"/>
      <c r="C110" s="17"/>
    </row>
    <row r="111" spans="1:3" x14ac:dyDescent="0.3">
      <c r="A111" s="18"/>
      <c r="B111" s="19"/>
      <c r="C111" s="17"/>
    </row>
    <row r="112" spans="1:3" x14ac:dyDescent="0.3">
      <c r="A112" s="18"/>
      <c r="B112" s="19"/>
      <c r="C112" s="17"/>
    </row>
    <row r="113" spans="1:3" x14ac:dyDescent="0.3">
      <c r="A113" s="18"/>
      <c r="B113" s="19"/>
      <c r="C113" s="17"/>
    </row>
    <row r="114" spans="1:3" x14ac:dyDescent="0.3">
      <c r="A114" s="18"/>
      <c r="B114" s="19"/>
      <c r="C114" s="17"/>
    </row>
    <row r="115" spans="1:3" x14ac:dyDescent="0.3">
      <c r="A115" s="18"/>
      <c r="B115" s="19"/>
      <c r="C115" s="17"/>
    </row>
    <row r="116" spans="1:3" x14ac:dyDescent="0.3">
      <c r="A116" s="18"/>
      <c r="B116" s="19"/>
      <c r="C116" s="17"/>
    </row>
    <row r="117" spans="1:3" x14ac:dyDescent="0.3">
      <c r="A117" s="18"/>
      <c r="B117" s="19"/>
      <c r="C117" s="17"/>
    </row>
    <row r="118" spans="1:3" x14ac:dyDescent="0.3">
      <c r="A118" s="18"/>
      <c r="B118" s="19"/>
      <c r="C118" s="17"/>
    </row>
    <row r="119" spans="1:3" x14ac:dyDescent="0.3">
      <c r="A119" s="18"/>
      <c r="B119" s="19"/>
      <c r="C119" s="17"/>
    </row>
    <row r="120" spans="1:3" x14ac:dyDescent="0.3">
      <c r="A120" s="18"/>
      <c r="B120" s="19"/>
      <c r="C120" s="17"/>
    </row>
    <row r="121" spans="1:3" x14ac:dyDescent="0.3">
      <c r="A121" s="18"/>
      <c r="B121" s="19"/>
      <c r="C121" s="17"/>
    </row>
    <row r="122" spans="1:3" x14ac:dyDescent="0.3">
      <c r="A122" s="18"/>
      <c r="B122" s="19"/>
      <c r="C122" s="17"/>
    </row>
    <row r="123" spans="1:3" x14ac:dyDescent="0.3">
      <c r="A123" s="18"/>
      <c r="B123" s="19"/>
      <c r="C123" s="17"/>
    </row>
    <row r="124" spans="1:3" x14ac:dyDescent="0.3">
      <c r="A124" s="18"/>
      <c r="B124" s="19"/>
      <c r="C124" s="17"/>
    </row>
    <row r="125" spans="1:3" x14ac:dyDescent="0.3">
      <c r="A125" s="18"/>
      <c r="B125" s="19"/>
      <c r="C125" s="17"/>
    </row>
    <row r="126" spans="1:3" x14ac:dyDescent="0.3">
      <c r="A126" s="18"/>
      <c r="B126" s="19"/>
      <c r="C126" s="17"/>
    </row>
    <row r="127" spans="1:3" x14ac:dyDescent="0.3">
      <c r="A127" s="18"/>
      <c r="B127" s="19"/>
      <c r="C127" s="17"/>
    </row>
    <row r="128" spans="1:3" x14ac:dyDescent="0.3">
      <c r="A128" s="18"/>
      <c r="B128" s="19"/>
      <c r="C128" s="17"/>
    </row>
    <row r="129" spans="1:3" x14ac:dyDescent="0.3">
      <c r="A129" s="18"/>
      <c r="B129" s="19"/>
      <c r="C129" s="17"/>
    </row>
    <row r="130" spans="1:3" x14ac:dyDescent="0.3">
      <c r="A130" s="18"/>
      <c r="B130" s="19"/>
      <c r="C130" s="17"/>
    </row>
    <row r="131" spans="1:3" x14ac:dyDescent="0.3">
      <c r="A131" s="18"/>
      <c r="B131" s="19"/>
      <c r="C131" s="17"/>
    </row>
    <row r="132" spans="1:3" x14ac:dyDescent="0.3">
      <c r="A132" s="18"/>
      <c r="B132" s="19"/>
      <c r="C132" s="17"/>
    </row>
    <row r="133" spans="1:3" x14ac:dyDescent="0.3">
      <c r="A133" s="18"/>
      <c r="B133" s="19"/>
      <c r="C133" s="17"/>
    </row>
    <row r="134" spans="1:3" x14ac:dyDescent="0.3">
      <c r="A134" s="18"/>
      <c r="B134" s="19"/>
      <c r="C134" s="17"/>
    </row>
    <row r="135" spans="1:3" x14ac:dyDescent="0.3">
      <c r="A135" s="18"/>
      <c r="B135" s="19"/>
      <c r="C135" s="17"/>
    </row>
    <row r="136" spans="1:3" x14ac:dyDescent="0.3">
      <c r="A136" s="18"/>
      <c r="B136" s="19"/>
      <c r="C136" s="17"/>
    </row>
    <row r="137" spans="1:3" x14ac:dyDescent="0.3">
      <c r="A137" s="18"/>
      <c r="B137" s="19"/>
      <c r="C137" s="17"/>
    </row>
    <row r="138" spans="1:3" x14ac:dyDescent="0.3">
      <c r="A138" s="18"/>
      <c r="B138" s="19"/>
      <c r="C138" s="17"/>
    </row>
    <row r="139" spans="1:3" x14ac:dyDescent="0.3">
      <c r="A139" s="18"/>
      <c r="B139" s="19"/>
      <c r="C139" s="17"/>
    </row>
    <row r="140" spans="1:3" x14ac:dyDescent="0.3">
      <c r="A140" s="18"/>
      <c r="B140" s="19"/>
      <c r="C140" s="17"/>
    </row>
    <row r="141" spans="1:3" x14ac:dyDescent="0.3">
      <c r="A141" s="18"/>
      <c r="B141" s="19"/>
      <c r="C141" s="17"/>
    </row>
    <row r="142" spans="1:3" x14ac:dyDescent="0.3">
      <c r="A142" s="18"/>
      <c r="B142" s="19"/>
      <c r="C142" s="17"/>
    </row>
    <row r="143" spans="1:3" x14ac:dyDescent="0.3">
      <c r="A143" s="18"/>
      <c r="B143" s="19"/>
      <c r="C143" s="17"/>
    </row>
    <row r="144" spans="1:3" x14ac:dyDescent="0.3">
      <c r="A144" s="18"/>
      <c r="B144" s="19"/>
      <c r="C144" s="17"/>
    </row>
  </sheetData>
  <hyperlinks>
    <hyperlink ref="A1" location="'Total Orgs'!A1" display="Total Organizations" xr:uid="{ECDFAEDD-E9AB-46C2-9D3C-56D4E4030455}"/>
  </hyperlinks>
  <pageMargins left="0.75" right="0.75" top="1" bottom="1" header="0.5" footer="0.5"/>
  <pageSetup orientation="portrait" r:id="rId1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900-000000000000}">
  <sheetPr>
    <tabColor theme="1"/>
  </sheetPr>
  <dimension ref="A1:F60"/>
  <sheetViews>
    <sheetView zoomScale="115" zoomScaleNormal="115"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6.09765625" style="10" customWidth="1"/>
  </cols>
  <sheetData>
    <row r="1" spans="1:3" x14ac:dyDescent="0.3">
      <c r="A1" s="5" t="s">
        <v>0</v>
      </c>
      <c r="C1" s="12" t="e">
        <f>'Total Orgs'!#REF!</f>
        <v>#REF!</v>
      </c>
    </row>
    <row r="2" spans="1:3" x14ac:dyDescent="0.3">
      <c r="A2" s="5"/>
      <c r="C2" s="123" t="s">
        <v>378</v>
      </c>
    </row>
    <row r="3" spans="1:3" x14ac:dyDescent="0.3">
      <c r="A3" s="5"/>
      <c r="C3" s="123" t="s">
        <v>250</v>
      </c>
    </row>
    <row r="4" spans="1:3" x14ac:dyDescent="0.3">
      <c r="A4" s="5"/>
      <c r="C4" s="10" t="s">
        <v>247</v>
      </c>
    </row>
    <row r="5" spans="1:3" x14ac:dyDescent="0.3">
      <c r="A5" s="6" t="s">
        <v>50</v>
      </c>
      <c r="C5" s="10" t="s">
        <v>248</v>
      </c>
    </row>
    <row r="6" spans="1:3" x14ac:dyDescent="0.3">
      <c r="C6" s="10" t="s">
        <v>249</v>
      </c>
    </row>
    <row r="7" spans="1:3" x14ac:dyDescent="0.3">
      <c r="A7" s="4" t="s">
        <v>1</v>
      </c>
      <c r="B7" s="2">
        <f>'Total Orgs'!B131</f>
        <v>15000</v>
      </c>
    </row>
    <row r="8" spans="1:3" x14ac:dyDescent="0.3">
      <c r="A8" s="4" t="s">
        <v>2</v>
      </c>
      <c r="C8" s="164" t="s">
        <v>375</v>
      </c>
    </row>
    <row r="9" spans="1:3" x14ac:dyDescent="0.3">
      <c r="A9" s="4" t="s">
        <v>131</v>
      </c>
    </row>
    <row r="10" spans="1:3" x14ac:dyDescent="0.3">
      <c r="A10" s="4" t="s">
        <v>3</v>
      </c>
      <c r="B10" s="2">
        <f>SUM(B14:B36)</f>
        <v>15000</v>
      </c>
    </row>
    <row r="11" spans="1:3" x14ac:dyDescent="0.3">
      <c r="A11" s="4" t="s">
        <v>4</v>
      </c>
      <c r="B11" s="2">
        <f>SUM(B7+B8-B10)</f>
        <v>0</v>
      </c>
    </row>
    <row r="13" spans="1:3" s="1" customFormat="1" x14ac:dyDescent="0.3">
      <c r="A13" s="7" t="s">
        <v>5</v>
      </c>
      <c r="B13" s="3" t="s">
        <v>6</v>
      </c>
      <c r="C13" s="12" t="s">
        <v>7</v>
      </c>
    </row>
    <row r="15" spans="1:3" x14ac:dyDescent="0.3">
      <c r="A15" s="4">
        <v>45280</v>
      </c>
      <c r="B15" s="2">
        <v>2554.4699999999998</v>
      </c>
      <c r="C15" s="10" t="s">
        <v>653</v>
      </c>
    </row>
    <row r="16" spans="1:3" x14ac:dyDescent="0.3">
      <c r="C16" s="10" t="s">
        <v>654</v>
      </c>
    </row>
    <row r="17" spans="1:6" x14ac:dyDescent="0.3">
      <c r="A17" s="4">
        <v>45308</v>
      </c>
      <c r="B17" s="2">
        <v>3295.27</v>
      </c>
      <c r="C17" s="10" t="s">
        <v>668</v>
      </c>
    </row>
    <row r="18" spans="1:6" x14ac:dyDescent="0.3">
      <c r="C18" s="10" t="s">
        <v>669</v>
      </c>
    </row>
    <row r="19" spans="1:6" x14ac:dyDescent="0.3">
      <c r="A19" s="4">
        <v>45336</v>
      </c>
      <c r="B19" s="2">
        <v>2181.4</v>
      </c>
      <c r="C19" s="10" t="s">
        <v>737</v>
      </c>
    </row>
    <row r="20" spans="1:6" x14ac:dyDescent="0.3">
      <c r="C20" s="10" t="s">
        <v>738</v>
      </c>
    </row>
    <row r="21" spans="1:6" x14ac:dyDescent="0.3">
      <c r="C21" s="10" t="s">
        <v>739</v>
      </c>
    </row>
    <row r="22" spans="1:6" x14ac:dyDescent="0.3">
      <c r="B22" s="2">
        <v>623.09</v>
      </c>
      <c r="C22" s="10" t="s">
        <v>1051</v>
      </c>
    </row>
    <row r="23" spans="1:6" ht="16.5" customHeight="1" x14ac:dyDescent="0.3">
      <c r="C23" s="10" t="s">
        <v>740</v>
      </c>
    </row>
    <row r="24" spans="1:6" s="23" customFormat="1" x14ac:dyDescent="0.3">
      <c r="A24" s="13"/>
      <c r="B24" s="14">
        <v>1400</v>
      </c>
      <c r="C24" s="22" t="s">
        <v>741</v>
      </c>
    </row>
    <row r="25" spans="1:6" s="23" customFormat="1" x14ac:dyDescent="0.3">
      <c r="A25" s="13"/>
      <c r="B25" s="14"/>
      <c r="C25" s="22" t="s">
        <v>742</v>
      </c>
    </row>
    <row r="26" spans="1:6" s="23" customFormat="1" x14ac:dyDescent="0.3">
      <c r="A26" s="13"/>
      <c r="B26" s="14"/>
      <c r="C26" s="10" t="s">
        <v>740</v>
      </c>
    </row>
    <row r="27" spans="1:6" x14ac:dyDescent="0.3">
      <c r="A27" s="4">
        <v>45338</v>
      </c>
      <c r="B27" s="2">
        <v>2581.13</v>
      </c>
      <c r="C27" s="10" t="s">
        <v>744</v>
      </c>
    </row>
    <row r="28" spans="1:6" x14ac:dyDescent="0.3">
      <c r="C28" s="10" t="s">
        <v>745</v>
      </c>
    </row>
    <row r="29" spans="1:6" x14ac:dyDescent="0.3">
      <c r="A29" s="4">
        <v>45427</v>
      </c>
      <c r="B29" s="2">
        <v>2364.64</v>
      </c>
      <c r="C29" s="10" t="s">
        <v>973</v>
      </c>
      <c r="D29" t="s">
        <v>561</v>
      </c>
      <c r="E29" t="s">
        <v>1050</v>
      </c>
    </row>
    <row r="30" spans="1:6" x14ac:dyDescent="0.3">
      <c r="C30" s="10" t="s">
        <v>974</v>
      </c>
      <c r="D30">
        <v>373.64</v>
      </c>
      <c r="E30">
        <v>560</v>
      </c>
      <c r="F30">
        <v>42.45</v>
      </c>
    </row>
    <row r="31" spans="1:6" x14ac:dyDescent="0.3">
      <c r="D31">
        <v>373.64</v>
      </c>
      <c r="F31">
        <v>28.5</v>
      </c>
    </row>
    <row r="32" spans="1:6" x14ac:dyDescent="0.3">
      <c r="D32">
        <v>373.64</v>
      </c>
      <c r="F32">
        <v>40</v>
      </c>
    </row>
    <row r="33" spans="1:6" x14ac:dyDescent="0.3">
      <c r="C33" s="11"/>
      <c r="D33">
        <v>373.64</v>
      </c>
      <c r="F33">
        <v>40</v>
      </c>
    </row>
    <row r="34" spans="1:6" x14ac:dyDescent="0.3">
      <c r="C34" s="11"/>
      <c r="D34">
        <v>373.64</v>
      </c>
      <c r="F34">
        <v>30</v>
      </c>
    </row>
    <row r="35" spans="1:6" x14ac:dyDescent="0.3">
      <c r="D35">
        <v>373.64</v>
      </c>
      <c r="F35">
        <v>30</v>
      </c>
    </row>
    <row r="36" spans="1:6" x14ac:dyDescent="0.3">
      <c r="D36">
        <f>SUM(D30:D35)</f>
        <v>2241.8399999999997</v>
      </c>
      <c r="F36">
        <v>30</v>
      </c>
    </row>
    <row r="37" spans="1:6" x14ac:dyDescent="0.3">
      <c r="E37">
        <v>560</v>
      </c>
      <c r="F37">
        <f>SUM(F30:F36)</f>
        <v>240.95</v>
      </c>
    </row>
    <row r="39" spans="1:6" x14ac:dyDescent="0.3">
      <c r="A39" s="13"/>
      <c r="B39" s="14"/>
      <c r="C39" s="15"/>
      <c r="D39">
        <f>D36+E37+F37</f>
        <v>3042.7899999999995</v>
      </c>
    </row>
    <row r="40" spans="1:6" x14ac:dyDescent="0.3">
      <c r="A40" s="13"/>
      <c r="B40" s="14"/>
      <c r="C40" s="15"/>
      <c r="D40">
        <v>678.15</v>
      </c>
    </row>
    <row r="41" spans="1:6" s="23" customFormat="1" x14ac:dyDescent="0.3">
      <c r="A41" s="13"/>
      <c r="B41" s="14"/>
      <c r="C41" s="15"/>
      <c r="D41" s="23">
        <f>D39-D40</f>
        <v>2364.6399999999994</v>
      </c>
    </row>
    <row r="43" spans="1:6" s="23" customFormat="1" x14ac:dyDescent="0.3">
      <c r="A43" s="13"/>
      <c r="B43" s="14"/>
      <c r="C43" s="15"/>
    </row>
    <row r="45" spans="1:6" x14ac:dyDescent="0.3">
      <c r="A45" s="13"/>
      <c r="B45" s="14"/>
      <c r="C45" s="24"/>
    </row>
    <row r="46" spans="1:6" x14ac:dyDescent="0.3">
      <c r="A46" s="13"/>
      <c r="B46" s="14"/>
      <c r="C46" s="24"/>
    </row>
    <row r="47" spans="1:6" x14ac:dyDescent="0.3">
      <c r="A47" s="13"/>
      <c r="B47" s="14"/>
      <c r="C47" s="24"/>
    </row>
    <row r="52" spans="1:3" x14ac:dyDescent="0.3">
      <c r="C52" s="11"/>
    </row>
    <row r="53" spans="1:3" x14ac:dyDescent="0.3">
      <c r="C53" s="11"/>
    </row>
    <row r="57" spans="1:3" x14ac:dyDescent="0.3">
      <c r="C57" s="11"/>
    </row>
    <row r="58" spans="1:3" s="23" customFormat="1" x14ac:dyDescent="0.3">
      <c r="A58" s="13"/>
      <c r="B58" s="14"/>
      <c r="C58" s="15"/>
    </row>
    <row r="60" spans="1:3" x14ac:dyDescent="0.3">
      <c r="A60" s="13"/>
      <c r="B60" s="14"/>
    </row>
  </sheetData>
  <hyperlinks>
    <hyperlink ref="A1" location="'Total Orgs'!A1" display="Total Organizations" xr:uid="{00000000-0004-0000-A900-000000000000}"/>
  </hyperlinks>
  <pageMargins left="0.75" right="0.75" top="1" bottom="1" header="0.5" footer="0.5"/>
  <pageSetup orientation="portrait" horizontalDpi="300" verticalDpi="300" r:id="rId1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A00-000000000000}">
  <sheetPr>
    <tabColor rgb="FFC00000"/>
  </sheetPr>
  <dimension ref="A1:C13"/>
  <sheetViews>
    <sheetView workbookViewId="0"/>
  </sheetViews>
  <sheetFormatPr defaultRowHeight="15.6" x14ac:dyDescent="0.3"/>
  <cols>
    <col min="1" max="1" width="23.3984375" customWidth="1"/>
    <col min="3" max="3" width="43.69921875" customWidth="1"/>
  </cols>
  <sheetData>
    <row r="1" spans="1:3" x14ac:dyDescent="0.3">
      <c r="A1" s="5" t="s">
        <v>0</v>
      </c>
      <c r="B1" s="2"/>
      <c r="C1" s="12" t="e">
        <f>'Total Orgs'!#REF!</f>
        <v>#REF!</v>
      </c>
    </row>
    <row r="2" spans="1:3" x14ac:dyDescent="0.3">
      <c r="A2" s="5"/>
      <c r="B2" s="2"/>
      <c r="C2" s="10"/>
    </row>
    <row r="3" spans="1:3" x14ac:dyDescent="0.3">
      <c r="A3" s="6" t="s">
        <v>173</v>
      </c>
      <c r="B3" s="2"/>
      <c r="C3" s="10"/>
    </row>
    <row r="4" spans="1:3" x14ac:dyDescent="0.3">
      <c r="A4" s="4"/>
      <c r="B4" s="2"/>
      <c r="C4" s="10"/>
    </row>
    <row r="5" spans="1:3" x14ac:dyDescent="0.3">
      <c r="A5" s="4" t="s">
        <v>1</v>
      </c>
      <c r="B5" s="2">
        <f>'Total Orgs'!B132</f>
        <v>650</v>
      </c>
      <c r="C5" s="10"/>
    </row>
    <row r="6" spans="1:3" x14ac:dyDescent="0.3">
      <c r="A6" s="4" t="s">
        <v>2</v>
      </c>
      <c r="B6" s="2"/>
      <c r="C6" s="10"/>
    </row>
    <row r="7" spans="1:3" s="15" customFormat="1" x14ac:dyDescent="0.3">
      <c r="A7" s="22" t="s">
        <v>131</v>
      </c>
      <c r="B7" s="34"/>
    </row>
    <row r="8" spans="1:3" x14ac:dyDescent="0.3">
      <c r="A8" s="4" t="s">
        <v>3</v>
      </c>
      <c r="B8" s="2">
        <f>SUM(B12:B102)</f>
        <v>650</v>
      </c>
      <c r="C8" s="10"/>
    </row>
    <row r="9" spans="1:3" x14ac:dyDescent="0.3">
      <c r="A9" s="4" t="s">
        <v>4</v>
      </c>
      <c r="B9" s="2">
        <f>SUM(B5+B6-B7-B8)</f>
        <v>0</v>
      </c>
      <c r="C9" s="10"/>
    </row>
    <row r="10" spans="1:3" x14ac:dyDescent="0.3">
      <c r="A10" s="4"/>
      <c r="B10" s="2"/>
      <c r="C10" s="10"/>
    </row>
    <row r="11" spans="1:3" x14ac:dyDescent="0.3">
      <c r="A11" s="7" t="s">
        <v>5</v>
      </c>
      <c r="B11" s="3" t="s">
        <v>6</v>
      </c>
      <c r="C11" s="12" t="s">
        <v>7</v>
      </c>
    </row>
    <row r="12" spans="1:3" x14ac:dyDescent="0.3">
      <c r="A12" s="4">
        <v>45267</v>
      </c>
      <c r="B12">
        <v>650</v>
      </c>
      <c r="C12" t="s">
        <v>625</v>
      </c>
    </row>
    <row r="13" spans="1:3" x14ac:dyDescent="0.3">
      <c r="C13" t="s">
        <v>429</v>
      </c>
    </row>
  </sheetData>
  <hyperlinks>
    <hyperlink ref="A1" location="'Total Orgs'!A1" display="Total Organizations" xr:uid="{00000000-0004-0000-AA00-000000000000}"/>
  </hyperlinks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95467-AC1A-494A-B3F8-ECF445FCEE38}">
  <sheetPr>
    <tabColor theme="1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342</v>
      </c>
      <c r="C3" t="s">
        <v>339</v>
      </c>
    </row>
    <row r="5" spans="1:3" x14ac:dyDescent="0.3">
      <c r="A5" s="4" t="s">
        <v>1</v>
      </c>
      <c r="B5" s="2">
        <f>'Total Orgs'!B133</f>
        <v>0</v>
      </c>
    </row>
    <row r="6" spans="1:3" x14ac:dyDescent="0.3">
      <c r="A6" s="4" t="s">
        <v>2</v>
      </c>
    </row>
    <row r="7" spans="1:3" s="23" customFormat="1" x14ac:dyDescent="0.3">
      <c r="A7" s="13" t="s">
        <v>131</v>
      </c>
      <c r="B7" s="14"/>
      <c r="C7" s="15"/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9292031D-368E-4E23-9396-67365A945350}"/>
  </hyperlinks>
  <pageMargins left="0.75" right="0.75" top="1" bottom="1" header="0.5" footer="0.5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000-000000000000}">
  <sheetPr>
    <tabColor rgb="FFC00000"/>
  </sheetPr>
  <dimension ref="A1:C42"/>
  <sheetViews>
    <sheetView workbookViewId="0"/>
  </sheetViews>
  <sheetFormatPr defaultRowHeight="15.6" x14ac:dyDescent="0.3"/>
  <cols>
    <col min="1" max="1" width="18" customWidth="1"/>
    <col min="3" max="3" width="33.59765625" customWidth="1"/>
  </cols>
  <sheetData>
    <row r="1" spans="1:3" x14ac:dyDescent="0.3">
      <c r="A1" s="5" t="s">
        <v>0</v>
      </c>
      <c r="B1" s="2"/>
      <c r="C1" s="1" t="e">
        <f>'Total Orgs'!#REF!</f>
        <v>#REF!</v>
      </c>
    </row>
    <row r="2" spans="1:3" x14ac:dyDescent="0.3">
      <c r="A2" s="5"/>
      <c r="B2" s="2"/>
    </row>
    <row r="3" spans="1:3" x14ac:dyDescent="0.3">
      <c r="A3" s="6" t="s">
        <v>161</v>
      </c>
      <c r="B3" s="2"/>
    </row>
    <row r="4" spans="1:3" x14ac:dyDescent="0.3">
      <c r="A4" s="4"/>
      <c r="B4" s="2"/>
    </row>
    <row r="5" spans="1:3" x14ac:dyDescent="0.3">
      <c r="A5" s="4" t="s">
        <v>1</v>
      </c>
      <c r="B5" s="2">
        <f>'Total Orgs'!B134</f>
        <v>2100</v>
      </c>
    </row>
    <row r="6" spans="1:3" x14ac:dyDescent="0.3">
      <c r="A6" s="4" t="s">
        <v>2</v>
      </c>
      <c r="B6" s="2"/>
    </row>
    <row r="7" spans="1:3" s="23" customFormat="1" x14ac:dyDescent="0.3">
      <c r="A7" s="13" t="s">
        <v>131</v>
      </c>
      <c r="B7" s="14"/>
      <c r="C7" s="15"/>
    </row>
    <row r="8" spans="1:3" x14ac:dyDescent="0.3">
      <c r="A8" s="4" t="s">
        <v>3</v>
      </c>
      <c r="B8" s="2">
        <f>SUM(B12:B101)</f>
        <v>2091.3599999999997</v>
      </c>
    </row>
    <row r="9" spans="1:3" x14ac:dyDescent="0.3">
      <c r="A9" s="4" t="s">
        <v>4</v>
      </c>
      <c r="B9" s="2">
        <f>SUM(B5+B6-B7-B8)</f>
        <v>8.6400000000003274</v>
      </c>
    </row>
    <row r="10" spans="1:3" x14ac:dyDescent="0.3">
      <c r="A10" s="4"/>
      <c r="B10" s="2"/>
    </row>
    <row r="11" spans="1:3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29">
        <v>45357</v>
      </c>
      <c r="B12">
        <v>1000</v>
      </c>
      <c r="C12" t="s">
        <v>810</v>
      </c>
    </row>
    <row r="13" spans="1:3" x14ac:dyDescent="0.3">
      <c r="A13" s="29"/>
      <c r="C13" t="s">
        <v>811</v>
      </c>
    </row>
    <row r="14" spans="1:3" x14ac:dyDescent="0.3">
      <c r="A14" s="29"/>
      <c r="C14" t="s">
        <v>812</v>
      </c>
    </row>
    <row r="15" spans="1:3" x14ac:dyDescent="0.3">
      <c r="A15" s="29">
        <v>45400</v>
      </c>
      <c r="B15">
        <v>1091.3599999999999</v>
      </c>
      <c r="C15" t="s">
        <v>499</v>
      </c>
    </row>
    <row r="16" spans="1:3" x14ac:dyDescent="0.3">
      <c r="A16" s="29"/>
      <c r="C16" t="s">
        <v>913</v>
      </c>
    </row>
    <row r="17" spans="1:1" x14ac:dyDescent="0.3">
      <c r="A17" s="29"/>
    </row>
    <row r="18" spans="1:1" x14ac:dyDescent="0.3">
      <c r="A18" s="29"/>
    </row>
    <row r="19" spans="1:1" x14ac:dyDescent="0.3">
      <c r="A19" s="29"/>
    </row>
    <row r="20" spans="1:1" x14ac:dyDescent="0.3">
      <c r="A20" s="29"/>
    </row>
    <row r="21" spans="1:1" x14ac:dyDescent="0.3">
      <c r="A21" s="29"/>
    </row>
    <row r="22" spans="1:1" x14ac:dyDescent="0.3">
      <c r="A22" s="29"/>
    </row>
    <row r="23" spans="1:1" x14ac:dyDescent="0.3">
      <c r="A23" s="29"/>
    </row>
    <row r="24" spans="1:1" x14ac:dyDescent="0.3">
      <c r="A24" s="29"/>
    </row>
    <row r="25" spans="1:1" x14ac:dyDescent="0.3">
      <c r="A25" s="29"/>
    </row>
    <row r="26" spans="1:1" x14ac:dyDescent="0.3">
      <c r="A26" s="29"/>
    </row>
    <row r="27" spans="1:1" x14ac:dyDescent="0.3">
      <c r="A27" s="29"/>
    </row>
    <row r="28" spans="1:1" x14ac:dyDescent="0.3">
      <c r="A28" s="29"/>
    </row>
    <row r="29" spans="1:1" x14ac:dyDescent="0.3">
      <c r="A29" s="29"/>
    </row>
    <row r="30" spans="1:1" x14ac:dyDescent="0.3">
      <c r="A30" s="29"/>
    </row>
    <row r="31" spans="1:1" x14ac:dyDescent="0.3">
      <c r="A31" s="29"/>
    </row>
    <row r="32" spans="1:1" x14ac:dyDescent="0.3">
      <c r="A32" s="29"/>
    </row>
    <row r="33" spans="1:1" x14ac:dyDescent="0.3">
      <c r="A33" s="29"/>
    </row>
    <row r="34" spans="1:1" x14ac:dyDescent="0.3">
      <c r="A34" s="29"/>
    </row>
    <row r="35" spans="1:1" x14ac:dyDescent="0.3">
      <c r="A35" s="29"/>
    </row>
    <row r="36" spans="1:1" x14ac:dyDescent="0.3">
      <c r="A36" s="29"/>
    </row>
    <row r="37" spans="1:1" x14ac:dyDescent="0.3">
      <c r="A37" s="29"/>
    </row>
    <row r="38" spans="1:1" x14ac:dyDescent="0.3">
      <c r="A38" s="29"/>
    </row>
    <row r="39" spans="1:1" x14ac:dyDescent="0.3">
      <c r="A39" s="29"/>
    </row>
    <row r="40" spans="1:1" x14ac:dyDescent="0.3">
      <c r="A40" s="29"/>
    </row>
    <row r="41" spans="1:1" x14ac:dyDescent="0.3">
      <c r="A41" s="29"/>
    </row>
    <row r="42" spans="1:1" x14ac:dyDescent="0.3">
      <c r="A42" s="29"/>
    </row>
  </sheetData>
  <hyperlinks>
    <hyperlink ref="A1" location="'Total Orgs'!A1" display="Total Organizations" xr:uid="{00000000-0004-0000-B000-000000000000}"/>
  </hyperlinks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100-000000000000}">
  <sheetPr>
    <tabColor theme="1"/>
  </sheetPr>
  <dimension ref="A1:F67"/>
  <sheetViews>
    <sheetView zoomScale="125" zoomScaleNormal="125"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50.19921875" customWidth="1"/>
  </cols>
  <sheetData>
    <row r="1" spans="1:6" x14ac:dyDescent="0.3">
      <c r="A1" s="5" t="s">
        <v>0</v>
      </c>
      <c r="C1" s="1" t="e">
        <f>'Total Orgs'!#REF!</f>
        <v>#REF!</v>
      </c>
    </row>
    <row r="2" spans="1:6" x14ac:dyDescent="0.3">
      <c r="A2" s="5"/>
    </row>
    <row r="3" spans="1:6" x14ac:dyDescent="0.3">
      <c r="A3" s="6" t="s">
        <v>70</v>
      </c>
      <c r="C3" t="s">
        <v>233</v>
      </c>
    </row>
    <row r="5" spans="1:6" x14ac:dyDescent="0.3">
      <c r="A5" s="4" t="s">
        <v>1</v>
      </c>
      <c r="B5" s="2">
        <f>'Total Orgs'!B135</f>
        <v>15000</v>
      </c>
    </row>
    <row r="6" spans="1:6" x14ac:dyDescent="0.3">
      <c r="A6" s="4" t="s">
        <v>2</v>
      </c>
    </row>
    <row r="7" spans="1:6" x14ac:dyDescent="0.3">
      <c r="A7" s="4" t="s">
        <v>131</v>
      </c>
    </row>
    <row r="8" spans="1:6" x14ac:dyDescent="0.3">
      <c r="A8" s="4" t="s">
        <v>3</v>
      </c>
      <c r="B8" s="2">
        <f>SUM(B12:B131)</f>
        <v>15000</v>
      </c>
    </row>
    <row r="9" spans="1:6" x14ac:dyDescent="0.3">
      <c r="A9" s="4" t="s">
        <v>4</v>
      </c>
      <c r="B9" s="2">
        <f>SUM(B5+B6-B8)</f>
        <v>0</v>
      </c>
    </row>
    <row r="11" spans="1:6" s="1" customFormat="1" x14ac:dyDescent="0.3">
      <c r="A11" s="7" t="s">
        <v>5</v>
      </c>
      <c r="B11" s="3" t="s">
        <v>6</v>
      </c>
      <c r="C11" s="1" t="s">
        <v>7</v>
      </c>
    </row>
    <row r="12" spans="1:6" s="23" customFormat="1" x14ac:dyDescent="0.3">
      <c r="A12" s="4">
        <v>45183</v>
      </c>
      <c r="B12" s="2">
        <v>1191.8599999999999</v>
      </c>
      <c r="C12" s="10" t="s">
        <v>543</v>
      </c>
      <c r="D12" s="95"/>
      <c r="E12" s="96"/>
      <c r="F12" s="99"/>
    </row>
    <row r="13" spans="1:6" x14ac:dyDescent="0.3">
      <c r="C13" s="10" t="s">
        <v>480</v>
      </c>
      <c r="D13" s="83"/>
      <c r="E13" s="2"/>
      <c r="F13" s="94"/>
    </row>
    <row r="14" spans="1:6" x14ac:dyDescent="0.3">
      <c r="A14" s="83"/>
      <c r="C14" s="94" t="s">
        <v>481</v>
      </c>
      <c r="E14" s="27"/>
    </row>
    <row r="15" spans="1:6" x14ac:dyDescent="0.3">
      <c r="A15" s="83"/>
      <c r="B15" s="2">
        <v>118.04</v>
      </c>
      <c r="C15" s="94" t="s">
        <v>544</v>
      </c>
      <c r="E15" s="27"/>
    </row>
    <row r="16" spans="1:6" x14ac:dyDescent="0.3">
      <c r="A16" s="83">
        <v>45250</v>
      </c>
      <c r="B16" s="2">
        <v>5487.92</v>
      </c>
      <c r="C16" s="94" t="s">
        <v>618</v>
      </c>
      <c r="D16" s="248"/>
    </row>
    <row r="17" spans="1:3" x14ac:dyDescent="0.3">
      <c r="A17" s="83"/>
      <c r="C17" s="94" t="s">
        <v>482</v>
      </c>
    </row>
    <row r="18" spans="1:3" x14ac:dyDescent="0.3">
      <c r="A18" s="83"/>
      <c r="C18" s="94" t="s">
        <v>483</v>
      </c>
    </row>
    <row r="19" spans="1:3" x14ac:dyDescent="0.3">
      <c r="A19" s="83"/>
      <c r="C19" s="94" t="s">
        <v>647</v>
      </c>
    </row>
    <row r="20" spans="1:3" x14ac:dyDescent="0.3">
      <c r="A20" s="83">
        <v>45278</v>
      </c>
      <c r="B20" s="2">
        <v>514.59</v>
      </c>
      <c r="C20" s="94" t="s">
        <v>634</v>
      </c>
    </row>
    <row r="21" spans="1:3" x14ac:dyDescent="0.3">
      <c r="A21" s="83"/>
      <c r="C21" s="94" t="s">
        <v>635</v>
      </c>
    </row>
    <row r="22" spans="1:3" x14ac:dyDescent="0.3">
      <c r="A22" s="83"/>
      <c r="C22" s="94" t="s">
        <v>636</v>
      </c>
    </row>
    <row r="23" spans="1:3" x14ac:dyDescent="0.3">
      <c r="A23" s="83"/>
      <c r="C23" s="94" t="s">
        <v>637</v>
      </c>
    </row>
    <row r="24" spans="1:3" x14ac:dyDescent="0.3">
      <c r="A24" s="83"/>
      <c r="B24" s="2">
        <v>4294.24</v>
      </c>
      <c r="C24" s="94" t="s">
        <v>808</v>
      </c>
    </row>
    <row r="25" spans="1:3" x14ac:dyDescent="0.3">
      <c r="A25" s="83">
        <v>45279</v>
      </c>
      <c r="B25" s="2">
        <v>1571.26</v>
      </c>
      <c r="C25" s="94" t="s">
        <v>645</v>
      </c>
    </row>
    <row r="26" spans="1:3" x14ac:dyDescent="0.3">
      <c r="A26" s="83"/>
      <c r="C26" s="94" t="s">
        <v>646</v>
      </c>
    </row>
    <row r="27" spans="1:3" x14ac:dyDescent="0.3">
      <c r="A27" s="83"/>
      <c r="C27" s="84" t="s">
        <v>648</v>
      </c>
    </row>
    <row r="28" spans="1:3" x14ac:dyDescent="0.3">
      <c r="A28" s="83">
        <v>45279</v>
      </c>
      <c r="B28" s="2">
        <v>811.37</v>
      </c>
      <c r="C28" s="84" t="s">
        <v>649</v>
      </c>
    </row>
    <row r="29" spans="1:3" x14ac:dyDescent="0.3">
      <c r="A29" s="83"/>
      <c r="C29" s="84" t="s">
        <v>650</v>
      </c>
    </row>
    <row r="30" spans="1:3" x14ac:dyDescent="0.3">
      <c r="A30" s="4">
        <v>45356</v>
      </c>
      <c r="B30" s="2">
        <v>1010.72</v>
      </c>
      <c r="C30" s="84" t="s">
        <v>645</v>
      </c>
    </row>
    <row r="31" spans="1:3" s="23" customFormat="1" x14ac:dyDescent="0.3">
      <c r="A31" s="88"/>
      <c r="B31" s="14"/>
      <c r="C31" s="89" t="s">
        <v>809</v>
      </c>
    </row>
    <row r="32" spans="1:3" x14ac:dyDescent="0.3">
      <c r="A32" s="83"/>
      <c r="C32" s="84" t="s">
        <v>978</v>
      </c>
    </row>
    <row r="33" spans="1:3" x14ac:dyDescent="0.3">
      <c r="A33" s="83"/>
      <c r="C33" s="84" t="s">
        <v>1000</v>
      </c>
    </row>
    <row r="34" spans="1:3" x14ac:dyDescent="0.3">
      <c r="A34" s="83"/>
      <c r="C34" s="84"/>
    </row>
    <row r="35" spans="1:3" x14ac:dyDescent="0.3">
      <c r="A35" s="83"/>
      <c r="C35" s="84"/>
    </row>
    <row r="36" spans="1:3" x14ac:dyDescent="0.3">
      <c r="A36" s="83"/>
      <c r="C36" s="94"/>
    </row>
    <row r="37" spans="1:3" x14ac:dyDescent="0.3">
      <c r="A37" s="83"/>
      <c r="C37" s="94"/>
    </row>
    <row r="38" spans="1:3" x14ac:dyDescent="0.3">
      <c r="A38" s="83"/>
      <c r="C38" s="94"/>
    </row>
    <row r="39" spans="1:3" s="23" customFormat="1" x14ac:dyDescent="0.3">
      <c r="A39" s="88"/>
      <c r="B39" s="106"/>
      <c r="C39" s="91"/>
    </row>
    <row r="40" spans="1:3" s="23" customFormat="1" x14ac:dyDescent="0.3">
      <c r="A40" s="88"/>
      <c r="B40" s="106"/>
      <c r="C40" s="91"/>
    </row>
    <row r="41" spans="1:3" s="23" customFormat="1" x14ac:dyDescent="0.3">
      <c r="A41" s="95"/>
      <c r="B41" s="96"/>
      <c r="C41" s="97"/>
    </row>
    <row r="42" spans="1:3" x14ac:dyDescent="0.3">
      <c r="A42" s="83"/>
      <c r="C42" s="94"/>
    </row>
    <row r="43" spans="1:3" x14ac:dyDescent="0.3">
      <c r="A43" s="83"/>
      <c r="C43" s="94"/>
    </row>
    <row r="44" spans="1:3" s="23" customFormat="1" x14ac:dyDescent="0.3">
      <c r="A44" s="88"/>
      <c r="B44" s="14"/>
      <c r="C44" s="89"/>
    </row>
    <row r="45" spans="1:3" x14ac:dyDescent="0.3">
      <c r="A45" s="83"/>
      <c r="C45" s="84"/>
    </row>
    <row r="46" spans="1:3" x14ac:dyDescent="0.3">
      <c r="A46" s="83"/>
      <c r="B46" s="107"/>
      <c r="C46" s="84"/>
    </row>
    <row r="47" spans="1:3" x14ac:dyDescent="0.3">
      <c r="A47" s="83"/>
      <c r="B47" s="107"/>
      <c r="C47" s="84"/>
    </row>
    <row r="48" spans="1:3" s="23" customFormat="1" x14ac:dyDescent="0.3">
      <c r="A48" s="95"/>
      <c r="B48" s="96"/>
      <c r="C48" s="99"/>
    </row>
    <row r="49" spans="1:3" x14ac:dyDescent="0.3">
      <c r="A49" s="83"/>
      <c r="C49" s="84"/>
    </row>
    <row r="50" spans="1:3" x14ac:dyDescent="0.3">
      <c r="A50" s="83"/>
      <c r="C50" s="84"/>
    </row>
    <row r="51" spans="1:3" x14ac:dyDescent="0.3">
      <c r="A51" s="83"/>
      <c r="C51" s="84"/>
    </row>
    <row r="52" spans="1:3" s="23" customFormat="1" x14ac:dyDescent="0.3">
      <c r="A52" s="88"/>
      <c r="B52" s="14"/>
      <c r="C52" s="89"/>
    </row>
    <row r="53" spans="1:3" x14ac:dyDescent="0.3">
      <c r="A53" s="83"/>
      <c r="C53" s="84"/>
    </row>
    <row r="54" spans="1:3" x14ac:dyDescent="0.3">
      <c r="A54" s="83"/>
      <c r="C54" s="84"/>
    </row>
    <row r="55" spans="1:3" x14ac:dyDescent="0.3">
      <c r="A55" s="83"/>
      <c r="C55" s="84"/>
    </row>
    <row r="56" spans="1:3" s="23" customFormat="1" x14ac:dyDescent="0.3">
      <c r="A56" s="88"/>
      <c r="B56" s="14"/>
      <c r="C56" s="89"/>
    </row>
    <row r="57" spans="1:3" x14ac:dyDescent="0.3">
      <c r="A57" s="83"/>
      <c r="C57" s="84"/>
    </row>
    <row r="58" spans="1:3" x14ac:dyDescent="0.3">
      <c r="A58" s="83"/>
      <c r="C58" s="84"/>
    </row>
    <row r="59" spans="1:3" x14ac:dyDescent="0.3">
      <c r="A59" s="83"/>
      <c r="C59" s="84"/>
    </row>
    <row r="60" spans="1:3" x14ac:dyDescent="0.3">
      <c r="A60" s="86"/>
      <c r="B60" s="87"/>
      <c r="C60" s="64"/>
    </row>
    <row r="61" spans="1:3" x14ac:dyDescent="0.3">
      <c r="C61" s="84"/>
    </row>
    <row r="62" spans="1:3" x14ac:dyDescent="0.3">
      <c r="C62" s="84"/>
    </row>
    <row r="63" spans="1:3" x14ac:dyDescent="0.3">
      <c r="C63" s="84"/>
    </row>
    <row r="64" spans="1:3" x14ac:dyDescent="0.3">
      <c r="C64" s="84"/>
    </row>
    <row r="65" spans="3:3" x14ac:dyDescent="0.3">
      <c r="C65" s="84"/>
    </row>
    <row r="66" spans="3:3" x14ac:dyDescent="0.3">
      <c r="C66" s="84"/>
    </row>
    <row r="67" spans="3:3" x14ac:dyDescent="0.3">
      <c r="C67" s="84"/>
    </row>
  </sheetData>
  <hyperlinks>
    <hyperlink ref="A1" location="'Total Orgs'!A1" display="Total Organizations" xr:uid="{00000000-0004-0000-B100-000000000000}"/>
  </hyperlinks>
  <pageMargins left="0.75" right="0.75" top="1" bottom="1" header="0.5" footer="0.5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90590-4897-4DD3-9D70-3A2DB174B0ED}">
  <dimension ref="A1:C14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53.699218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453</v>
      </c>
    </row>
    <row r="5" spans="1:3" x14ac:dyDescent="0.3">
      <c r="A5" s="4" t="s">
        <v>1</v>
      </c>
      <c r="B5" s="2">
        <f>'Total Orgs'!B136</f>
        <v>468</v>
      </c>
    </row>
    <row r="6" spans="1:3" x14ac:dyDescent="0.3">
      <c r="A6" s="4" t="s">
        <v>2</v>
      </c>
      <c r="B6" s="2">
        <v>1000</v>
      </c>
    </row>
    <row r="7" spans="1:3" x14ac:dyDescent="0.3">
      <c r="A7" s="4" t="s">
        <v>3</v>
      </c>
      <c r="B7" s="2">
        <f>SUM(B11:B142)</f>
        <v>1468</v>
      </c>
    </row>
    <row r="8" spans="1:3" x14ac:dyDescent="0.3">
      <c r="A8" s="4" t="s">
        <v>4</v>
      </c>
      <c r="B8" s="2">
        <f>SUM(B5+B6-B7)</f>
        <v>0</v>
      </c>
    </row>
    <row r="10" spans="1:3" s="1" customFormat="1" x14ac:dyDescent="0.3">
      <c r="A10" s="7" t="s">
        <v>5</v>
      </c>
      <c r="B10" s="3" t="s">
        <v>6</v>
      </c>
      <c r="C10" s="1" t="s">
        <v>7</v>
      </c>
    </row>
    <row r="11" spans="1:3" x14ac:dyDescent="0.3">
      <c r="A11" s="4">
        <v>45273</v>
      </c>
      <c r="B11" s="2">
        <v>155.54</v>
      </c>
      <c r="C11" s="9" t="s">
        <v>628</v>
      </c>
    </row>
    <row r="12" spans="1:3" x14ac:dyDescent="0.3">
      <c r="C12" s="15" t="s">
        <v>629</v>
      </c>
    </row>
    <row r="13" spans="1:3" x14ac:dyDescent="0.3">
      <c r="A13" s="4">
        <v>45322</v>
      </c>
      <c r="B13" s="2">
        <v>312.45999999999998</v>
      </c>
      <c r="C13" s="9" t="s">
        <v>628</v>
      </c>
    </row>
    <row r="14" spans="1:3" x14ac:dyDescent="0.3">
      <c r="C14" t="s">
        <v>707</v>
      </c>
    </row>
    <row r="15" spans="1:3" x14ac:dyDescent="0.3">
      <c r="C15" s="166" t="s">
        <v>708</v>
      </c>
    </row>
    <row r="16" spans="1:3" x14ac:dyDescent="0.3">
      <c r="B16" s="2">
        <v>1000</v>
      </c>
      <c r="C16" t="s">
        <v>628</v>
      </c>
    </row>
    <row r="17" spans="1:3" s="17" customFormat="1" x14ac:dyDescent="0.3">
      <c r="A17" s="18"/>
      <c r="B17" s="19"/>
      <c r="C17" s="9" t="s">
        <v>869</v>
      </c>
    </row>
    <row r="18" spans="1:3" x14ac:dyDescent="0.3">
      <c r="C18" s="17"/>
    </row>
    <row r="22" spans="1:3" s="17" customFormat="1" x14ac:dyDescent="0.3">
      <c r="A22" s="18"/>
      <c r="B22" s="19"/>
      <c r="C22" s="9"/>
    </row>
    <row r="23" spans="1:3" s="17" customFormat="1" x14ac:dyDescent="0.3">
      <c r="A23" s="18"/>
      <c r="B23" s="19"/>
    </row>
    <row r="24" spans="1:3" s="17" customFormat="1" x14ac:dyDescent="0.3">
      <c r="A24" s="18"/>
      <c r="B24" s="19"/>
    </row>
    <row r="25" spans="1:3" s="17" customFormat="1" x14ac:dyDescent="0.3">
      <c r="A25" s="18"/>
      <c r="B25" s="19"/>
    </row>
    <row r="26" spans="1:3" s="17" customFormat="1" x14ac:dyDescent="0.3">
      <c r="A26" s="18"/>
      <c r="B26" s="19"/>
    </row>
    <row r="27" spans="1:3" s="17" customFormat="1" x14ac:dyDescent="0.3">
      <c r="A27" s="18"/>
      <c r="B27" s="19"/>
    </row>
    <row r="28" spans="1:3" s="17" customFormat="1" x14ac:dyDescent="0.3">
      <c r="A28" s="18"/>
      <c r="B28" s="19"/>
    </row>
    <row r="29" spans="1:3" s="17" customFormat="1" x14ac:dyDescent="0.3">
      <c r="A29" s="18"/>
      <c r="B29" s="19"/>
      <c r="C29" s="9"/>
    </row>
    <row r="30" spans="1:3" s="17" customFormat="1" x14ac:dyDescent="0.3">
      <c r="A30" s="18"/>
      <c r="B30" s="19"/>
    </row>
    <row r="31" spans="1:3" s="17" customFormat="1" x14ac:dyDescent="0.3">
      <c r="A31" s="18"/>
      <c r="B31" s="19"/>
    </row>
    <row r="32" spans="1:3" x14ac:dyDescent="0.3">
      <c r="C32" s="17"/>
    </row>
    <row r="33" spans="1:3" x14ac:dyDescent="0.3">
      <c r="C33" s="17"/>
    </row>
    <row r="34" spans="1:3" x14ac:dyDescent="0.3">
      <c r="C34" s="9"/>
    </row>
    <row r="35" spans="1:3" s="17" customFormat="1" x14ac:dyDescent="0.3">
      <c r="A35" s="18"/>
      <c r="B35" s="19"/>
    </row>
    <row r="36" spans="1:3" s="17" customFormat="1" x14ac:dyDescent="0.3">
      <c r="A36" s="18"/>
      <c r="B36" s="19"/>
    </row>
    <row r="37" spans="1:3" x14ac:dyDescent="0.3">
      <c r="C37" s="9"/>
    </row>
    <row r="38" spans="1:3" x14ac:dyDescent="0.3">
      <c r="C38" s="17"/>
    </row>
    <row r="39" spans="1:3" x14ac:dyDescent="0.3">
      <c r="C39" s="9"/>
    </row>
    <row r="40" spans="1:3" x14ac:dyDescent="0.3">
      <c r="C40" s="17"/>
    </row>
    <row r="41" spans="1:3" x14ac:dyDescent="0.3">
      <c r="A41" s="81"/>
      <c r="B41" s="82"/>
      <c r="C41" s="102"/>
    </row>
    <row r="42" spans="1:3" x14ac:dyDescent="0.3">
      <c r="A42" s="83"/>
      <c r="C42" s="103"/>
    </row>
    <row r="43" spans="1:3" x14ac:dyDescent="0.3">
      <c r="A43" s="83"/>
      <c r="C43" s="103"/>
    </row>
    <row r="44" spans="1:3" x14ac:dyDescent="0.3">
      <c r="A44" s="83"/>
      <c r="C44" s="103"/>
    </row>
    <row r="45" spans="1:3" x14ac:dyDescent="0.3">
      <c r="A45" s="86"/>
      <c r="B45" s="87"/>
      <c r="C45" s="105"/>
    </row>
    <row r="46" spans="1:3" x14ac:dyDescent="0.3">
      <c r="C46" s="9"/>
    </row>
    <row r="47" spans="1:3" x14ac:dyDescent="0.3">
      <c r="C47" s="17"/>
    </row>
    <row r="48" spans="1:3" x14ac:dyDescent="0.3">
      <c r="C48" s="17"/>
    </row>
    <row r="49" spans="3:3" x14ac:dyDescent="0.3">
      <c r="C49" s="17"/>
    </row>
    <row r="50" spans="3:3" x14ac:dyDescent="0.3">
      <c r="C50" s="17"/>
    </row>
    <row r="51" spans="3:3" x14ac:dyDescent="0.3">
      <c r="C51" s="9"/>
    </row>
    <row r="52" spans="3:3" x14ac:dyDescent="0.3">
      <c r="C52" s="17"/>
    </row>
    <row r="53" spans="3:3" x14ac:dyDescent="0.3">
      <c r="C53" s="17"/>
    </row>
    <row r="54" spans="3:3" x14ac:dyDescent="0.3">
      <c r="C54" s="9"/>
    </row>
    <row r="55" spans="3:3" x14ac:dyDescent="0.3">
      <c r="C55" s="17"/>
    </row>
    <row r="56" spans="3:3" x14ac:dyDescent="0.3">
      <c r="C56" s="17"/>
    </row>
    <row r="57" spans="3:3" x14ac:dyDescent="0.3">
      <c r="C57" s="17"/>
    </row>
    <row r="58" spans="3:3" x14ac:dyDescent="0.3">
      <c r="C58" s="17"/>
    </row>
    <row r="59" spans="3:3" x14ac:dyDescent="0.3">
      <c r="C59" s="17"/>
    </row>
    <row r="60" spans="3:3" x14ac:dyDescent="0.3">
      <c r="C60" s="9"/>
    </row>
    <row r="61" spans="3:3" x14ac:dyDescent="0.3">
      <c r="C61" s="17"/>
    </row>
    <row r="62" spans="3:3" x14ac:dyDescent="0.3">
      <c r="C62" s="17"/>
    </row>
    <row r="63" spans="3:3" x14ac:dyDescent="0.3">
      <c r="C63" s="17"/>
    </row>
    <row r="64" spans="3:3" x14ac:dyDescent="0.3">
      <c r="C64" s="17"/>
    </row>
    <row r="65" spans="1:3" x14ac:dyDescent="0.3">
      <c r="C65" s="17"/>
    </row>
    <row r="66" spans="1:3" x14ac:dyDescent="0.3">
      <c r="C66" s="9"/>
    </row>
    <row r="67" spans="1:3" x14ac:dyDescent="0.3">
      <c r="C67" s="17"/>
    </row>
    <row r="68" spans="1:3" x14ac:dyDescent="0.3">
      <c r="C68" s="17"/>
    </row>
    <row r="69" spans="1:3" x14ac:dyDescent="0.3">
      <c r="C69" s="9"/>
    </row>
    <row r="70" spans="1:3" x14ac:dyDescent="0.3">
      <c r="C70" s="17"/>
    </row>
    <row r="71" spans="1:3" x14ac:dyDescent="0.3">
      <c r="C71" s="17"/>
    </row>
    <row r="72" spans="1:3" x14ac:dyDescent="0.3">
      <c r="C72" s="17"/>
    </row>
    <row r="73" spans="1:3" x14ac:dyDescent="0.3">
      <c r="C73" s="17"/>
    </row>
    <row r="74" spans="1:3" x14ac:dyDescent="0.3">
      <c r="C74" s="17"/>
    </row>
    <row r="75" spans="1:3" s="23" customFormat="1" x14ac:dyDescent="0.3">
      <c r="A75" s="13"/>
      <c r="C75" s="55"/>
    </row>
    <row r="76" spans="1:3" x14ac:dyDescent="0.3">
      <c r="C76" s="17"/>
    </row>
    <row r="77" spans="1:3" x14ac:dyDescent="0.3">
      <c r="C77" s="17"/>
    </row>
    <row r="78" spans="1:3" x14ac:dyDescent="0.3">
      <c r="C78" s="17"/>
    </row>
    <row r="79" spans="1:3" x14ac:dyDescent="0.3">
      <c r="C79" s="17"/>
    </row>
    <row r="80" spans="1:3" x14ac:dyDescent="0.3">
      <c r="C80" s="17"/>
    </row>
    <row r="81" spans="1:3" x14ac:dyDescent="0.3">
      <c r="C81" s="17"/>
    </row>
    <row r="82" spans="1:3" x14ac:dyDescent="0.3">
      <c r="C82" s="17"/>
    </row>
    <row r="83" spans="1:3" x14ac:dyDescent="0.3">
      <c r="A83" s="18"/>
      <c r="B83" s="19"/>
      <c r="C83" s="9"/>
    </row>
    <row r="84" spans="1:3" s="17" customFormat="1" x14ac:dyDescent="0.3">
      <c r="A84" s="18"/>
      <c r="B84" s="19"/>
      <c r="C84" s="56"/>
    </row>
    <row r="85" spans="1:3" x14ac:dyDescent="0.3">
      <c r="A85" s="18"/>
      <c r="B85" s="19"/>
      <c r="C85" s="17"/>
    </row>
    <row r="86" spans="1:3" x14ac:dyDescent="0.3">
      <c r="A86" s="18"/>
      <c r="B86" s="19"/>
      <c r="C86" s="17"/>
    </row>
    <row r="87" spans="1:3" x14ac:dyDescent="0.3">
      <c r="A87" s="18"/>
      <c r="B87" s="19"/>
      <c r="C87" s="17"/>
    </row>
    <row r="88" spans="1:3" x14ac:dyDescent="0.3">
      <c r="A88" s="18"/>
      <c r="B88" s="19"/>
      <c r="C88" s="9"/>
    </row>
    <row r="89" spans="1:3" x14ac:dyDescent="0.3">
      <c r="A89" s="18"/>
      <c r="B89" s="19"/>
      <c r="C89" s="56"/>
    </row>
    <row r="90" spans="1:3" x14ac:dyDescent="0.3">
      <c r="A90" s="18"/>
      <c r="B90" s="19"/>
      <c r="C90" s="17"/>
    </row>
    <row r="91" spans="1:3" x14ac:dyDescent="0.3">
      <c r="A91" s="18"/>
      <c r="B91" s="19"/>
      <c r="C91" s="17"/>
    </row>
    <row r="92" spans="1:3" x14ac:dyDescent="0.3">
      <c r="A92" s="18"/>
      <c r="B92" s="19"/>
      <c r="C92" s="17"/>
    </row>
    <row r="93" spans="1:3" x14ac:dyDescent="0.3">
      <c r="A93" s="18"/>
      <c r="B93" s="19"/>
      <c r="C93" s="17"/>
    </row>
    <row r="94" spans="1:3" x14ac:dyDescent="0.3">
      <c r="A94" s="18"/>
      <c r="B94" s="19"/>
      <c r="C94" s="17"/>
    </row>
    <row r="95" spans="1:3" x14ac:dyDescent="0.3">
      <c r="A95" s="18"/>
      <c r="B95" s="19"/>
      <c r="C95" s="17"/>
    </row>
    <row r="96" spans="1:3" x14ac:dyDescent="0.3">
      <c r="A96" s="18"/>
      <c r="B96" s="19"/>
      <c r="C96" s="17"/>
    </row>
    <row r="97" spans="1:3" x14ac:dyDescent="0.3">
      <c r="A97" s="18"/>
      <c r="B97" s="19"/>
      <c r="C97" s="17"/>
    </row>
    <row r="98" spans="1:3" x14ac:dyDescent="0.3">
      <c r="A98" s="18"/>
      <c r="B98" s="19"/>
      <c r="C98" s="17"/>
    </row>
    <row r="99" spans="1:3" x14ac:dyDescent="0.3">
      <c r="A99" s="18"/>
      <c r="B99" s="19"/>
      <c r="C99" s="17"/>
    </row>
    <row r="100" spans="1:3" x14ac:dyDescent="0.3">
      <c r="A100" s="18"/>
      <c r="B100" s="19"/>
      <c r="C100" s="17"/>
    </row>
    <row r="101" spans="1:3" x14ac:dyDescent="0.3">
      <c r="A101" s="18"/>
      <c r="B101" s="19"/>
      <c r="C101" s="17"/>
    </row>
    <row r="102" spans="1:3" x14ac:dyDescent="0.3">
      <c r="A102" s="18"/>
      <c r="B102" s="19"/>
      <c r="C102" s="17"/>
    </row>
    <row r="103" spans="1:3" x14ac:dyDescent="0.3">
      <c r="A103" s="18"/>
      <c r="B103" s="19"/>
      <c r="C103" s="17"/>
    </row>
    <row r="104" spans="1:3" x14ac:dyDescent="0.3">
      <c r="A104" s="18"/>
      <c r="B104" s="19"/>
      <c r="C104" s="17"/>
    </row>
    <row r="105" spans="1:3" x14ac:dyDescent="0.3">
      <c r="A105" s="18"/>
      <c r="B105" s="19"/>
      <c r="C105" s="17"/>
    </row>
    <row r="106" spans="1:3" x14ac:dyDescent="0.3">
      <c r="A106" s="18"/>
      <c r="B106" s="19"/>
      <c r="C106" s="17"/>
    </row>
    <row r="107" spans="1:3" x14ac:dyDescent="0.3">
      <c r="A107" s="18"/>
      <c r="B107" s="19"/>
      <c r="C107" s="17"/>
    </row>
    <row r="108" spans="1:3" x14ac:dyDescent="0.3">
      <c r="A108" s="18"/>
      <c r="B108" s="19"/>
      <c r="C108" s="17"/>
    </row>
    <row r="109" spans="1:3" x14ac:dyDescent="0.3">
      <c r="A109" s="18"/>
      <c r="B109" s="19"/>
      <c r="C109" s="17"/>
    </row>
    <row r="110" spans="1:3" x14ac:dyDescent="0.3">
      <c r="A110" s="18"/>
      <c r="B110" s="19"/>
      <c r="C110" s="17"/>
    </row>
    <row r="111" spans="1:3" x14ac:dyDescent="0.3">
      <c r="A111" s="18"/>
      <c r="B111" s="19"/>
      <c r="C111" s="17"/>
    </row>
    <row r="112" spans="1:3" x14ac:dyDescent="0.3">
      <c r="A112" s="18"/>
      <c r="B112" s="19"/>
      <c r="C112" s="17"/>
    </row>
    <row r="113" spans="1:3" x14ac:dyDescent="0.3">
      <c r="A113" s="18"/>
      <c r="B113" s="19"/>
      <c r="C113" s="17"/>
    </row>
    <row r="114" spans="1:3" x14ac:dyDescent="0.3">
      <c r="A114" s="18"/>
      <c r="B114" s="19"/>
      <c r="C114" s="17"/>
    </row>
    <row r="115" spans="1:3" x14ac:dyDescent="0.3">
      <c r="A115" s="18"/>
      <c r="B115" s="19"/>
      <c r="C115" s="17"/>
    </row>
    <row r="116" spans="1:3" x14ac:dyDescent="0.3">
      <c r="A116" s="18"/>
      <c r="B116" s="19"/>
      <c r="C116" s="17"/>
    </row>
    <row r="117" spans="1:3" x14ac:dyDescent="0.3">
      <c r="A117" s="18"/>
      <c r="B117" s="19"/>
      <c r="C117" s="17"/>
    </row>
    <row r="118" spans="1:3" x14ac:dyDescent="0.3">
      <c r="A118" s="18"/>
      <c r="B118" s="19"/>
      <c r="C118" s="17"/>
    </row>
    <row r="119" spans="1:3" x14ac:dyDescent="0.3">
      <c r="A119" s="18"/>
      <c r="B119" s="19"/>
      <c r="C119" s="17"/>
    </row>
    <row r="120" spans="1:3" x14ac:dyDescent="0.3">
      <c r="A120" s="18"/>
      <c r="B120" s="19"/>
      <c r="C120" s="17"/>
    </row>
    <row r="121" spans="1:3" x14ac:dyDescent="0.3">
      <c r="A121" s="18"/>
      <c r="B121" s="19"/>
      <c r="C121" s="17"/>
    </row>
    <row r="122" spans="1:3" x14ac:dyDescent="0.3">
      <c r="A122" s="18"/>
      <c r="B122" s="19"/>
      <c r="C122" s="17"/>
    </row>
    <row r="123" spans="1:3" x14ac:dyDescent="0.3">
      <c r="A123" s="18"/>
      <c r="B123" s="19"/>
      <c r="C123" s="17"/>
    </row>
    <row r="124" spans="1:3" x14ac:dyDescent="0.3">
      <c r="A124" s="18"/>
      <c r="B124" s="19"/>
      <c r="C124" s="17"/>
    </row>
    <row r="125" spans="1:3" x14ac:dyDescent="0.3">
      <c r="A125" s="18"/>
      <c r="B125" s="19"/>
      <c r="C125" s="17"/>
    </row>
    <row r="126" spans="1:3" x14ac:dyDescent="0.3">
      <c r="A126" s="18"/>
      <c r="B126" s="19"/>
      <c r="C126" s="17"/>
    </row>
    <row r="127" spans="1:3" x14ac:dyDescent="0.3">
      <c r="A127" s="18"/>
      <c r="B127" s="19"/>
      <c r="C127" s="17"/>
    </row>
    <row r="128" spans="1:3" x14ac:dyDescent="0.3">
      <c r="A128" s="18"/>
      <c r="B128" s="19"/>
      <c r="C128" s="17"/>
    </row>
    <row r="129" spans="1:3" x14ac:dyDescent="0.3">
      <c r="A129" s="18"/>
      <c r="B129" s="19"/>
      <c r="C129" s="17"/>
    </row>
    <row r="130" spans="1:3" x14ac:dyDescent="0.3">
      <c r="A130" s="18"/>
      <c r="B130" s="19"/>
      <c r="C130" s="17"/>
    </row>
    <row r="131" spans="1:3" x14ac:dyDescent="0.3">
      <c r="A131" s="18"/>
      <c r="B131" s="19"/>
      <c r="C131" s="17"/>
    </row>
    <row r="132" spans="1:3" x14ac:dyDescent="0.3">
      <c r="A132" s="18"/>
      <c r="B132" s="19"/>
      <c r="C132" s="17"/>
    </row>
    <row r="133" spans="1:3" x14ac:dyDescent="0.3">
      <c r="A133" s="18"/>
      <c r="B133" s="19"/>
      <c r="C133" s="17"/>
    </row>
    <row r="134" spans="1:3" x14ac:dyDescent="0.3">
      <c r="A134" s="18"/>
      <c r="B134" s="19"/>
      <c r="C134" s="17"/>
    </row>
    <row r="135" spans="1:3" x14ac:dyDescent="0.3">
      <c r="A135" s="18"/>
      <c r="B135" s="19"/>
      <c r="C135" s="17"/>
    </row>
    <row r="136" spans="1:3" x14ac:dyDescent="0.3">
      <c r="A136" s="18"/>
      <c r="B136" s="19"/>
      <c r="C136" s="17"/>
    </row>
    <row r="137" spans="1:3" x14ac:dyDescent="0.3">
      <c r="A137" s="18"/>
      <c r="B137" s="19"/>
      <c r="C137" s="17"/>
    </row>
    <row r="138" spans="1:3" x14ac:dyDescent="0.3">
      <c r="A138" s="18"/>
      <c r="B138" s="19"/>
      <c r="C138" s="17"/>
    </row>
    <row r="139" spans="1:3" x14ac:dyDescent="0.3">
      <c r="A139" s="18"/>
      <c r="B139" s="19"/>
      <c r="C139" s="17"/>
    </row>
    <row r="140" spans="1:3" x14ac:dyDescent="0.3">
      <c r="A140" s="18"/>
      <c r="B140" s="19"/>
      <c r="C140" s="17"/>
    </row>
    <row r="141" spans="1:3" x14ac:dyDescent="0.3">
      <c r="A141" s="18"/>
      <c r="B141" s="19"/>
      <c r="C141" s="17"/>
    </row>
    <row r="142" spans="1:3" x14ac:dyDescent="0.3">
      <c r="A142" s="18"/>
      <c r="B142" s="19"/>
      <c r="C142" s="17"/>
    </row>
    <row r="143" spans="1:3" x14ac:dyDescent="0.3">
      <c r="A143" s="18"/>
      <c r="B143" s="19"/>
      <c r="C143" s="17"/>
    </row>
    <row r="144" spans="1:3" x14ac:dyDescent="0.3">
      <c r="A144" s="18"/>
      <c r="B144" s="19"/>
      <c r="C144" s="17"/>
    </row>
  </sheetData>
  <hyperlinks>
    <hyperlink ref="A1" location="'Total Orgs'!A1" display="Total Organizations" xr:uid="{EAEEF13C-AFB2-4265-9670-122BFDD64402}"/>
  </hyperlinks>
  <pageMargins left="0.75" right="0.75" top="1" bottom="1" header="0.5" footer="0.5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C00000"/>
  </sheetPr>
  <dimension ref="A1:P38"/>
  <sheetViews>
    <sheetView workbookViewId="0"/>
  </sheetViews>
  <sheetFormatPr defaultRowHeight="15.6" x14ac:dyDescent="0.3"/>
  <cols>
    <col min="1" max="1" width="18.69921875" style="29" customWidth="1"/>
    <col min="2" max="2" width="10.09765625" bestFit="1" customWidth="1"/>
    <col min="3" max="3" width="29.5" customWidth="1"/>
  </cols>
  <sheetData>
    <row r="1" spans="1:16" x14ac:dyDescent="0.3">
      <c r="A1" s="35" t="s">
        <v>0</v>
      </c>
      <c r="B1" s="20"/>
      <c r="C1" s="1" t="e">
        <f>'Total Orgs'!#REF!</f>
        <v>#REF!</v>
      </c>
      <c r="E1" s="392" t="s">
        <v>186</v>
      </c>
      <c r="F1" s="393"/>
      <c r="G1" s="60"/>
      <c r="H1" s="65" t="s">
        <v>182</v>
      </c>
      <c r="I1" s="61" t="s">
        <v>187</v>
      </c>
      <c r="J1" s="61"/>
      <c r="K1" s="61"/>
      <c r="L1" s="61"/>
      <c r="M1" s="61"/>
      <c r="N1" s="61"/>
      <c r="O1" s="61"/>
      <c r="P1" s="59"/>
    </row>
    <row r="2" spans="1:16" x14ac:dyDescent="0.3">
      <c r="A2" s="35"/>
      <c r="B2" s="20"/>
      <c r="C2" s="21"/>
      <c r="E2" s="394">
        <v>43152</v>
      </c>
      <c r="F2" s="395"/>
      <c r="G2" s="62"/>
      <c r="H2" s="66" t="s">
        <v>188</v>
      </c>
      <c r="I2" s="63" t="s">
        <v>189</v>
      </c>
      <c r="J2" s="63"/>
      <c r="K2" s="63"/>
      <c r="L2" s="63"/>
      <c r="M2" s="64"/>
      <c r="N2" s="63"/>
      <c r="O2" s="63"/>
      <c r="P2" s="64"/>
    </row>
    <row r="3" spans="1:16" x14ac:dyDescent="0.3">
      <c r="A3" s="36" t="s">
        <v>15</v>
      </c>
      <c r="B3" s="20"/>
      <c r="C3" s="21"/>
    </row>
    <row r="4" spans="1:16" x14ac:dyDescent="0.3">
      <c r="A4" s="37"/>
      <c r="B4" s="20"/>
      <c r="C4" s="21"/>
    </row>
    <row r="5" spans="1:16" x14ac:dyDescent="0.3">
      <c r="A5" s="37" t="s">
        <v>1</v>
      </c>
      <c r="B5" s="20">
        <f>'Total Orgs'!B16</f>
        <v>5000</v>
      </c>
      <c r="C5" s="21"/>
    </row>
    <row r="6" spans="1:16" x14ac:dyDescent="0.3">
      <c r="A6" s="37" t="s">
        <v>2</v>
      </c>
      <c r="B6" s="20">
        <f>'Total Orgs'!C16</f>
        <v>0</v>
      </c>
      <c r="C6" s="21"/>
    </row>
    <row r="7" spans="1:16" x14ac:dyDescent="0.3">
      <c r="A7" s="29" t="s">
        <v>131</v>
      </c>
      <c r="B7" s="20"/>
      <c r="C7" s="21"/>
    </row>
    <row r="8" spans="1:16" x14ac:dyDescent="0.3">
      <c r="A8" s="37" t="s">
        <v>3</v>
      </c>
      <c r="B8" s="20">
        <f>SUM(B12:B103)</f>
        <v>4559.1400000000003</v>
      </c>
      <c r="C8" s="21"/>
    </row>
    <row r="9" spans="1:16" x14ac:dyDescent="0.3">
      <c r="A9" s="37" t="s">
        <v>4</v>
      </c>
      <c r="B9" s="20">
        <f>SUM(B5+B6-B8)</f>
        <v>440.85999999999967</v>
      </c>
      <c r="C9" s="21"/>
    </row>
    <row r="10" spans="1:16" x14ac:dyDescent="0.3">
      <c r="A10" s="37"/>
      <c r="B10" s="20"/>
      <c r="C10" s="21"/>
    </row>
    <row r="11" spans="1:16" x14ac:dyDescent="0.3">
      <c r="A11" s="32" t="s">
        <v>5</v>
      </c>
      <c r="B11" s="3" t="s">
        <v>6</v>
      </c>
      <c r="C11" s="1" t="s">
        <v>7</v>
      </c>
    </row>
    <row r="12" spans="1:16" x14ac:dyDescent="0.3">
      <c r="A12" s="29" t="s">
        <v>842</v>
      </c>
      <c r="B12" s="127">
        <v>4559.1400000000003</v>
      </c>
      <c r="C12" t="s">
        <v>843</v>
      </c>
    </row>
    <row r="13" spans="1:16" x14ac:dyDescent="0.3">
      <c r="A13" s="37"/>
      <c r="B13" s="21"/>
      <c r="C13" t="s">
        <v>844</v>
      </c>
    </row>
    <row r="14" spans="1:16" x14ac:dyDescent="0.3">
      <c r="A14" s="37"/>
      <c r="B14" s="21"/>
      <c r="C14" t="s">
        <v>845</v>
      </c>
    </row>
    <row r="15" spans="1:16" x14ac:dyDescent="0.3">
      <c r="A15" s="37"/>
      <c r="B15" s="21"/>
    </row>
    <row r="16" spans="1:16" x14ac:dyDescent="0.3">
      <c r="A16" s="37"/>
      <c r="B16" s="21"/>
    </row>
    <row r="17" spans="1:3" s="23" customFormat="1" x14ac:dyDescent="0.3">
      <c r="A17" s="51"/>
      <c r="B17" s="50"/>
      <c r="C17" s="15"/>
    </row>
    <row r="18" spans="1:3" s="23" customFormat="1" x14ac:dyDescent="0.3">
      <c r="A18" s="51"/>
      <c r="B18" s="50"/>
      <c r="C18" s="15"/>
    </row>
    <row r="19" spans="1:3" s="23" customFormat="1" x14ac:dyDescent="0.3">
      <c r="A19" s="51"/>
      <c r="B19" s="50"/>
      <c r="C19" s="15"/>
    </row>
    <row r="20" spans="1:3" x14ac:dyDescent="0.3">
      <c r="A20" s="51"/>
      <c r="B20" s="50"/>
      <c r="C20" s="15"/>
    </row>
    <row r="21" spans="1:3" x14ac:dyDescent="0.3">
      <c r="A21" s="37"/>
      <c r="B21" s="23"/>
      <c r="C21" s="15"/>
    </row>
    <row r="22" spans="1:3" x14ac:dyDescent="0.3">
      <c r="A22" s="37"/>
      <c r="B22" s="21"/>
      <c r="C22" s="15"/>
    </row>
    <row r="23" spans="1:3" x14ac:dyDescent="0.3">
      <c r="A23" s="37"/>
      <c r="B23" s="21"/>
      <c r="C23" s="15"/>
    </row>
    <row r="24" spans="1:3" s="23" customFormat="1" x14ac:dyDescent="0.3">
      <c r="A24" s="51"/>
      <c r="C24" s="15"/>
    </row>
    <row r="25" spans="1:3" x14ac:dyDescent="0.3">
      <c r="A25" s="37"/>
      <c r="B25" s="21"/>
      <c r="C25" s="15"/>
    </row>
    <row r="26" spans="1:3" s="23" customFormat="1" x14ac:dyDescent="0.3">
      <c r="A26" s="51"/>
      <c r="B26" s="50"/>
      <c r="C26" s="15"/>
    </row>
    <row r="27" spans="1:3" x14ac:dyDescent="0.3">
      <c r="A27" s="37"/>
      <c r="B27" s="21"/>
      <c r="C27" s="15"/>
    </row>
    <row r="28" spans="1:3" x14ac:dyDescent="0.3">
      <c r="A28" s="37"/>
      <c r="B28" s="21"/>
      <c r="C28" s="15"/>
    </row>
    <row r="29" spans="1:3" x14ac:dyDescent="0.3">
      <c r="A29" s="37"/>
      <c r="B29" s="21"/>
      <c r="C29" s="15"/>
    </row>
    <row r="30" spans="1:3" x14ac:dyDescent="0.3">
      <c r="A30" s="37"/>
      <c r="B30" s="21"/>
      <c r="C30" s="15"/>
    </row>
    <row r="31" spans="1:3" x14ac:dyDescent="0.3">
      <c r="A31" s="37"/>
      <c r="B31" s="21"/>
      <c r="C31" s="15"/>
    </row>
    <row r="32" spans="1:3" x14ac:dyDescent="0.3">
      <c r="A32" s="37"/>
      <c r="B32" s="21"/>
      <c r="C32" s="15"/>
    </row>
    <row r="33" spans="1:3" x14ac:dyDescent="0.3">
      <c r="A33" s="37"/>
      <c r="C33" s="15"/>
    </row>
    <row r="34" spans="1:3" x14ac:dyDescent="0.3">
      <c r="C34" s="15"/>
    </row>
    <row r="35" spans="1:3" x14ac:dyDescent="0.3">
      <c r="C35" s="15"/>
    </row>
    <row r="36" spans="1:3" x14ac:dyDescent="0.3">
      <c r="C36" s="15"/>
    </row>
    <row r="37" spans="1:3" s="23" customFormat="1" x14ac:dyDescent="0.3">
      <c r="A37" s="40"/>
      <c r="C37" s="15"/>
    </row>
    <row r="38" spans="1:3" x14ac:dyDescent="0.3">
      <c r="C38" s="15"/>
    </row>
  </sheetData>
  <mergeCells count="2">
    <mergeCell ref="E1:F1"/>
    <mergeCell ref="E2:F2"/>
  </mergeCells>
  <hyperlinks>
    <hyperlink ref="A1" location="'Total Orgs'!A1" display="Total Organizations" xr:uid="{00000000-0004-0000-1100-000000000000}"/>
  </hyperlinks>
  <pageMargins left="0.7" right="0.7" top="0.75" bottom="0.75" header="0.3" footer="0.3"/>
  <pageSetup orientation="portrait" r:id="rId1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400-000000000000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214</v>
      </c>
    </row>
    <row r="5" spans="1:3" x14ac:dyDescent="0.3">
      <c r="A5" s="4" t="s">
        <v>1</v>
      </c>
      <c r="B5" s="2">
        <f>'Total Orgs'!B137</f>
        <v>250</v>
      </c>
    </row>
    <row r="6" spans="1:3" x14ac:dyDescent="0.3">
      <c r="A6" s="4" t="s">
        <v>2</v>
      </c>
    </row>
    <row r="7" spans="1:3" s="15" customFormat="1" x14ac:dyDescent="0.3">
      <c r="A7" s="22" t="s">
        <v>143</v>
      </c>
      <c r="B7" s="34"/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250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B400-000000000000}"/>
  </hyperlinks>
  <pageMargins left="0.75" right="0.75" top="1" bottom="1" header="0.5" footer="0.5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500-000000000000}">
  <sheetPr>
    <tabColor theme="1"/>
  </sheetPr>
  <dimension ref="A1:C13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51</v>
      </c>
    </row>
    <row r="5" spans="1:3" x14ac:dyDescent="0.3">
      <c r="A5" s="4" t="s">
        <v>1</v>
      </c>
      <c r="B5" s="2">
        <f>'Total Orgs'!B138</f>
        <v>6500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SUM(B12:B101)</f>
        <v>3495.04</v>
      </c>
    </row>
    <row r="9" spans="1:3" x14ac:dyDescent="0.3">
      <c r="A9" s="4" t="s">
        <v>4</v>
      </c>
      <c r="B9" s="2">
        <f>SUM(B5+B6-B8)</f>
        <v>3004.96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45377</v>
      </c>
      <c r="B12" s="2">
        <v>3495.04</v>
      </c>
      <c r="C12" t="s">
        <v>838</v>
      </c>
    </row>
    <row r="13" spans="1:3" x14ac:dyDescent="0.3">
      <c r="C13" t="s">
        <v>839</v>
      </c>
    </row>
  </sheetData>
  <hyperlinks>
    <hyperlink ref="A1" location="'Total Orgs'!A1" display="Total Organizations" xr:uid="{00000000-0004-0000-B500-000000000000}"/>
  </hyperlinks>
  <pageMargins left="0.75" right="0.75" top="1" bottom="1" header="0.5" footer="0.5"/>
  <pageSetup orientation="portrait" r:id="rId1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800-000000000000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275</v>
      </c>
    </row>
    <row r="5" spans="1:3" x14ac:dyDescent="0.3">
      <c r="A5" s="4" t="s">
        <v>1</v>
      </c>
      <c r="B5" s="2">
        <f>INACTIVE!B49</f>
        <v>0</v>
      </c>
    </row>
    <row r="6" spans="1:3" x14ac:dyDescent="0.3">
      <c r="A6" s="4" t="s">
        <v>2</v>
      </c>
    </row>
    <row r="7" spans="1:3" s="23" customFormat="1" x14ac:dyDescent="0.3">
      <c r="A7" s="13" t="s">
        <v>131</v>
      </c>
      <c r="B7" s="14"/>
      <c r="C7" s="15"/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B800-000000000000}"/>
  </hyperlinks>
  <pageMargins left="0.75" right="0.75" top="1" bottom="1" header="0.5" footer="0.5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180A6-871C-40D2-9F1E-135F886F169D}">
  <sheetPr>
    <tabColor rgb="FFC00000"/>
  </sheetPr>
  <dimension ref="A1:C13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408</v>
      </c>
    </row>
    <row r="5" spans="1:3" x14ac:dyDescent="0.3">
      <c r="A5" s="4" t="s">
        <v>1</v>
      </c>
      <c r="B5" s="2">
        <f>'Total Orgs'!B141</f>
        <v>650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SUM(B12:B101)</f>
        <v>650</v>
      </c>
      <c r="C8" s="10"/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45348</v>
      </c>
      <c r="B12" s="2">
        <v>650</v>
      </c>
      <c r="C12" t="s">
        <v>784</v>
      </c>
    </row>
    <row r="13" spans="1:3" x14ac:dyDescent="0.3">
      <c r="C13" t="s">
        <v>785</v>
      </c>
    </row>
  </sheetData>
  <hyperlinks>
    <hyperlink ref="A1" location="'Total Orgs'!A1" display="Total Organizations" xr:uid="{14184B2A-76DB-4FF7-81BA-A5CACF38462C}"/>
  </hyperlinks>
  <pageMargins left="0.75" right="0.75" top="1" bottom="1" header="0.5" footer="0.5"/>
  <pageSetup orientation="portrait" horizontalDpi="4294967292" verticalDpi="4294967292" r:id="rId1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232EC-B399-4C59-AD9D-D5199F1D39AF}">
  <dimension ref="A1:M14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53.699218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217</v>
      </c>
    </row>
    <row r="5" spans="1:3" x14ac:dyDescent="0.3">
      <c r="A5" s="4" t="s">
        <v>1</v>
      </c>
      <c r="B5" s="2">
        <f>'Total Orgs'!B142</f>
        <v>200</v>
      </c>
    </row>
    <row r="6" spans="1:3" x14ac:dyDescent="0.3">
      <c r="A6" s="4" t="s">
        <v>2</v>
      </c>
    </row>
    <row r="7" spans="1:3" x14ac:dyDescent="0.3">
      <c r="A7" s="4" t="s">
        <v>3</v>
      </c>
      <c r="B7" s="2">
        <f>SUM(B11:B142)</f>
        <v>0</v>
      </c>
    </row>
    <row r="8" spans="1:3" x14ac:dyDescent="0.3">
      <c r="A8" s="4" t="s">
        <v>4</v>
      </c>
      <c r="B8" s="2">
        <f>SUM(B5+B6-B7)</f>
        <v>200</v>
      </c>
    </row>
    <row r="10" spans="1:3" s="1" customFormat="1" x14ac:dyDescent="0.3">
      <c r="A10" s="7" t="s">
        <v>5</v>
      </c>
      <c r="B10" s="3" t="s">
        <v>6</v>
      </c>
      <c r="C10" s="1" t="s">
        <v>7</v>
      </c>
    </row>
    <row r="11" spans="1:3" x14ac:dyDescent="0.3">
      <c r="C11" s="9"/>
    </row>
    <row r="12" spans="1:3" x14ac:dyDescent="0.3">
      <c r="C12" s="15"/>
    </row>
    <row r="13" spans="1:3" x14ac:dyDescent="0.3">
      <c r="C13" s="9"/>
    </row>
    <row r="15" spans="1:3" x14ac:dyDescent="0.3">
      <c r="C15" s="9"/>
    </row>
    <row r="16" spans="1:3" x14ac:dyDescent="0.3">
      <c r="A16"/>
      <c r="B16"/>
    </row>
    <row r="17" spans="1:13" s="17" customFormat="1" x14ac:dyDescent="0.3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x14ac:dyDescent="0.3">
      <c r="A18"/>
      <c r="B18"/>
    </row>
    <row r="19" spans="1:13" x14ac:dyDescent="0.3">
      <c r="A19"/>
      <c r="B19"/>
    </row>
    <row r="20" spans="1:13" x14ac:dyDescent="0.3">
      <c r="A20"/>
      <c r="B20"/>
    </row>
    <row r="21" spans="1:13" x14ac:dyDescent="0.3">
      <c r="A21"/>
      <c r="B21"/>
    </row>
    <row r="22" spans="1:13" s="17" customFormat="1" x14ac:dyDescent="0.3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s="17" customFormat="1" x14ac:dyDescent="0.3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s="17" customFormat="1" x14ac:dyDescent="0.3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s="17" customFormat="1" x14ac:dyDescent="0.3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s="17" customForma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s="17" customForma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s="17" customFormat="1" x14ac:dyDescent="0.3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s="17" customFormat="1" x14ac:dyDescent="0.3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s="17" customFormat="1" x14ac:dyDescent="0.3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s="17" customFormat="1" x14ac:dyDescent="0.3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x14ac:dyDescent="0.3">
      <c r="A32"/>
      <c r="B32"/>
    </row>
    <row r="33" spans="1:3" x14ac:dyDescent="0.3">
      <c r="A33"/>
      <c r="B33"/>
    </row>
    <row r="34" spans="1:3" x14ac:dyDescent="0.3">
      <c r="A34"/>
      <c r="B34"/>
    </row>
    <row r="35" spans="1:3" s="17" customFormat="1" x14ac:dyDescent="0.3">
      <c r="A35" s="18"/>
      <c r="B35" s="19"/>
    </row>
    <row r="36" spans="1:3" s="17" customFormat="1" x14ac:dyDescent="0.3">
      <c r="A36" s="18"/>
      <c r="B36" s="19"/>
    </row>
    <row r="37" spans="1:3" x14ac:dyDescent="0.3">
      <c r="C37" s="9"/>
    </row>
    <row r="38" spans="1:3" x14ac:dyDescent="0.3">
      <c r="C38" s="17"/>
    </row>
    <row r="39" spans="1:3" x14ac:dyDescent="0.3">
      <c r="C39" s="9"/>
    </row>
    <row r="40" spans="1:3" x14ac:dyDescent="0.3">
      <c r="C40" s="17"/>
    </row>
    <row r="41" spans="1:3" x14ac:dyDescent="0.3">
      <c r="A41" s="81"/>
      <c r="B41" s="82"/>
      <c r="C41" s="102"/>
    </row>
    <row r="42" spans="1:3" x14ac:dyDescent="0.3">
      <c r="A42" s="83"/>
      <c r="C42" s="103"/>
    </row>
    <row r="43" spans="1:3" x14ac:dyDescent="0.3">
      <c r="A43" s="83"/>
      <c r="C43" s="103"/>
    </row>
    <row r="44" spans="1:3" x14ac:dyDescent="0.3">
      <c r="A44" s="83"/>
      <c r="C44" s="103"/>
    </row>
    <row r="45" spans="1:3" x14ac:dyDescent="0.3">
      <c r="A45" s="86"/>
      <c r="B45" s="87"/>
      <c r="C45" s="105"/>
    </row>
    <row r="46" spans="1:3" x14ac:dyDescent="0.3">
      <c r="C46" s="9"/>
    </row>
    <row r="47" spans="1:3" x14ac:dyDescent="0.3">
      <c r="C47" s="17"/>
    </row>
    <row r="48" spans="1:3" x14ac:dyDescent="0.3">
      <c r="C48" s="17"/>
    </row>
    <row r="49" spans="3:3" x14ac:dyDescent="0.3">
      <c r="C49" s="17"/>
    </row>
    <row r="50" spans="3:3" x14ac:dyDescent="0.3">
      <c r="C50" s="17"/>
    </row>
    <row r="51" spans="3:3" x14ac:dyDescent="0.3">
      <c r="C51" s="9"/>
    </row>
    <row r="52" spans="3:3" x14ac:dyDescent="0.3">
      <c r="C52" s="17"/>
    </row>
    <row r="53" spans="3:3" x14ac:dyDescent="0.3">
      <c r="C53" s="17"/>
    </row>
    <row r="54" spans="3:3" x14ac:dyDescent="0.3">
      <c r="C54" s="9"/>
    </row>
    <row r="55" spans="3:3" x14ac:dyDescent="0.3">
      <c r="C55" s="17"/>
    </row>
    <row r="56" spans="3:3" x14ac:dyDescent="0.3">
      <c r="C56" s="17"/>
    </row>
    <row r="57" spans="3:3" x14ac:dyDescent="0.3">
      <c r="C57" s="17"/>
    </row>
    <row r="58" spans="3:3" x14ac:dyDescent="0.3">
      <c r="C58" s="17"/>
    </row>
    <row r="59" spans="3:3" x14ac:dyDescent="0.3">
      <c r="C59" s="17"/>
    </row>
    <row r="60" spans="3:3" x14ac:dyDescent="0.3">
      <c r="C60" s="9"/>
    </row>
    <row r="61" spans="3:3" x14ac:dyDescent="0.3">
      <c r="C61" s="17"/>
    </row>
    <row r="62" spans="3:3" x14ac:dyDescent="0.3">
      <c r="C62" s="17"/>
    </row>
    <row r="63" spans="3:3" x14ac:dyDescent="0.3">
      <c r="C63" s="17"/>
    </row>
    <row r="64" spans="3:3" x14ac:dyDescent="0.3">
      <c r="C64" s="17"/>
    </row>
    <row r="65" spans="1:3" x14ac:dyDescent="0.3">
      <c r="C65" s="17"/>
    </row>
    <row r="66" spans="1:3" x14ac:dyDescent="0.3">
      <c r="C66" s="9"/>
    </row>
    <row r="67" spans="1:3" x14ac:dyDescent="0.3">
      <c r="C67" s="17"/>
    </row>
    <row r="68" spans="1:3" x14ac:dyDescent="0.3">
      <c r="C68" s="17"/>
    </row>
    <row r="69" spans="1:3" x14ac:dyDescent="0.3">
      <c r="C69" s="9"/>
    </row>
    <row r="70" spans="1:3" x14ac:dyDescent="0.3">
      <c r="C70" s="17"/>
    </row>
    <row r="71" spans="1:3" x14ac:dyDescent="0.3">
      <c r="C71" s="17"/>
    </row>
    <row r="72" spans="1:3" x14ac:dyDescent="0.3">
      <c r="C72" s="17"/>
    </row>
    <row r="73" spans="1:3" x14ac:dyDescent="0.3">
      <c r="C73" s="17"/>
    </row>
    <row r="74" spans="1:3" x14ac:dyDescent="0.3">
      <c r="C74" s="17"/>
    </row>
    <row r="75" spans="1:3" s="23" customFormat="1" x14ac:dyDescent="0.3">
      <c r="A75" s="13"/>
      <c r="C75" s="55"/>
    </row>
    <row r="76" spans="1:3" x14ac:dyDescent="0.3">
      <c r="C76" s="17"/>
    </row>
    <row r="77" spans="1:3" x14ac:dyDescent="0.3">
      <c r="C77" s="17"/>
    </row>
    <row r="78" spans="1:3" x14ac:dyDescent="0.3">
      <c r="C78" s="17"/>
    </row>
    <row r="79" spans="1:3" x14ac:dyDescent="0.3">
      <c r="C79" s="17"/>
    </row>
    <row r="80" spans="1:3" x14ac:dyDescent="0.3">
      <c r="C80" s="17"/>
    </row>
    <row r="81" spans="1:3" x14ac:dyDescent="0.3">
      <c r="C81" s="17"/>
    </row>
    <row r="82" spans="1:3" x14ac:dyDescent="0.3">
      <c r="C82" s="17"/>
    </row>
    <row r="83" spans="1:3" x14ac:dyDescent="0.3">
      <c r="A83" s="18"/>
      <c r="B83" s="19"/>
      <c r="C83" s="9"/>
    </row>
    <row r="84" spans="1:3" s="17" customFormat="1" x14ac:dyDescent="0.3">
      <c r="A84" s="18"/>
      <c r="B84" s="19"/>
      <c r="C84" s="56"/>
    </row>
    <row r="85" spans="1:3" x14ac:dyDescent="0.3">
      <c r="A85" s="18"/>
      <c r="B85" s="19"/>
      <c r="C85" s="17"/>
    </row>
    <row r="86" spans="1:3" x14ac:dyDescent="0.3">
      <c r="A86" s="18"/>
      <c r="B86" s="19"/>
      <c r="C86" s="17"/>
    </row>
    <row r="87" spans="1:3" x14ac:dyDescent="0.3">
      <c r="A87" s="18"/>
      <c r="B87" s="19"/>
      <c r="C87" s="17"/>
    </row>
    <row r="88" spans="1:3" x14ac:dyDescent="0.3">
      <c r="A88" s="18"/>
      <c r="B88" s="19"/>
      <c r="C88" s="9"/>
    </row>
    <row r="89" spans="1:3" x14ac:dyDescent="0.3">
      <c r="A89" s="18"/>
      <c r="B89" s="19"/>
      <c r="C89" s="56"/>
    </row>
    <row r="90" spans="1:3" x14ac:dyDescent="0.3">
      <c r="A90" s="18"/>
      <c r="B90" s="19"/>
      <c r="C90" s="17"/>
    </row>
    <row r="91" spans="1:3" x14ac:dyDescent="0.3">
      <c r="A91" s="18"/>
      <c r="B91" s="19"/>
      <c r="C91" s="17"/>
    </row>
    <row r="92" spans="1:3" x14ac:dyDescent="0.3">
      <c r="A92" s="18"/>
      <c r="B92" s="19"/>
      <c r="C92" s="17"/>
    </row>
    <row r="93" spans="1:3" x14ac:dyDescent="0.3">
      <c r="A93" s="18"/>
      <c r="B93" s="19"/>
      <c r="C93" s="17"/>
    </row>
    <row r="94" spans="1:3" x14ac:dyDescent="0.3">
      <c r="A94" s="18"/>
      <c r="B94" s="19"/>
      <c r="C94" s="17"/>
    </row>
    <row r="95" spans="1:3" x14ac:dyDescent="0.3">
      <c r="A95" s="18"/>
      <c r="B95" s="19"/>
      <c r="C95" s="17"/>
    </row>
    <row r="96" spans="1:3" x14ac:dyDescent="0.3">
      <c r="A96" s="18"/>
      <c r="B96" s="19"/>
      <c r="C96" s="17"/>
    </row>
    <row r="97" spans="1:3" x14ac:dyDescent="0.3">
      <c r="A97" s="18"/>
      <c r="B97" s="19"/>
      <c r="C97" s="17"/>
    </row>
    <row r="98" spans="1:3" x14ac:dyDescent="0.3">
      <c r="A98" s="18"/>
      <c r="B98" s="19"/>
      <c r="C98" s="17"/>
    </row>
    <row r="99" spans="1:3" x14ac:dyDescent="0.3">
      <c r="A99" s="18"/>
      <c r="B99" s="19"/>
      <c r="C99" s="17"/>
    </row>
    <row r="100" spans="1:3" x14ac:dyDescent="0.3">
      <c r="A100" s="18"/>
      <c r="B100" s="19"/>
      <c r="C100" s="17"/>
    </row>
    <row r="101" spans="1:3" x14ac:dyDescent="0.3">
      <c r="A101" s="18"/>
      <c r="B101" s="19"/>
      <c r="C101" s="17"/>
    </row>
    <row r="102" spans="1:3" x14ac:dyDescent="0.3">
      <c r="A102" s="18"/>
      <c r="B102" s="19"/>
      <c r="C102" s="17"/>
    </row>
    <row r="103" spans="1:3" x14ac:dyDescent="0.3">
      <c r="A103" s="18"/>
      <c r="B103" s="19"/>
      <c r="C103" s="17"/>
    </row>
    <row r="104" spans="1:3" x14ac:dyDescent="0.3">
      <c r="A104" s="18"/>
      <c r="B104" s="19"/>
      <c r="C104" s="17"/>
    </row>
    <row r="105" spans="1:3" x14ac:dyDescent="0.3">
      <c r="A105" s="18"/>
      <c r="B105" s="19"/>
      <c r="C105" s="17"/>
    </row>
    <row r="106" spans="1:3" x14ac:dyDescent="0.3">
      <c r="A106" s="18"/>
      <c r="B106" s="19"/>
      <c r="C106" s="17"/>
    </row>
    <row r="107" spans="1:3" x14ac:dyDescent="0.3">
      <c r="A107" s="18"/>
      <c r="B107" s="19"/>
      <c r="C107" s="17"/>
    </row>
    <row r="108" spans="1:3" x14ac:dyDescent="0.3">
      <c r="A108" s="18"/>
      <c r="B108" s="19"/>
      <c r="C108" s="17"/>
    </row>
    <row r="109" spans="1:3" x14ac:dyDescent="0.3">
      <c r="A109" s="18"/>
      <c r="B109" s="19"/>
      <c r="C109" s="17"/>
    </row>
    <row r="110" spans="1:3" x14ac:dyDescent="0.3">
      <c r="A110" s="18"/>
      <c r="B110" s="19"/>
      <c r="C110" s="17"/>
    </row>
    <row r="111" spans="1:3" x14ac:dyDescent="0.3">
      <c r="A111" s="18"/>
      <c r="B111" s="19"/>
      <c r="C111" s="17"/>
    </row>
    <row r="112" spans="1:3" x14ac:dyDescent="0.3">
      <c r="A112" s="18"/>
      <c r="B112" s="19"/>
      <c r="C112" s="17"/>
    </row>
    <row r="113" spans="1:3" x14ac:dyDescent="0.3">
      <c r="A113" s="18"/>
      <c r="B113" s="19"/>
      <c r="C113" s="17"/>
    </row>
    <row r="114" spans="1:3" x14ac:dyDescent="0.3">
      <c r="A114" s="18"/>
      <c r="B114" s="19"/>
      <c r="C114" s="17"/>
    </row>
    <row r="115" spans="1:3" x14ac:dyDescent="0.3">
      <c r="A115" s="18"/>
      <c r="B115" s="19"/>
      <c r="C115" s="17"/>
    </row>
    <row r="116" spans="1:3" x14ac:dyDescent="0.3">
      <c r="A116" s="18"/>
      <c r="B116" s="19"/>
      <c r="C116" s="17"/>
    </row>
    <row r="117" spans="1:3" x14ac:dyDescent="0.3">
      <c r="A117" s="18"/>
      <c r="B117" s="19"/>
      <c r="C117" s="17"/>
    </row>
    <row r="118" spans="1:3" x14ac:dyDescent="0.3">
      <c r="A118" s="18"/>
      <c r="B118" s="19"/>
      <c r="C118" s="17"/>
    </row>
    <row r="119" spans="1:3" x14ac:dyDescent="0.3">
      <c r="A119" s="18"/>
      <c r="B119" s="19"/>
      <c r="C119" s="17"/>
    </row>
    <row r="120" spans="1:3" x14ac:dyDescent="0.3">
      <c r="A120" s="18"/>
      <c r="B120" s="19"/>
      <c r="C120" s="17"/>
    </row>
    <row r="121" spans="1:3" x14ac:dyDescent="0.3">
      <c r="A121" s="18"/>
      <c r="B121" s="19"/>
      <c r="C121" s="17"/>
    </row>
    <row r="122" spans="1:3" x14ac:dyDescent="0.3">
      <c r="A122" s="18"/>
      <c r="B122" s="19"/>
      <c r="C122" s="17"/>
    </row>
    <row r="123" spans="1:3" x14ac:dyDescent="0.3">
      <c r="A123" s="18"/>
      <c r="B123" s="19"/>
      <c r="C123" s="17"/>
    </row>
    <row r="124" spans="1:3" x14ac:dyDescent="0.3">
      <c r="A124" s="18"/>
      <c r="B124" s="19"/>
      <c r="C124" s="17"/>
    </row>
    <row r="125" spans="1:3" x14ac:dyDescent="0.3">
      <c r="A125" s="18"/>
      <c r="B125" s="19"/>
      <c r="C125" s="17"/>
    </row>
    <row r="126" spans="1:3" x14ac:dyDescent="0.3">
      <c r="A126" s="18"/>
      <c r="B126" s="19"/>
      <c r="C126" s="17"/>
    </row>
    <row r="127" spans="1:3" x14ac:dyDescent="0.3">
      <c r="A127" s="18"/>
      <c r="B127" s="19"/>
      <c r="C127" s="17"/>
    </row>
    <row r="128" spans="1:3" x14ac:dyDescent="0.3">
      <c r="A128" s="18"/>
      <c r="B128" s="19"/>
      <c r="C128" s="17"/>
    </row>
    <row r="129" spans="1:3" x14ac:dyDescent="0.3">
      <c r="A129" s="18"/>
      <c r="B129" s="19"/>
      <c r="C129" s="17"/>
    </row>
    <row r="130" spans="1:3" x14ac:dyDescent="0.3">
      <c r="A130" s="18"/>
      <c r="B130" s="19"/>
      <c r="C130" s="17"/>
    </row>
    <row r="131" spans="1:3" x14ac:dyDescent="0.3">
      <c r="A131" s="18"/>
      <c r="B131" s="19"/>
      <c r="C131" s="17"/>
    </row>
    <row r="132" spans="1:3" x14ac:dyDescent="0.3">
      <c r="A132" s="18"/>
      <c r="B132" s="19"/>
      <c r="C132" s="17"/>
    </row>
    <row r="133" spans="1:3" x14ac:dyDescent="0.3">
      <c r="A133" s="18"/>
      <c r="B133" s="19"/>
      <c r="C133" s="17"/>
    </row>
    <row r="134" spans="1:3" x14ac:dyDescent="0.3">
      <c r="A134" s="18"/>
      <c r="B134" s="19"/>
      <c r="C134" s="17"/>
    </row>
    <row r="135" spans="1:3" x14ac:dyDescent="0.3">
      <c r="A135" s="18"/>
      <c r="B135" s="19"/>
      <c r="C135" s="17"/>
    </row>
    <row r="136" spans="1:3" x14ac:dyDescent="0.3">
      <c r="A136" s="18"/>
      <c r="B136" s="19"/>
      <c r="C136" s="17"/>
    </row>
    <row r="137" spans="1:3" x14ac:dyDescent="0.3">
      <c r="A137" s="18"/>
      <c r="B137" s="19"/>
      <c r="C137" s="17"/>
    </row>
    <row r="138" spans="1:3" x14ac:dyDescent="0.3">
      <c r="A138" s="18"/>
      <c r="B138" s="19"/>
      <c r="C138" s="17"/>
    </row>
    <row r="139" spans="1:3" x14ac:dyDescent="0.3">
      <c r="A139" s="18"/>
      <c r="B139" s="19"/>
      <c r="C139" s="17"/>
    </row>
    <row r="140" spans="1:3" x14ac:dyDescent="0.3">
      <c r="A140" s="18"/>
      <c r="B140" s="19"/>
      <c r="C140" s="17"/>
    </row>
    <row r="141" spans="1:3" x14ac:dyDescent="0.3">
      <c r="A141" s="18"/>
      <c r="B141" s="19"/>
      <c r="C141" s="17"/>
    </row>
    <row r="142" spans="1:3" x14ac:dyDescent="0.3">
      <c r="A142" s="18"/>
      <c r="B142" s="19"/>
      <c r="C142" s="17"/>
    </row>
    <row r="143" spans="1:3" x14ac:dyDescent="0.3">
      <c r="A143" s="18"/>
      <c r="B143" s="19"/>
      <c r="C143" s="17"/>
    </row>
    <row r="144" spans="1:3" x14ac:dyDescent="0.3">
      <c r="A144" s="18"/>
      <c r="B144" s="19"/>
      <c r="C144" s="17"/>
    </row>
  </sheetData>
  <hyperlinks>
    <hyperlink ref="A1" location="'Total Orgs'!A1" display="Total Organizations" xr:uid="{6F48DE7D-8F60-46A1-B59E-4F0EC6EF7E71}"/>
  </hyperlinks>
  <pageMargins left="0.75" right="0.75" top="1" bottom="1" header="0.5" footer="0.5"/>
  <pageSetup orientation="portrait" r:id="rId1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B00-000000000000}">
  <sheetPr>
    <tabColor theme="1"/>
  </sheetPr>
  <dimension ref="A1:C24"/>
  <sheetViews>
    <sheetView workbookViewId="0"/>
  </sheetViews>
  <sheetFormatPr defaultColWidth="11" defaultRowHeight="15.6" x14ac:dyDescent="0.3"/>
  <cols>
    <col min="1" max="1" width="20.398437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118" t="s">
        <v>357</v>
      </c>
      <c r="C3" t="s">
        <v>313</v>
      </c>
    </row>
    <row r="4" spans="1:3" x14ac:dyDescent="0.3">
      <c r="C4" t="s">
        <v>314</v>
      </c>
    </row>
    <row r="5" spans="1:3" x14ac:dyDescent="0.3">
      <c r="A5" s="4" t="s">
        <v>1</v>
      </c>
      <c r="B5" s="2">
        <f>'Total Orgs'!B143</f>
        <v>15000</v>
      </c>
      <c r="C5" t="s">
        <v>315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SUM(B12:B103)</f>
        <v>15000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45183</v>
      </c>
      <c r="B12" s="2">
        <v>5720</v>
      </c>
      <c r="C12" t="s">
        <v>472</v>
      </c>
    </row>
    <row r="13" spans="1:3" x14ac:dyDescent="0.3">
      <c r="C13" s="10" t="s">
        <v>473</v>
      </c>
    </row>
    <row r="14" spans="1:3" x14ac:dyDescent="0.3">
      <c r="C14" s="10" t="s">
        <v>474</v>
      </c>
    </row>
    <row r="15" spans="1:3" x14ac:dyDescent="0.3">
      <c r="A15" s="4">
        <v>45183</v>
      </c>
      <c r="B15" s="2">
        <v>6141</v>
      </c>
      <c r="C15" s="10" t="s">
        <v>475</v>
      </c>
    </row>
    <row r="16" spans="1:3" x14ac:dyDescent="0.3">
      <c r="C16" s="10" t="s">
        <v>476</v>
      </c>
    </row>
    <row r="17" spans="1:3" x14ac:dyDescent="0.3">
      <c r="C17" s="10" t="s">
        <v>474</v>
      </c>
    </row>
    <row r="18" spans="1:3" x14ac:dyDescent="0.3">
      <c r="A18" s="4">
        <v>45183</v>
      </c>
      <c r="B18" s="2">
        <v>3139</v>
      </c>
      <c r="C18" s="10" t="s">
        <v>878</v>
      </c>
    </row>
    <row r="19" spans="1:3" x14ac:dyDescent="0.3">
      <c r="C19" s="10" t="s">
        <v>477</v>
      </c>
    </row>
    <row r="20" spans="1:3" x14ac:dyDescent="0.3">
      <c r="C20" s="10" t="s">
        <v>474</v>
      </c>
    </row>
    <row r="21" spans="1:3" x14ac:dyDescent="0.3">
      <c r="C21" s="10"/>
    </row>
    <row r="22" spans="1:3" x14ac:dyDescent="0.3">
      <c r="C22" s="10"/>
    </row>
    <row r="23" spans="1:3" x14ac:dyDescent="0.3">
      <c r="C23" s="10"/>
    </row>
    <row r="24" spans="1:3" x14ac:dyDescent="0.3">
      <c r="C24" s="10"/>
    </row>
  </sheetData>
  <hyperlinks>
    <hyperlink ref="A1" location="'Total Orgs'!A1" display="Total Organizations" xr:uid="{00000000-0004-0000-BB00-000000000000}"/>
  </hyperlinks>
  <pageMargins left="0.75" right="0.75" top="1" bottom="1" header="0.5" footer="0.5"/>
  <pageSetup orientation="portrait" horizontalDpi="4294967292" verticalDpi="4294967292" r:id="rId1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54D05-1B75-4BF3-BDA5-EFEC9C433592}">
  <sheetPr>
    <tabColor theme="1"/>
  </sheetPr>
  <dimension ref="A1:C1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345</v>
      </c>
      <c r="C3" t="s">
        <v>339</v>
      </c>
    </row>
    <row r="5" spans="1:3" x14ac:dyDescent="0.3">
      <c r="A5" s="4" t="s">
        <v>1</v>
      </c>
      <c r="B5" s="2">
        <f>'Total Orgs'!B144</f>
        <v>500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SUM(B12:B101)</f>
        <v>349.89</v>
      </c>
    </row>
    <row r="9" spans="1:3" x14ac:dyDescent="0.3">
      <c r="A9" s="4" t="s">
        <v>4</v>
      </c>
      <c r="B9" s="2">
        <f>SUM(B5+B6-B7-B8)</f>
        <v>150.11000000000001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45225</v>
      </c>
      <c r="B12" s="2">
        <v>246.1</v>
      </c>
      <c r="C12" t="s">
        <v>581</v>
      </c>
    </row>
    <row r="13" spans="1:3" x14ac:dyDescent="0.3">
      <c r="C13" t="s">
        <v>582</v>
      </c>
    </row>
    <row r="14" spans="1:3" x14ac:dyDescent="0.3">
      <c r="B14" s="2">
        <v>103.79</v>
      </c>
      <c r="C14" t="s">
        <v>830</v>
      </c>
    </row>
  </sheetData>
  <hyperlinks>
    <hyperlink ref="A1" location="'Total Orgs'!A1" display="Total Organizations" xr:uid="{088992F8-6ABF-4153-B3EE-7C4827310BA8}"/>
  </hyperlinks>
  <pageMargins left="0.75" right="0.75" top="1" bottom="1" header="0.5" footer="0.5"/>
  <pageSetup orientation="portrait" horizontalDpi="4294967292" verticalDpi="4294967292" r:id="rId1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C00-000000000000}">
  <sheetPr>
    <tabColor theme="1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277</v>
      </c>
    </row>
    <row r="5" spans="1:3" x14ac:dyDescent="0.3">
      <c r="A5" s="4" t="s">
        <v>1</v>
      </c>
      <c r="B5" s="2">
        <f>'Total Orgs'!B145</f>
        <v>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BC00-000000000000}"/>
  </hyperlinks>
  <pageMargins left="0.75" right="0.75" top="1" bottom="1" header="0.5" footer="0.5"/>
  <pageSetup orientation="portrait" horizontalDpi="4294967292" verticalDpi="4294967292" r:id="rId1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DC37A-85A5-444C-BBD5-54D1235F4B2E}">
  <sheetPr>
    <tabColor theme="1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391</v>
      </c>
    </row>
    <row r="5" spans="1:3" x14ac:dyDescent="0.3">
      <c r="A5" s="4" t="s">
        <v>1</v>
      </c>
      <c r="B5" s="2">
        <f>'Total Orgs'!B146</f>
        <v>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92BD33D-A303-4B47-A82B-4D1B960FD01D}"/>
  </hyperlinks>
  <pageMargins left="0.75" right="0.75" top="1" bottom="1" header="0.5" footer="0.5"/>
  <pageSetup orientation="portrait" horizontalDpi="4294967292" verticalDpi="4294967292" r:id="rId1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19643-33E9-428D-9BE6-CD5460702429}">
  <sheetPr>
    <tabColor theme="1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392</v>
      </c>
    </row>
    <row r="5" spans="1:3" x14ac:dyDescent="0.3">
      <c r="A5" s="4" t="s">
        <v>1</v>
      </c>
      <c r="B5" s="2">
        <f>'Total Orgs'!B147</f>
        <v>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52B55933-8B2D-4014-B0BF-F4E568F6E4DF}"/>
  </hyperlinks>
  <pageMargins left="0.75" right="0.75" top="1" bottom="1" header="0.5" footer="0.5"/>
  <pageSetup orientation="portrait" horizontalDpi="4294967292" verticalDpi="4294967292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1"/>
  </sheetPr>
  <dimension ref="A1:C26"/>
  <sheetViews>
    <sheetView zoomScaleNormal="100"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61</v>
      </c>
    </row>
    <row r="5" spans="1:3" x14ac:dyDescent="0.3">
      <c r="A5" s="4" t="s">
        <v>1</v>
      </c>
      <c r="B5" s="2">
        <f>'Total Orgs'!B17</f>
        <v>4500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SUM(B12:B105)</f>
        <v>4234.4799999999996</v>
      </c>
    </row>
    <row r="9" spans="1:3" x14ac:dyDescent="0.3">
      <c r="A9" s="4" t="s">
        <v>4</v>
      </c>
      <c r="B9" s="2">
        <f>SUM(B5+B6+B7-B8)</f>
        <v>265.52000000000044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45181</v>
      </c>
      <c r="B12" s="2">
        <v>1297.5</v>
      </c>
      <c r="C12" t="s">
        <v>463</v>
      </c>
    </row>
    <row r="13" spans="1:3" x14ac:dyDescent="0.3">
      <c r="C13" t="s">
        <v>464</v>
      </c>
    </row>
    <row r="14" spans="1:3" x14ac:dyDescent="0.3">
      <c r="A14" s="4">
        <v>45184</v>
      </c>
      <c r="B14" s="2">
        <v>1000</v>
      </c>
      <c r="C14" t="s">
        <v>1061</v>
      </c>
    </row>
    <row r="15" spans="1:3" x14ac:dyDescent="0.3">
      <c r="C15" t="s">
        <v>485</v>
      </c>
    </row>
    <row r="16" spans="1:3" x14ac:dyDescent="0.3">
      <c r="C16" t="s">
        <v>510</v>
      </c>
    </row>
    <row r="17" spans="1:3" x14ac:dyDescent="0.3">
      <c r="A17" s="4">
        <v>45184</v>
      </c>
      <c r="B17" s="2">
        <v>317.24</v>
      </c>
      <c r="C17" t="s">
        <v>484</v>
      </c>
    </row>
    <row r="18" spans="1:3" x14ac:dyDescent="0.3">
      <c r="C18" t="s">
        <v>486</v>
      </c>
    </row>
    <row r="19" spans="1:3" x14ac:dyDescent="0.3">
      <c r="A19" s="4">
        <v>45348</v>
      </c>
      <c r="B19" s="2">
        <v>695.48</v>
      </c>
      <c r="C19" t="s">
        <v>782</v>
      </c>
    </row>
    <row r="20" spans="1:3" x14ac:dyDescent="0.3">
      <c r="C20" t="s">
        <v>783</v>
      </c>
    </row>
    <row r="21" spans="1:3" x14ac:dyDescent="0.3">
      <c r="A21" s="4">
        <v>45349</v>
      </c>
      <c r="B21" s="2">
        <v>119.26</v>
      </c>
      <c r="C21" t="s">
        <v>786</v>
      </c>
    </row>
    <row r="22" spans="1:3" x14ac:dyDescent="0.3">
      <c r="C22" t="s">
        <v>787</v>
      </c>
    </row>
    <row r="23" spans="1:3" x14ac:dyDescent="0.3">
      <c r="A23" s="4">
        <v>3.25</v>
      </c>
      <c r="B23" s="2">
        <v>205</v>
      </c>
      <c r="C23" t="s">
        <v>499</v>
      </c>
    </row>
    <row r="24" spans="1:3" x14ac:dyDescent="0.3">
      <c r="C24" t="s">
        <v>834</v>
      </c>
    </row>
    <row r="25" spans="1:3" x14ac:dyDescent="0.3">
      <c r="A25" s="4">
        <v>45400</v>
      </c>
      <c r="B25" s="2">
        <v>600</v>
      </c>
      <c r="C25" t="s">
        <v>911</v>
      </c>
    </row>
    <row r="26" spans="1:3" x14ac:dyDescent="0.3">
      <c r="C26" t="s">
        <v>912</v>
      </c>
    </row>
  </sheetData>
  <hyperlinks>
    <hyperlink ref="A1" location="'Total Orgs'!A1" display="Total Organizations" xr:uid="{00000000-0004-0000-1200-000000000000}"/>
  </hyperlinks>
  <pageMargins left="0.75" right="0.75" top="1" bottom="1" header="0.5" footer="0.5"/>
  <pageSetup orientation="portrait" r:id="rId1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130ED-F66D-4304-85CE-A448C4AAE9C3}">
  <sheetPr>
    <tabColor theme="1"/>
  </sheetPr>
  <dimension ref="A1:C13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498</v>
      </c>
    </row>
    <row r="5" spans="1:3" x14ac:dyDescent="0.3">
      <c r="A5" s="4" t="s">
        <v>1</v>
      </c>
      <c r="B5" s="2">
        <f>'Total Orgs'!B148</f>
        <v>500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SUM(B12:B101)</f>
        <v>500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45328</v>
      </c>
      <c r="B12" s="2">
        <v>500</v>
      </c>
      <c r="C12" t="s">
        <v>713</v>
      </c>
    </row>
    <row r="13" spans="1:3" x14ac:dyDescent="0.3">
      <c r="C13" t="s">
        <v>714</v>
      </c>
    </row>
  </sheetData>
  <hyperlinks>
    <hyperlink ref="A1" location="'Total Orgs'!A1" display="Total Organizations" xr:uid="{3B929ECE-2F35-48E0-9012-11E002010999}"/>
  </hyperlinks>
  <pageMargins left="0.75" right="0.75" top="1" bottom="1" header="0.5" footer="0.5"/>
  <pageSetup orientation="portrait" horizontalDpi="4294967292" verticalDpi="4294967292" r:id="rId1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A414F-463F-4DA9-8881-9FE7F0397BF6}">
  <sheetPr>
    <tabColor theme="1"/>
  </sheetPr>
  <dimension ref="A1:I16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9" x14ac:dyDescent="0.3">
      <c r="A1" s="5" t="s">
        <v>0</v>
      </c>
      <c r="C1" s="1" t="e">
        <f>'Total Orgs'!#REF!</f>
        <v>#REF!</v>
      </c>
    </row>
    <row r="2" spans="1:9" x14ac:dyDescent="0.3">
      <c r="A2" s="5"/>
    </row>
    <row r="3" spans="1:9" x14ac:dyDescent="0.3">
      <c r="A3" s="6" t="s">
        <v>409</v>
      </c>
    </row>
    <row r="5" spans="1:9" x14ac:dyDescent="0.3">
      <c r="A5" s="4" t="s">
        <v>1</v>
      </c>
      <c r="B5" s="2">
        <f>'Total Orgs'!B149</f>
        <v>750</v>
      </c>
    </row>
    <row r="6" spans="1:9" x14ac:dyDescent="0.3">
      <c r="A6" s="4" t="s">
        <v>2</v>
      </c>
    </row>
    <row r="7" spans="1:9" x14ac:dyDescent="0.3">
      <c r="A7" s="4" t="s">
        <v>131</v>
      </c>
    </row>
    <row r="8" spans="1:9" x14ac:dyDescent="0.3">
      <c r="A8" s="4" t="s">
        <v>3</v>
      </c>
      <c r="B8" s="2">
        <f>SUM(B12:B101)</f>
        <v>0</v>
      </c>
    </row>
    <row r="9" spans="1:9" x14ac:dyDescent="0.3">
      <c r="A9" s="4" t="s">
        <v>4</v>
      </c>
      <c r="B9" s="2">
        <f>SUM(B5+B6-B7-B8)</f>
        <v>750</v>
      </c>
    </row>
    <row r="11" spans="1:9" s="1" customFormat="1" x14ac:dyDescent="0.3">
      <c r="A11" s="7" t="s">
        <v>5</v>
      </c>
      <c r="B11" s="3" t="s">
        <v>6</v>
      </c>
      <c r="C11" s="1" t="s">
        <v>7</v>
      </c>
    </row>
    <row r="13" spans="1:9" x14ac:dyDescent="0.3">
      <c r="C13" s="247"/>
      <c r="F13" s="128"/>
      <c r="H13" s="128"/>
    </row>
    <row r="14" spans="1:9" x14ac:dyDescent="0.3">
      <c r="F14" s="129"/>
      <c r="H14" s="128"/>
    </row>
    <row r="15" spans="1:9" x14ac:dyDescent="0.3">
      <c r="H15" s="129"/>
    </row>
    <row r="16" spans="1:9" x14ac:dyDescent="0.3">
      <c r="F16" s="128"/>
      <c r="H16" s="128"/>
      <c r="I16" s="168"/>
    </row>
  </sheetData>
  <hyperlinks>
    <hyperlink ref="A1" location="'Total Orgs'!A1" display="Total Organizations" xr:uid="{46D414CF-BF5D-4F1E-B968-EF3697F479CC}"/>
  </hyperlinks>
  <pageMargins left="0.75" right="0.75" top="1" bottom="1" header="0.5" footer="0.5"/>
  <pageSetup orientation="portrait" horizontalDpi="4294967292" verticalDpi="4294967292" r:id="rId1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2377A-4CFC-4701-8D97-A2A4E13DE405}">
  <dimension ref="A1:J14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53.699218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446</v>
      </c>
    </row>
    <row r="5" spans="1:3" x14ac:dyDescent="0.3">
      <c r="A5" s="4" t="s">
        <v>1</v>
      </c>
      <c r="B5" s="2">
        <f>'Total Orgs'!B150</f>
        <v>650</v>
      </c>
    </row>
    <row r="6" spans="1:3" x14ac:dyDescent="0.3">
      <c r="A6" s="4" t="s">
        <v>2</v>
      </c>
      <c r="B6" s="2">
        <v>200</v>
      </c>
    </row>
    <row r="7" spans="1:3" x14ac:dyDescent="0.3">
      <c r="A7" s="4" t="s">
        <v>3</v>
      </c>
      <c r="B7" s="2">
        <f>SUM(B11:B142)</f>
        <v>672.5</v>
      </c>
    </row>
    <row r="8" spans="1:3" x14ac:dyDescent="0.3">
      <c r="A8" s="4" t="s">
        <v>4</v>
      </c>
      <c r="B8" s="2">
        <f>SUM(B5+B6-B7)</f>
        <v>177.5</v>
      </c>
    </row>
    <row r="10" spans="1:3" s="1" customFormat="1" x14ac:dyDescent="0.3">
      <c r="A10" s="7" t="s">
        <v>5</v>
      </c>
      <c r="B10" s="3" t="s">
        <v>6</v>
      </c>
      <c r="C10" s="1" t="s">
        <v>7</v>
      </c>
    </row>
    <row r="11" spans="1:3" x14ac:dyDescent="0.3">
      <c r="A11" s="4">
        <v>45196</v>
      </c>
      <c r="B11" s="2">
        <v>450</v>
      </c>
      <c r="C11" s="166" t="s">
        <v>520</v>
      </c>
    </row>
    <row r="12" spans="1:3" x14ac:dyDescent="0.3">
      <c r="C12" s="15" t="s">
        <v>521</v>
      </c>
    </row>
    <row r="13" spans="1:3" x14ac:dyDescent="0.3">
      <c r="A13" s="4">
        <v>45240</v>
      </c>
      <c r="B13" s="2">
        <v>22.5</v>
      </c>
      <c r="C13" s="9" t="s">
        <v>603</v>
      </c>
    </row>
    <row r="14" spans="1:3" x14ac:dyDescent="0.3">
      <c r="C14" t="s">
        <v>604</v>
      </c>
    </row>
    <row r="15" spans="1:3" x14ac:dyDescent="0.3">
      <c r="A15" s="4" t="s">
        <v>1008</v>
      </c>
      <c r="B15" s="2">
        <v>200</v>
      </c>
      <c r="C15" s="9" t="s">
        <v>1009</v>
      </c>
    </row>
    <row r="16" spans="1:3" x14ac:dyDescent="0.3">
      <c r="C16" t="s">
        <v>1010</v>
      </c>
    </row>
    <row r="17" spans="1:10" s="17" customFormat="1" x14ac:dyDescent="0.3">
      <c r="A17"/>
      <c r="B17"/>
      <c r="C17" t="s">
        <v>1011</v>
      </c>
      <c r="D17"/>
      <c r="E17"/>
      <c r="F17"/>
      <c r="G17"/>
      <c r="H17"/>
      <c r="I17"/>
      <c r="J17"/>
    </row>
    <row r="18" spans="1:10" x14ac:dyDescent="0.3">
      <c r="A18"/>
      <c r="B18"/>
    </row>
    <row r="19" spans="1:10" x14ac:dyDescent="0.3">
      <c r="A19"/>
      <c r="B19"/>
    </row>
    <row r="20" spans="1:10" x14ac:dyDescent="0.3">
      <c r="A20"/>
      <c r="B20"/>
    </row>
    <row r="21" spans="1:10" x14ac:dyDescent="0.3">
      <c r="A21"/>
      <c r="B21"/>
    </row>
    <row r="22" spans="1:10" s="17" customFormat="1" x14ac:dyDescent="0.3">
      <c r="A22"/>
      <c r="B22"/>
      <c r="C22"/>
      <c r="D22"/>
      <c r="E22"/>
      <c r="F22"/>
      <c r="G22"/>
      <c r="H22"/>
      <c r="I22"/>
      <c r="J22"/>
    </row>
    <row r="23" spans="1:10" s="17" customFormat="1" x14ac:dyDescent="0.3">
      <c r="A23"/>
      <c r="B23"/>
      <c r="C23"/>
      <c r="D23"/>
      <c r="E23"/>
      <c r="F23"/>
      <c r="G23"/>
      <c r="H23"/>
      <c r="I23"/>
      <c r="J23"/>
    </row>
    <row r="24" spans="1:10" s="17" customFormat="1" x14ac:dyDescent="0.3">
      <c r="A24"/>
      <c r="B24"/>
      <c r="C24"/>
      <c r="D24"/>
      <c r="E24"/>
      <c r="F24"/>
      <c r="G24"/>
      <c r="H24"/>
      <c r="I24"/>
      <c r="J24"/>
    </row>
    <row r="25" spans="1:10" s="17" customFormat="1" x14ac:dyDescent="0.3">
      <c r="A25"/>
      <c r="B25"/>
      <c r="C25"/>
      <c r="D25"/>
      <c r="E25"/>
      <c r="F25"/>
      <c r="G25"/>
      <c r="H25"/>
      <c r="I25"/>
      <c r="J25"/>
    </row>
    <row r="26" spans="1:10" s="17" customFormat="1" x14ac:dyDescent="0.3">
      <c r="A26"/>
      <c r="B26"/>
      <c r="C26"/>
      <c r="D26"/>
      <c r="E26"/>
      <c r="F26"/>
      <c r="G26"/>
      <c r="H26"/>
      <c r="I26"/>
      <c r="J26"/>
    </row>
    <row r="27" spans="1:10" s="17" customFormat="1" x14ac:dyDescent="0.3">
      <c r="A27"/>
      <c r="B27"/>
      <c r="C27"/>
      <c r="D27"/>
      <c r="E27"/>
      <c r="F27"/>
      <c r="G27"/>
      <c r="H27"/>
      <c r="I27"/>
      <c r="J27"/>
    </row>
    <row r="28" spans="1:10" s="17" customFormat="1" x14ac:dyDescent="0.3">
      <c r="A28"/>
      <c r="B28"/>
      <c r="C28"/>
      <c r="D28"/>
      <c r="E28"/>
      <c r="F28"/>
      <c r="G28"/>
      <c r="H28"/>
      <c r="I28"/>
      <c r="J28"/>
    </row>
    <row r="29" spans="1:10" s="17" customFormat="1" x14ac:dyDescent="0.3">
      <c r="A29"/>
      <c r="B29"/>
      <c r="C29"/>
      <c r="D29"/>
      <c r="E29"/>
      <c r="F29"/>
      <c r="G29"/>
      <c r="H29"/>
      <c r="I29"/>
      <c r="J29"/>
    </row>
    <row r="30" spans="1:10" s="17" customFormat="1" x14ac:dyDescent="0.3">
      <c r="A30"/>
      <c r="B30"/>
      <c r="C30"/>
      <c r="D30"/>
      <c r="E30"/>
      <c r="F30"/>
      <c r="G30"/>
      <c r="H30"/>
      <c r="I30"/>
      <c r="J30"/>
    </row>
    <row r="31" spans="1:10" s="17" customFormat="1" x14ac:dyDescent="0.3">
      <c r="A31"/>
      <c r="B31"/>
      <c r="C31"/>
      <c r="D31"/>
      <c r="E31"/>
      <c r="F31"/>
      <c r="G31"/>
      <c r="H31"/>
      <c r="I31"/>
      <c r="J31"/>
    </row>
    <row r="32" spans="1:10" x14ac:dyDescent="0.3">
      <c r="A32"/>
      <c r="B32"/>
    </row>
    <row r="33" spans="1:3" x14ac:dyDescent="0.3">
      <c r="A33"/>
      <c r="B33"/>
    </row>
    <row r="34" spans="1:3" x14ac:dyDescent="0.3">
      <c r="A34"/>
      <c r="B34"/>
    </row>
    <row r="35" spans="1:3" s="17" customFormat="1" x14ac:dyDescent="0.3">
      <c r="A35" s="18"/>
      <c r="B35" s="19"/>
    </row>
    <row r="36" spans="1:3" s="17" customFormat="1" x14ac:dyDescent="0.3">
      <c r="A36" s="18"/>
      <c r="B36" s="19"/>
    </row>
    <row r="37" spans="1:3" x14ac:dyDescent="0.3">
      <c r="C37" s="9"/>
    </row>
    <row r="38" spans="1:3" x14ac:dyDescent="0.3">
      <c r="C38" s="17"/>
    </row>
    <row r="39" spans="1:3" x14ac:dyDescent="0.3">
      <c r="C39" s="9"/>
    </row>
    <row r="40" spans="1:3" x14ac:dyDescent="0.3">
      <c r="C40" s="17"/>
    </row>
    <row r="41" spans="1:3" x14ac:dyDescent="0.3">
      <c r="A41" s="81"/>
      <c r="B41" s="82"/>
      <c r="C41" s="102"/>
    </row>
    <row r="42" spans="1:3" x14ac:dyDescent="0.3">
      <c r="A42" s="83"/>
      <c r="C42" s="103"/>
    </row>
    <row r="43" spans="1:3" x14ac:dyDescent="0.3">
      <c r="A43" s="83"/>
      <c r="C43" s="103"/>
    </row>
    <row r="44" spans="1:3" x14ac:dyDescent="0.3">
      <c r="A44" s="83"/>
      <c r="C44" s="103"/>
    </row>
    <row r="45" spans="1:3" x14ac:dyDescent="0.3">
      <c r="A45" s="86"/>
      <c r="B45" s="87"/>
      <c r="C45" s="105"/>
    </row>
    <row r="46" spans="1:3" x14ac:dyDescent="0.3">
      <c r="C46" s="9"/>
    </row>
    <row r="47" spans="1:3" x14ac:dyDescent="0.3">
      <c r="C47" s="17"/>
    </row>
    <row r="48" spans="1:3" x14ac:dyDescent="0.3">
      <c r="C48" s="17"/>
    </row>
    <row r="49" spans="3:3" x14ac:dyDescent="0.3">
      <c r="C49" s="17"/>
    </row>
    <row r="50" spans="3:3" x14ac:dyDescent="0.3">
      <c r="C50" s="17"/>
    </row>
    <row r="51" spans="3:3" x14ac:dyDescent="0.3">
      <c r="C51" s="9"/>
    </row>
    <row r="52" spans="3:3" x14ac:dyDescent="0.3">
      <c r="C52" s="17"/>
    </row>
    <row r="53" spans="3:3" x14ac:dyDescent="0.3">
      <c r="C53" s="17"/>
    </row>
    <row r="54" spans="3:3" x14ac:dyDescent="0.3">
      <c r="C54" s="9"/>
    </row>
    <row r="55" spans="3:3" x14ac:dyDescent="0.3">
      <c r="C55" s="17"/>
    </row>
    <row r="56" spans="3:3" x14ac:dyDescent="0.3">
      <c r="C56" s="17"/>
    </row>
    <row r="57" spans="3:3" x14ac:dyDescent="0.3">
      <c r="C57" s="17"/>
    </row>
    <row r="58" spans="3:3" x14ac:dyDescent="0.3">
      <c r="C58" s="17"/>
    </row>
    <row r="59" spans="3:3" x14ac:dyDescent="0.3">
      <c r="C59" s="17"/>
    </row>
    <row r="60" spans="3:3" x14ac:dyDescent="0.3">
      <c r="C60" s="9"/>
    </row>
    <row r="61" spans="3:3" x14ac:dyDescent="0.3">
      <c r="C61" s="17"/>
    </row>
    <row r="62" spans="3:3" x14ac:dyDescent="0.3">
      <c r="C62" s="17"/>
    </row>
    <row r="63" spans="3:3" x14ac:dyDescent="0.3">
      <c r="C63" s="17"/>
    </row>
    <row r="64" spans="3:3" x14ac:dyDescent="0.3">
      <c r="C64" s="17"/>
    </row>
    <row r="65" spans="1:3" x14ac:dyDescent="0.3">
      <c r="C65" s="17"/>
    </row>
    <row r="66" spans="1:3" x14ac:dyDescent="0.3">
      <c r="C66" s="9"/>
    </row>
    <row r="67" spans="1:3" x14ac:dyDescent="0.3">
      <c r="C67" s="17"/>
    </row>
    <row r="68" spans="1:3" x14ac:dyDescent="0.3">
      <c r="C68" s="17"/>
    </row>
    <row r="69" spans="1:3" x14ac:dyDescent="0.3">
      <c r="C69" s="9"/>
    </row>
    <row r="70" spans="1:3" x14ac:dyDescent="0.3">
      <c r="C70" s="17"/>
    </row>
    <row r="71" spans="1:3" x14ac:dyDescent="0.3">
      <c r="C71" s="17"/>
    </row>
    <row r="72" spans="1:3" x14ac:dyDescent="0.3">
      <c r="C72" s="17"/>
    </row>
    <row r="73" spans="1:3" x14ac:dyDescent="0.3">
      <c r="C73" s="17"/>
    </row>
    <row r="74" spans="1:3" x14ac:dyDescent="0.3">
      <c r="C74" s="17"/>
    </row>
    <row r="75" spans="1:3" s="23" customFormat="1" x14ac:dyDescent="0.3">
      <c r="A75" s="13"/>
      <c r="C75" s="55"/>
    </row>
    <row r="76" spans="1:3" x14ac:dyDescent="0.3">
      <c r="C76" s="17"/>
    </row>
    <row r="77" spans="1:3" x14ac:dyDescent="0.3">
      <c r="C77" s="17"/>
    </row>
    <row r="78" spans="1:3" x14ac:dyDescent="0.3">
      <c r="C78" s="17"/>
    </row>
    <row r="79" spans="1:3" x14ac:dyDescent="0.3">
      <c r="C79" s="17"/>
    </row>
    <row r="80" spans="1:3" x14ac:dyDescent="0.3">
      <c r="C80" s="17"/>
    </row>
    <row r="81" spans="1:3" x14ac:dyDescent="0.3">
      <c r="C81" s="17"/>
    </row>
    <row r="82" spans="1:3" x14ac:dyDescent="0.3">
      <c r="C82" s="17"/>
    </row>
    <row r="83" spans="1:3" x14ac:dyDescent="0.3">
      <c r="A83" s="18"/>
      <c r="B83" s="19"/>
      <c r="C83" s="9"/>
    </row>
    <row r="84" spans="1:3" s="17" customFormat="1" x14ac:dyDescent="0.3">
      <c r="A84" s="18"/>
      <c r="B84" s="19"/>
      <c r="C84" s="56"/>
    </row>
    <row r="85" spans="1:3" x14ac:dyDescent="0.3">
      <c r="A85" s="18"/>
      <c r="B85" s="19"/>
      <c r="C85" s="17"/>
    </row>
    <row r="86" spans="1:3" x14ac:dyDescent="0.3">
      <c r="A86" s="18"/>
      <c r="B86" s="19"/>
      <c r="C86" s="17"/>
    </row>
    <row r="87" spans="1:3" x14ac:dyDescent="0.3">
      <c r="A87" s="18"/>
      <c r="B87" s="19"/>
      <c r="C87" s="17"/>
    </row>
    <row r="88" spans="1:3" x14ac:dyDescent="0.3">
      <c r="A88" s="18"/>
      <c r="B88" s="19"/>
      <c r="C88" s="9"/>
    </row>
    <row r="89" spans="1:3" x14ac:dyDescent="0.3">
      <c r="A89" s="18"/>
      <c r="B89" s="19"/>
      <c r="C89" s="56"/>
    </row>
    <row r="90" spans="1:3" x14ac:dyDescent="0.3">
      <c r="A90" s="18"/>
      <c r="B90" s="19"/>
      <c r="C90" s="17"/>
    </row>
    <row r="91" spans="1:3" x14ac:dyDescent="0.3">
      <c r="A91" s="18"/>
      <c r="B91" s="19"/>
      <c r="C91" s="17"/>
    </row>
    <row r="92" spans="1:3" x14ac:dyDescent="0.3">
      <c r="A92" s="18"/>
      <c r="B92" s="19"/>
      <c r="C92" s="17"/>
    </row>
    <row r="93" spans="1:3" x14ac:dyDescent="0.3">
      <c r="A93" s="18"/>
      <c r="B93" s="19"/>
      <c r="C93" s="17"/>
    </row>
    <row r="94" spans="1:3" x14ac:dyDescent="0.3">
      <c r="A94" s="18"/>
      <c r="B94" s="19"/>
      <c r="C94" s="17"/>
    </row>
    <row r="95" spans="1:3" x14ac:dyDescent="0.3">
      <c r="A95" s="18"/>
      <c r="B95" s="19"/>
      <c r="C95" s="17"/>
    </row>
    <row r="96" spans="1:3" x14ac:dyDescent="0.3">
      <c r="A96" s="18"/>
      <c r="B96" s="19"/>
      <c r="C96" s="17"/>
    </row>
    <row r="97" spans="1:3" x14ac:dyDescent="0.3">
      <c r="A97" s="18"/>
      <c r="B97" s="19"/>
      <c r="C97" s="17"/>
    </row>
    <row r="98" spans="1:3" x14ac:dyDescent="0.3">
      <c r="A98" s="18"/>
      <c r="B98" s="19"/>
      <c r="C98" s="17"/>
    </row>
    <row r="99" spans="1:3" x14ac:dyDescent="0.3">
      <c r="A99" s="18"/>
      <c r="B99" s="19"/>
      <c r="C99" s="17"/>
    </row>
    <row r="100" spans="1:3" x14ac:dyDescent="0.3">
      <c r="A100" s="18"/>
      <c r="B100" s="19"/>
      <c r="C100" s="17"/>
    </row>
    <row r="101" spans="1:3" x14ac:dyDescent="0.3">
      <c r="A101" s="18"/>
      <c r="B101" s="19"/>
      <c r="C101" s="17"/>
    </row>
    <row r="102" spans="1:3" x14ac:dyDescent="0.3">
      <c r="A102" s="18"/>
      <c r="B102" s="19"/>
      <c r="C102" s="17"/>
    </row>
    <row r="103" spans="1:3" x14ac:dyDescent="0.3">
      <c r="A103" s="18"/>
      <c r="B103" s="19"/>
      <c r="C103" s="17"/>
    </row>
    <row r="104" spans="1:3" x14ac:dyDescent="0.3">
      <c r="A104" s="18"/>
      <c r="B104" s="19"/>
      <c r="C104" s="17"/>
    </row>
    <row r="105" spans="1:3" x14ac:dyDescent="0.3">
      <c r="A105" s="18"/>
      <c r="B105" s="19"/>
      <c r="C105" s="17"/>
    </row>
    <row r="106" spans="1:3" x14ac:dyDescent="0.3">
      <c r="A106" s="18"/>
      <c r="B106" s="19"/>
      <c r="C106" s="17"/>
    </row>
    <row r="107" spans="1:3" x14ac:dyDescent="0.3">
      <c r="A107" s="18"/>
      <c r="B107" s="19"/>
      <c r="C107" s="17"/>
    </row>
    <row r="108" spans="1:3" x14ac:dyDescent="0.3">
      <c r="A108" s="18"/>
      <c r="B108" s="19"/>
      <c r="C108" s="17"/>
    </row>
    <row r="109" spans="1:3" x14ac:dyDescent="0.3">
      <c r="A109" s="18"/>
      <c r="B109" s="19"/>
      <c r="C109" s="17"/>
    </row>
    <row r="110" spans="1:3" x14ac:dyDescent="0.3">
      <c r="A110" s="18"/>
      <c r="B110" s="19"/>
      <c r="C110" s="17"/>
    </row>
    <row r="111" spans="1:3" x14ac:dyDescent="0.3">
      <c r="A111" s="18"/>
      <c r="B111" s="19"/>
      <c r="C111" s="17"/>
    </row>
    <row r="112" spans="1:3" x14ac:dyDescent="0.3">
      <c r="A112" s="18"/>
      <c r="B112" s="19"/>
      <c r="C112" s="17"/>
    </row>
    <row r="113" spans="1:3" x14ac:dyDescent="0.3">
      <c r="A113" s="18"/>
      <c r="B113" s="19"/>
      <c r="C113" s="17"/>
    </row>
    <row r="114" spans="1:3" x14ac:dyDescent="0.3">
      <c r="A114" s="18"/>
      <c r="B114" s="19"/>
      <c r="C114" s="17"/>
    </row>
    <row r="115" spans="1:3" x14ac:dyDescent="0.3">
      <c r="A115" s="18"/>
      <c r="B115" s="19"/>
      <c r="C115" s="17"/>
    </row>
    <row r="116" spans="1:3" x14ac:dyDescent="0.3">
      <c r="A116" s="18"/>
      <c r="B116" s="19"/>
      <c r="C116" s="17"/>
    </row>
    <row r="117" spans="1:3" x14ac:dyDescent="0.3">
      <c r="A117" s="18"/>
      <c r="B117" s="19"/>
      <c r="C117" s="17"/>
    </row>
    <row r="118" spans="1:3" x14ac:dyDescent="0.3">
      <c r="A118" s="18"/>
      <c r="B118" s="19"/>
      <c r="C118" s="17"/>
    </row>
    <row r="119" spans="1:3" x14ac:dyDescent="0.3">
      <c r="A119" s="18"/>
      <c r="B119" s="19"/>
      <c r="C119" s="17"/>
    </row>
    <row r="120" spans="1:3" x14ac:dyDescent="0.3">
      <c r="A120" s="18"/>
      <c r="B120" s="19"/>
      <c r="C120" s="17"/>
    </row>
    <row r="121" spans="1:3" x14ac:dyDescent="0.3">
      <c r="A121" s="18"/>
      <c r="B121" s="19"/>
      <c r="C121" s="17"/>
    </row>
    <row r="122" spans="1:3" x14ac:dyDescent="0.3">
      <c r="A122" s="18"/>
      <c r="B122" s="19"/>
      <c r="C122" s="17"/>
    </row>
    <row r="123" spans="1:3" x14ac:dyDescent="0.3">
      <c r="A123" s="18"/>
      <c r="B123" s="19"/>
      <c r="C123" s="17"/>
    </row>
    <row r="124" spans="1:3" x14ac:dyDescent="0.3">
      <c r="A124" s="18"/>
      <c r="B124" s="19"/>
      <c r="C124" s="17"/>
    </row>
    <row r="125" spans="1:3" x14ac:dyDescent="0.3">
      <c r="A125" s="18"/>
      <c r="B125" s="19"/>
      <c r="C125" s="17"/>
    </row>
    <row r="126" spans="1:3" x14ac:dyDescent="0.3">
      <c r="A126" s="18"/>
      <c r="B126" s="19"/>
      <c r="C126" s="17"/>
    </row>
    <row r="127" spans="1:3" x14ac:dyDescent="0.3">
      <c r="A127" s="18"/>
      <c r="B127" s="19"/>
      <c r="C127" s="17"/>
    </row>
    <row r="128" spans="1:3" x14ac:dyDescent="0.3">
      <c r="A128" s="18"/>
      <c r="B128" s="19"/>
      <c r="C128" s="17"/>
    </row>
    <row r="129" spans="1:3" x14ac:dyDescent="0.3">
      <c r="A129" s="18"/>
      <c r="B129" s="19"/>
      <c r="C129" s="17"/>
    </row>
    <row r="130" spans="1:3" x14ac:dyDescent="0.3">
      <c r="A130" s="18"/>
      <c r="B130" s="19"/>
      <c r="C130" s="17"/>
    </row>
    <row r="131" spans="1:3" x14ac:dyDescent="0.3">
      <c r="A131" s="18"/>
      <c r="B131" s="19"/>
      <c r="C131" s="17"/>
    </row>
    <row r="132" spans="1:3" x14ac:dyDescent="0.3">
      <c r="A132" s="18"/>
      <c r="B132" s="19"/>
      <c r="C132" s="17"/>
    </row>
    <row r="133" spans="1:3" x14ac:dyDescent="0.3">
      <c r="A133" s="18"/>
      <c r="B133" s="19"/>
      <c r="C133" s="17"/>
    </row>
    <row r="134" spans="1:3" x14ac:dyDescent="0.3">
      <c r="A134" s="18"/>
      <c r="B134" s="19"/>
      <c r="C134" s="17"/>
    </row>
    <row r="135" spans="1:3" x14ac:dyDescent="0.3">
      <c r="A135" s="18"/>
      <c r="B135" s="19"/>
      <c r="C135" s="17"/>
    </row>
    <row r="136" spans="1:3" x14ac:dyDescent="0.3">
      <c r="A136" s="18"/>
      <c r="B136" s="19"/>
      <c r="C136" s="17"/>
    </row>
    <row r="137" spans="1:3" x14ac:dyDescent="0.3">
      <c r="A137" s="18"/>
      <c r="B137" s="19"/>
      <c r="C137" s="17"/>
    </row>
    <row r="138" spans="1:3" x14ac:dyDescent="0.3">
      <c r="A138" s="18"/>
      <c r="B138" s="19"/>
      <c r="C138" s="17"/>
    </row>
    <row r="139" spans="1:3" x14ac:dyDescent="0.3">
      <c r="A139" s="18"/>
      <c r="B139" s="19"/>
      <c r="C139" s="17"/>
    </row>
    <row r="140" spans="1:3" x14ac:dyDescent="0.3">
      <c r="A140" s="18"/>
      <c r="B140" s="19"/>
      <c r="C140" s="17"/>
    </row>
    <row r="141" spans="1:3" x14ac:dyDescent="0.3">
      <c r="A141" s="18"/>
      <c r="B141" s="19"/>
      <c r="C141" s="17"/>
    </row>
    <row r="142" spans="1:3" x14ac:dyDescent="0.3">
      <c r="A142" s="18"/>
      <c r="B142" s="19"/>
      <c r="C142" s="17"/>
    </row>
    <row r="143" spans="1:3" x14ac:dyDescent="0.3">
      <c r="A143" s="18"/>
      <c r="B143" s="19"/>
      <c r="C143" s="17"/>
    </row>
    <row r="144" spans="1:3" x14ac:dyDescent="0.3">
      <c r="A144" s="18"/>
      <c r="B144" s="19"/>
      <c r="C144" s="17"/>
    </row>
  </sheetData>
  <hyperlinks>
    <hyperlink ref="A1" location="'Total Orgs'!A1" display="Total Organizations" xr:uid="{D21ECBC5-9F59-4B28-A3D2-FCF6737AE5B1}"/>
  </hyperlinks>
  <pageMargins left="0.75" right="0.75" top="1" bottom="1" header="0.5" footer="0.5"/>
  <pageSetup orientation="portrait" r:id="rId1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F212A-A585-46A2-9820-67316955319A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347</v>
      </c>
    </row>
    <row r="5" spans="1:3" x14ac:dyDescent="0.3">
      <c r="A5" s="4" t="s">
        <v>1</v>
      </c>
      <c r="B5" s="2">
        <f>'Total Orgs'!B151</f>
        <v>350</v>
      </c>
    </row>
    <row r="6" spans="1:3" x14ac:dyDescent="0.3">
      <c r="A6" s="4" t="s">
        <v>2</v>
      </c>
    </row>
    <row r="7" spans="1:3" x14ac:dyDescent="0.3">
      <c r="A7" s="4" t="s">
        <v>131</v>
      </c>
      <c r="C7" s="15"/>
    </row>
    <row r="8" spans="1:3" x14ac:dyDescent="0.3">
      <c r="A8" s="4" t="s">
        <v>3</v>
      </c>
      <c r="B8" s="2">
        <f>SUM(B12:B99)</f>
        <v>0</v>
      </c>
    </row>
    <row r="9" spans="1:3" x14ac:dyDescent="0.3">
      <c r="A9" s="4" t="s">
        <v>4</v>
      </c>
      <c r="B9" s="2">
        <f>SUM(B5+B6+B7-B8)</f>
        <v>350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BE1EF69-19B6-410E-9DEE-7C53142540AD}"/>
  </hyperlinks>
  <pageMargins left="0.75" right="0.75" top="1" bottom="1" header="0.5" footer="0.5"/>
  <pageSetup orientation="portrait" r:id="rId1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E00-000000000000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52</v>
      </c>
    </row>
    <row r="5" spans="1:3" x14ac:dyDescent="0.3">
      <c r="A5" s="4" t="s">
        <v>1</v>
      </c>
      <c r="B5" s="2">
        <f>'Total Orgs'!B152</f>
        <v>0</v>
      </c>
    </row>
    <row r="6" spans="1:3" x14ac:dyDescent="0.3">
      <c r="A6" s="4" t="s">
        <v>2</v>
      </c>
    </row>
    <row r="7" spans="1:3" x14ac:dyDescent="0.3">
      <c r="A7" s="4" t="s">
        <v>131</v>
      </c>
      <c r="C7" s="15"/>
    </row>
    <row r="8" spans="1:3" x14ac:dyDescent="0.3">
      <c r="A8" s="4" t="s">
        <v>3</v>
      </c>
      <c r="B8" s="2">
        <f>SUM(B12:B99)</f>
        <v>0</v>
      </c>
    </row>
    <row r="9" spans="1:3" x14ac:dyDescent="0.3">
      <c r="A9" s="4" t="s">
        <v>4</v>
      </c>
      <c r="B9" s="2">
        <f>SUM(B5+B6+B7-B8)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BE00-000000000000}"/>
  </hyperlinks>
  <pageMargins left="0.75" right="0.75" top="1" bottom="1" header="0.5" footer="0.5"/>
  <pageSetup orientation="portrait" r:id="rId1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F00-000000000000}">
  <sheetPr>
    <tabColor theme="1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199</v>
      </c>
    </row>
    <row r="5" spans="1:3" x14ac:dyDescent="0.3">
      <c r="A5" s="4" t="s">
        <v>1</v>
      </c>
      <c r="B5" s="2">
        <f>'Total Orgs'!B153</f>
        <v>0</v>
      </c>
    </row>
    <row r="6" spans="1:3" x14ac:dyDescent="0.3">
      <c r="A6" s="4" t="s">
        <v>2</v>
      </c>
      <c r="B6" s="2">
        <v>0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SUM(B12:B102)</f>
        <v>0</v>
      </c>
    </row>
    <row r="9" spans="1:3" x14ac:dyDescent="0.3">
      <c r="A9" s="4" t="s">
        <v>4</v>
      </c>
      <c r="B9" s="2">
        <f>SUM(B5+B6+B7-B8)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BF00-000000000000}"/>
  </hyperlinks>
  <pageMargins left="0.75" right="0.75" top="1" bottom="1" header="0.5" footer="0.5"/>
  <pageSetup orientation="portrait" horizontalDpi="4294967292" verticalDpi="4294967292" r:id="rId1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4235C-3B7F-4DBF-BAD2-7FF615704584}">
  <sheetPr>
    <tabColor theme="1"/>
  </sheetPr>
  <dimension ref="A1:D53"/>
  <sheetViews>
    <sheetView workbookViewId="0"/>
  </sheetViews>
  <sheetFormatPr defaultRowHeight="15.6" x14ac:dyDescent="0.3"/>
  <cols>
    <col min="1" max="1" width="21.8984375" customWidth="1"/>
    <col min="2" max="2" width="12.5" customWidth="1"/>
    <col min="3" max="3" width="32.69921875" customWidth="1"/>
  </cols>
  <sheetData>
    <row r="1" spans="1:4" x14ac:dyDescent="0.3">
      <c r="A1" s="5" t="s">
        <v>0</v>
      </c>
      <c r="B1" s="2"/>
      <c r="C1" s="1" t="e">
        <f>'Total Orgs'!#REF!</f>
        <v>#REF!</v>
      </c>
    </row>
    <row r="2" spans="1:4" x14ac:dyDescent="0.3">
      <c r="A2" s="5"/>
      <c r="B2" s="2"/>
    </row>
    <row r="3" spans="1:4" x14ac:dyDescent="0.3">
      <c r="A3" s="6" t="s">
        <v>393</v>
      </c>
      <c r="B3" s="2"/>
    </row>
    <row r="4" spans="1:4" x14ac:dyDescent="0.3">
      <c r="A4" s="4"/>
      <c r="B4" s="2"/>
    </row>
    <row r="5" spans="1:4" x14ac:dyDescent="0.3">
      <c r="A5" s="4" t="s">
        <v>1</v>
      </c>
      <c r="B5" s="2">
        <f>'Total Orgs'!B156</f>
        <v>600</v>
      </c>
    </row>
    <row r="6" spans="1:4" x14ac:dyDescent="0.3">
      <c r="A6" s="4" t="s">
        <v>2</v>
      </c>
      <c r="B6" s="2"/>
    </row>
    <row r="7" spans="1:4" x14ac:dyDescent="0.3">
      <c r="A7" s="4" t="s">
        <v>131</v>
      </c>
      <c r="B7" s="2"/>
    </row>
    <row r="8" spans="1:4" x14ac:dyDescent="0.3">
      <c r="A8" s="4" t="s">
        <v>3</v>
      </c>
      <c r="B8" s="2">
        <f>SUM(B12:B111)</f>
        <v>573.5</v>
      </c>
    </row>
    <row r="9" spans="1:4" x14ac:dyDescent="0.3">
      <c r="A9" s="4" t="s">
        <v>4</v>
      </c>
      <c r="B9" s="2">
        <f>SUM(B5+B6+B7-B8)</f>
        <v>26.5</v>
      </c>
    </row>
    <row r="10" spans="1:4" x14ac:dyDescent="0.3">
      <c r="A10" s="4"/>
      <c r="B10" s="2"/>
    </row>
    <row r="11" spans="1:4" x14ac:dyDescent="0.3">
      <c r="A11" s="7" t="s">
        <v>5</v>
      </c>
      <c r="B11" s="3" t="s">
        <v>6</v>
      </c>
      <c r="C11" s="1" t="s">
        <v>7</v>
      </c>
    </row>
    <row r="12" spans="1:4" x14ac:dyDescent="0.3">
      <c r="A12" s="29">
        <v>45357</v>
      </c>
      <c r="B12">
        <v>223.35</v>
      </c>
      <c r="C12" t="s">
        <v>814</v>
      </c>
    </row>
    <row r="13" spans="1:4" x14ac:dyDescent="0.3">
      <c r="A13" s="29"/>
      <c r="C13" t="s">
        <v>815</v>
      </c>
    </row>
    <row r="14" spans="1:4" x14ac:dyDescent="0.3">
      <c r="A14" s="29"/>
      <c r="B14">
        <v>181.58</v>
      </c>
      <c r="C14" t="s">
        <v>814</v>
      </c>
      <c r="D14">
        <v>37.99</v>
      </c>
    </row>
    <row r="15" spans="1:4" x14ac:dyDescent="0.3">
      <c r="A15" s="29"/>
      <c r="C15" t="s">
        <v>815</v>
      </c>
      <c r="D15">
        <v>55</v>
      </c>
    </row>
    <row r="16" spans="1:4" x14ac:dyDescent="0.3">
      <c r="A16" s="29"/>
      <c r="B16">
        <v>168.57</v>
      </c>
      <c r="D16">
        <v>51.29</v>
      </c>
    </row>
    <row r="17" spans="1:4" x14ac:dyDescent="0.3">
      <c r="A17" s="29"/>
      <c r="D17">
        <v>24.29</v>
      </c>
    </row>
    <row r="18" spans="1:4" x14ac:dyDescent="0.3">
      <c r="A18" s="29"/>
      <c r="D18">
        <f>SUM(D14:D17)</f>
        <v>168.57</v>
      </c>
    </row>
    <row r="19" spans="1:4" x14ac:dyDescent="0.3">
      <c r="A19" s="29"/>
    </row>
    <row r="20" spans="1:4" x14ac:dyDescent="0.3">
      <c r="A20" s="29"/>
    </row>
    <row r="21" spans="1:4" x14ac:dyDescent="0.3">
      <c r="A21" s="29"/>
    </row>
    <row r="22" spans="1:4" x14ac:dyDescent="0.3">
      <c r="A22" s="29"/>
    </row>
    <row r="23" spans="1:4" x14ac:dyDescent="0.3">
      <c r="A23" s="29"/>
    </row>
    <row r="24" spans="1:4" x14ac:dyDescent="0.3">
      <c r="A24" s="29"/>
    </row>
    <row r="25" spans="1:4" x14ac:dyDescent="0.3">
      <c r="A25" s="29"/>
    </row>
    <row r="26" spans="1:4" x14ac:dyDescent="0.3">
      <c r="A26" s="29"/>
    </row>
    <row r="27" spans="1:4" x14ac:dyDescent="0.3">
      <c r="A27" s="29"/>
    </row>
    <row r="28" spans="1:4" x14ac:dyDescent="0.3">
      <c r="A28" s="29"/>
    </row>
    <row r="29" spans="1:4" x14ac:dyDescent="0.3">
      <c r="A29" s="29"/>
    </row>
    <row r="30" spans="1:4" x14ac:dyDescent="0.3">
      <c r="A30" s="29"/>
    </row>
    <row r="31" spans="1:4" x14ac:dyDescent="0.3">
      <c r="A31" s="29"/>
    </row>
    <row r="32" spans="1:4" x14ac:dyDescent="0.3">
      <c r="A32" s="29"/>
    </row>
    <row r="33" spans="1:1" x14ac:dyDescent="0.3">
      <c r="A33" s="29"/>
    </row>
    <row r="34" spans="1:1" x14ac:dyDescent="0.3">
      <c r="A34" s="29"/>
    </row>
    <row r="35" spans="1:1" x14ac:dyDescent="0.3">
      <c r="A35" s="29"/>
    </row>
    <row r="36" spans="1:1" x14ac:dyDescent="0.3">
      <c r="A36" s="29"/>
    </row>
    <row r="37" spans="1:1" x14ac:dyDescent="0.3">
      <c r="A37" s="29"/>
    </row>
    <row r="38" spans="1:1" x14ac:dyDescent="0.3">
      <c r="A38" s="29"/>
    </row>
    <row r="39" spans="1:1" x14ac:dyDescent="0.3">
      <c r="A39" s="29"/>
    </row>
    <row r="40" spans="1:1" x14ac:dyDescent="0.3">
      <c r="A40" s="29"/>
    </row>
    <row r="41" spans="1:1" x14ac:dyDescent="0.3">
      <c r="A41" s="29"/>
    </row>
    <row r="42" spans="1:1" x14ac:dyDescent="0.3">
      <c r="A42" s="29"/>
    </row>
    <row r="43" spans="1:1" x14ac:dyDescent="0.3">
      <c r="A43" s="29"/>
    </row>
    <row r="44" spans="1:1" x14ac:dyDescent="0.3">
      <c r="A44" s="29"/>
    </row>
    <row r="45" spans="1:1" x14ac:dyDescent="0.3">
      <c r="A45" s="29"/>
    </row>
    <row r="46" spans="1:1" x14ac:dyDescent="0.3">
      <c r="A46" s="29"/>
    </row>
    <row r="47" spans="1:1" x14ac:dyDescent="0.3">
      <c r="A47" s="29"/>
    </row>
    <row r="48" spans="1:1" x14ac:dyDescent="0.3">
      <c r="A48" s="29"/>
    </row>
    <row r="49" spans="1:1" x14ac:dyDescent="0.3">
      <c r="A49" s="29"/>
    </row>
    <row r="50" spans="1:1" x14ac:dyDescent="0.3">
      <c r="A50" s="29"/>
    </row>
    <row r="51" spans="1:1" x14ac:dyDescent="0.3">
      <c r="A51" s="29"/>
    </row>
    <row r="52" spans="1:1" x14ac:dyDescent="0.3">
      <c r="A52" s="29"/>
    </row>
    <row r="53" spans="1:1" x14ac:dyDescent="0.3">
      <c r="A53" s="29"/>
    </row>
  </sheetData>
  <hyperlinks>
    <hyperlink ref="A1" location="'Total Orgs'!A1" display="Total Organizations" xr:uid="{BDC7D4C2-6BCF-4E16-AEAC-B359EC69DD99}"/>
  </hyperlinks>
  <pageMargins left="0.7" right="0.7" top="0.75" bottom="0.75" header="0.3" footer="0.3"/>
  <pageSetup orientation="portrait" r:id="rId1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5892D-4AF5-4784-BEB8-3B6345320B3E}">
  <dimension ref="A1:J14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53.699218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455</v>
      </c>
    </row>
    <row r="5" spans="1:3" x14ac:dyDescent="0.3">
      <c r="A5" s="4" t="s">
        <v>1</v>
      </c>
      <c r="B5" s="2">
        <f>'Total Orgs'!B155</f>
        <v>150</v>
      </c>
    </row>
    <row r="6" spans="1:3" x14ac:dyDescent="0.3">
      <c r="A6" s="4" t="s">
        <v>2</v>
      </c>
    </row>
    <row r="7" spans="1:3" x14ac:dyDescent="0.3">
      <c r="A7" s="4" t="s">
        <v>3</v>
      </c>
      <c r="B7" s="2">
        <f>SUM(B11:B142)</f>
        <v>0</v>
      </c>
    </row>
    <row r="8" spans="1:3" x14ac:dyDescent="0.3">
      <c r="A8" s="4" t="s">
        <v>4</v>
      </c>
      <c r="B8" s="2">
        <f>SUM(B5+B6-B7)</f>
        <v>150</v>
      </c>
    </row>
    <row r="10" spans="1:3" s="1" customFormat="1" x14ac:dyDescent="0.3">
      <c r="A10" s="7" t="s">
        <v>5</v>
      </c>
      <c r="B10" s="3" t="s">
        <v>6</v>
      </c>
      <c r="C10" s="1" t="s">
        <v>7</v>
      </c>
    </row>
    <row r="11" spans="1:3" x14ac:dyDescent="0.3">
      <c r="C11" s="9"/>
    </row>
    <row r="12" spans="1:3" x14ac:dyDescent="0.3">
      <c r="C12" s="15"/>
    </row>
    <row r="13" spans="1:3" x14ac:dyDescent="0.3">
      <c r="C13" s="9"/>
    </row>
    <row r="15" spans="1:3" x14ac:dyDescent="0.3">
      <c r="C15" s="9"/>
    </row>
    <row r="16" spans="1:3" x14ac:dyDescent="0.3">
      <c r="C16" s="17"/>
    </row>
    <row r="17" spans="1:10" s="17" customFormat="1" x14ac:dyDescent="0.3">
      <c r="A17" s="100"/>
      <c r="B17" s="101"/>
      <c r="C17" s="102"/>
    </row>
    <row r="18" spans="1:10" x14ac:dyDescent="0.3">
      <c r="A18" s="83"/>
      <c r="C18" s="103"/>
    </row>
    <row r="19" spans="1:10" x14ac:dyDescent="0.3">
      <c r="A19" s="83"/>
      <c r="C19" s="84"/>
    </row>
    <row r="20" spans="1:10" x14ac:dyDescent="0.3">
      <c r="A20" s="83"/>
      <c r="C20" s="84"/>
    </row>
    <row r="21" spans="1:10" x14ac:dyDescent="0.3">
      <c r="A21" s="86"/>
      <c r="B21" s="87"/>
      <c r="C21" s="64"/>
    </row>
    <row r="22" spans="1:10" s="17" customFormat="1" x14ac:dyDescent="0.3">
      <c r="A22" s="100"/>
      <c r="B22" s="101"/>
      <c r="C22" s="102"/>
      <c r="D22" s="109"/>
      <c r="E22" s="109"/>
      <c r="F22" s="109"/>
      <c r="G22" s="109"/>
      <c r="H22" s="109"/>
      <c r="I22" s="109"/>
      <c r="J22" s="109"/>
    </row>
    <row r="23" spans="1:10" s="17" customFormat="1" x14ac:dyDescent="0.3">
      <c r="A23" s="104"/>
      <c r="B23" s="19"/>
      <c r="C23" s="103"/>
    </row>
    <row r="24" spans="1:10" s="17" customFormat="1" x14ac:dyDescent="0.3">
      <c r="A24" s="104"/>
      <c r="B24" s="19"/>
      <c r="C24" s="103"/>
    </row>
    <row r="25" spans="1:10" s="17" customFormat="1" x14ac:dyDescent="0.3">
      <c r="A25" s="104"/>
      <c r="B25" s="19"/>
      <c r="C25" s="103"/>
    </row>
    <row r="26" spans="1:10" s="17" customFormat="1" x14ac:dyDescent="0.3">
      <c r="A26" s="104"/>
      <c r="B26" s="19"/>
      <c r="C26" s="103"/>
    </row>
    <row r="27" spans="1:10" s="17" customFormat="1" x14ac:dyDescent="0.3">
      <c r="A27" s="104"/>
      <c r="B27" s="19"/>
      <c r="C27" s="103"/>
    </row>
    <row r="28" spans="1:10" s="17" customFormat="1" x14ac:dyDescent="0.3">
      <c r="A28" s="110"/>
      <c r="B28" s="111"/>
      <c r="C28" s="105"/>
    </row>
    <row r="29" spans="1:10" s="17" customFormat="1" x14ac:dyDescent="0.3">
      <c r="A29" s="100"/>
      <c r="B29" s="101"/>
      <c r="C29" s="102"/>
    </row>
    <row r="30" spans="1:10" s="17" customFormat="1" x14ac:dyDescent="0.3">
      <c r="A30" s="104"/>
      <c r="B30" s="19"/>
      <c r="C30" s="103"/>
    </row>
    <row r="31" spans="1:10" s="17" customFormat="1" x14ac:dyDescent="0.3">
      <c r="A31" s="104"/>
      <c r="B31" s="19"/>
      <c r="C31" s="103"/>
    </row>
    <row r="32" spans="1:10" x14ac:dyDescent="0.3">
      <c r="A32" s="83"/>
      <c r="C32" s="103"/>
    </row>
    <row r="33" spans="1:3" x14ac:dyDescent="0.3">
      <c r="A33" s="86"/>
      <c r="B33" s="87"/>
      <c r="C33" s="105"/>
    </row>
    <row r="34" spans="1:3" x14ac:dyDescent="0.3">
      <c r="C34" s="9"/>
    </row>
    <row r="35" spans="1:3" s="17" customFormat="1" x14ac:dyDescent="0.3">
      <c r="A35" s="18"/>
      <c r="B35" s="19"/>
    </row>
    <row r="36" spans="1:3" s="17" customFormat="1" x14ac:dyDescent="0.3">
      <c r="A36" s="18"/>
      <c r="B36" s="19"/>
    </row>
    <row r="37" spans="1:3" x14ac:dyDescent="0.3">
      <c r="C37" s="9"/>
    </row>
    <row r="38" spans="1:3" x14ac:dyDescent="0.3">
      <c r="C38" s="17"/>
    </row>
    <row r="39" spans="1:3" x14ac:dyDescent="0.3">
      <c r="C39" s="9"/>
    </row>
    <row r="40" spans="1:3" x14ac:dyDescent="0.3">
      <c r="C40" s="17"/>
    </row>
    <row r="41" spans="1:3" x14ac:dyDescent="0.3">
      <c r="A41" s="81"/>
      <c r="B41" s="82"/>
      <c r="C41" s="102"/>
    </row>
    <row r="42" spans="1:3" x14ac:dyDescent="0.3">
      <c r="A42" s="83"/>
      <c r="C42" s="103"/>
    </row>
    <row r="43" spans="1:3" x14ac:dyDescent="0.3">
      <c r="A43" s="83"/>
      <c r="C43" s="103"/>
    </row>
    <row r="44" spans="1:3" x14ac:dyDescent="0.3">
      <c r="A44" s="83"/>
      <c r="C44" s="103"/>
    </row>
    <row r="45" spans="1:3" x14ac:dyDescent="0.3">
      <c r="A45" s="86"/>
      <c r="B45" s="87"/>
      <c r="C45" s="105"/>
    </row>
    <row r="46" spans="1:3" x14ac:dyDescent="0.3">
      <c r="C46" s="9"/>
    </row>
    <row r="47" spans="1:3" x14ac:dyDescent="0.3">
      <c r="C47" s="17"/>
    </row>
    <row r="48" spans="1:3" x14ac:dyDescent="0.3">
      <c r="C48" s="17"/>
    </row>
    <row r="49" spans="3:3" x14ac:dyDescent="0.3">
      <c r="C49" s="17"/>
    </row>
    <row r="50" spans="3:3" x14ac:dyDescent="0.3">
      <c r="C50" s="17"/>
    </row>
    <row r="51" spans="3:3" x14ac:dyDescent="0.3">
      <c r="C51" s="9"/>
    </row>
    <row r="52" spans="3:3" x14ac:dyDescent="0.3">
      <c r="C52" s="17"/>
    </row>
    <row r="53" spans="3:3" x14ac:dyDescent="0.3">
      <c r="C53" s="17"/>
    </row>
    <row r="54" spans="3:3" x14ac:dyDescent="0.3">
      <c r="C54" s="9"/>
    </row>
    <row r="55" spans="3:3" x14ac:dyDescent="0.3">
      <c r="C55" s="17"/>
    </row>
    <row r="56" spans="3:3" x14ac:dyDescent="0.3">
      <c r="C56" s="17"/>
    </row>
    <row r="57" spans="3:3" x14ac:dyDescent="0.3">
      <c r="C57" s="17"/>
    </row>
    <row r="58" spans="3:3" x14ac:dyDescent="0.3">
      <c r="C58" s="17"/>
    </row>
    <row r="59" spans="3:3" x14ac:dyDescent="0.3">
      <c r="C59" s="17"/>
    </row>
    <row r="60" spans="3:3" x14ac:dyDescent="0.3">
      <c r="C60" s="9"/>
    </row>
    <row r="61" spans="3:3" x14ac:dyDescent="0.3">
      <c r="C61" s="17"/>
    </row>
    <row r="62" spans="3:3" x14ac:dyDescent="0.3">
      <c r="C62" s="17"/>
    </row>
    <row r="63" spans="3:3" x14ac:dyDescent="0.3">
      <c r="C63" s="17"/>
    </row>
    <row r="64" spans="3:3" x14ac:dyDescent="0.3">
      <c r="C64" s="17"/>
    </row>
    <row r="65" spans="1:3" x14ac:dyDescent="0.3">
      <c r="C65" s="17"/>
    </row>
    <row r="66" spans="1:3" x14ac:dyDescent="0.3">
      <c r="C66" s="9"/>
    </row>
    <row r="67" spans="1:3" x14ac:dyDescent="0.3">
      <c r="C67" s="17"/>
    </row>
    <row r="68" spans="1:3" x14ac:dyDescent="0.3">
      <c r="C68" s="17"/>
    </row>
    <row r="69" spans="1:3" x14ac:dyDescent="0.3">
      <c r="C69" s="9"/>
    </row>
    <row r="70" spans="1:3" x14ac:dyDescent="0.3">
      <c r="C70" s="17"/>
    </row>
    <row r="71" spans="1:3" x14ac:dyDescent="0.3">
      <c r="C71" s="17"/>
    </row>
    <row r="72" spans="1:3" x14ac:dyDescent="0.3">
      <c r="C72" s="17"/>
    </row>
    <row r="73" spans="1:3" x14ac:dyDescent="0.3">
      <c r="C73" s="17"/>
    </row>
    <row r="74" spans="1:3" x14ac:dyDescent="0.3">
      <c r="C74" s="17"/>
    </row>
    <row r="75" spans="1:3" s="23" customFormat="1" x14ac:dyDescent="0.3">
      <c r="A75" s="13"/>
      <c r="C75" s="55"/>
    </row>
    <row r="76" spans="1:3" x14ac:dyDescent="0.3">
      <c r="C76" s="17"/>
    </row>
    <row r="77" spans="1:3" x14ac:dyDescent="0.3">
      <c r="C77" s="17"/>
    </row>
    <row r="78" spans="1:3" x14ac:dyDescent="0.3">
      <c r="C78" s="17"/>
    </row>
    <row r="79" spans="1:3" x14ac:dyDescent="0.3">
      <c r="C79" s="17"/>
    </row>
    <row r="80" spans="1:3" x14ac:dyDescent="0.3">
      <c r="C80" s="17"/>
    </row>
    <row r="81" spans="1:3" x14ac:dyDescent="0.3">
      <c r="C81" s="17"/>
    </row>
    <row r="82" spans="1:3" x14ac:dyDescent="0.3">
      <c r="C82" s="17"/>
    </row>
    <row r="83" spans="1:3" x14ac:dyDescent="0.3">
      <c r="A83" s="18"/>
      <c r="B83" s="19"/>
      <c r="C83" s="9"/>
    </row>
    <row r="84" spans="1:3" s="17" customFormat="1" x14ac:dyDescent="0.3">
      <c r="A84" s="18"/>
      <c r="B84" s="19"/>
      <c r="C84" s="56"/>
    </row>
    <row r="85" spans="1:3" x14ac:dyDescent="0.3">
      <c r="A85" s="18"/>
      <c r="B85" s="19"/>
      <c r="C85" s="17"/>
    </row>
    <row r="86" spans="1:3" x14ac:dyDescent="0.3">
      <c r="A86" s="18"/>
      <c r="B86" s="19"/>
      <c r="C86" s="17"/>
    </row>
    <row r="87" spans="1:3" x14ac:dyDescent="0.3">
      <c r="A87" s="18"/>
      <c r="B87" s="19"/>
      <c r="C87" s="17"/>
    </row>
    <row r="88" spans="1:3" x14ac:dyDescent="0.3">
      <c r="A88" s="18"/>
      <c r="B88" s="19"/>
      <c r="C88" s="9"/>
    </row>
    <row r="89" spans="1:3" x14ac:dyDescent="0.3">
      <c r="A89" s="18"/>
      <c r="B89" s="19"/>
      <c r="C89" s="56"/>
    </row>
    <row r="90" spans="1:3" x14ac:dyDescent="0.3">
      <c r="A90" s="18"/>
      <c r="B90" s="19"/>
      <c r="C90" s="17"/>
    </row>
    <row r="91" spans="1:3" x14ac:dyDescent="0.3">
      <c r="A91" s="18"/>
      <c r="B91" s="19"/>
      <c r="C91" s="17"/>
    </row>
    <row r="92" spans="1:3" x14ac:dyDescent="0.3">
      <c r="A92" s="18"/>
      <c r="B92" s="19"/>
      <c r="C92" s="17"/>
    </row>
    <row r="93" spans="1:3" x14ac:dyDescent="0.3">
      <c r="A93" s="18"/>
      <c r="B93" s="19"/>
      <c r="C93" s="17"/>
    </row>
    <row r="94" spans="1:3" x14ac:dyDescent="0.3">
      <c r="A94" s="18"/>
      <c r="B94" s="19"/>
      <c r="C94" s="17"/>
    </row>
    <row r="95" spans="1:3" x14ac:dyDescent="0.3">
      <c r="A95" s="18"/>
      <c r="B95" s="19"/>
      <c r="C95" s="17"/>
    </row>
    <row r="96" spans="1:3" x14ac:dyDescent="0.3">
      <c r="A96" s="18"/>
      <c r="B96" s="19"/>
      <c r="C96" s="17"/>
    </row>
    <row r="97" spans="1:3" x14ac:dyDescent="0.3">
      <c r="A97" s="18"/>
      <c r="B97" s="19"/>
      <c r="C97" s="17"/>
    </row>
    <row r="98" spans="1:3" x14ac:dyDescent="0.3">
      <c r="A98" s="18"/>
      <c r="B98" s="19"/>
      <c r="C98" s="17"/>
    </row>
    <row r="99" spans="1:3" x14ac:dyDescent="0.3">
      <c r="A99" s="18"/>
      <c r="B99" s="19"/>
      <c r="C99" s="17"/>
    </row>
    <row r="100" spans="1:3" x14ac:dyDescent="0.3">
      <c r="A100" s="18"/>
      <c r="B100" s="19"/>
      <c r="C100" s="17"/>
    </row>
    <row r="101" spans="1:3" x14ac:dyDescent="0.3">
      <c r="A101" s="18"/>
      <c r="B101" s="19"/>
      <c r="C101" s="17"/>
    </row>
    <row r="102" spans="1:3" x14ac:dyDescent="0.3">
      <c r="A102" s="18"/>
      <c r="B102" s="19"/>
      <c r="C102" s="17"/>
    </row>
    <row r="103" spans="1:3" x14ac:dyDescent="0.3">
      <c r="A103" s="18"/>
      <c r="B103" s="19"/>
      <c r="C103" s="17"/>
    </row>
    <row r="104" spans="1:3" x14ac:dyDescent="0.3">
      <c r="A104" s="18"/>
      <c r="B104" s="19"/>
      <c r="C104" s="17"/>
    </row>
    <row r="105" spans="1:3" x14ac:dyDescent="0.3">
      <c r="A105" s="18"/>
      <c r="B105" s="19"/>
      <c r="C105" s="17"/>
    </row>
    <row r="106" spans="1:3" x14ac:dyDescent="0.3">
      <c r="A106" s="18"/>
      <c r="B106" s="19"/>
      <c r="C106" s="17"/>
    </row>
    <row r="107" spans="1:3" x14ac:dyDescent="0.3">
      <c r="A107" s="18"/>
      <c r="B107" s="19"/>
      <c r="C107" s="17"/>
    </row>
    <row r="108" spans="1:3" x14ac:dyDescent="0.3">
      <c r="A108" s="18"/>
      <c r="B108" s="19"/>
      <c r="C108" s="17"/>
    </row>
    <row r="109" spans="1:3" x14ac:dyDescent="0.3">
      <c r="A109" s="18"/>
      <c r="B109" s="19"/>
      <c r="C109" s="17"/>
    </row>
    <row r="110" spans="1:3" x14ac:dyDescent="0.3">
      <c r="A110" s="18"/>
      <c r="B110" s="19"/>
      <c r="C110" s="17"/>
    </row>
    <row r="111" spans="1:3" x14ac:dyDescent="0.3">
      <c r="A111" s="18"/>
      <c r="B111" s="19"/>
      <c r="C111" s="17"/>
    </row>
    <row r="112" spans="1:3" x14ac:dyDescent="0.3">
      <c r="A112" s="18"/>
      <c r="B112" s="19"/>
      <c r="C112" s="17"/>
    </row>
    <row r="113" spans="1:3" x14ac:dyDescent="0.3">
      <c r="A113" s="18"/>
      <c r="B113" s="19"/>
      <c r="C113" s="17"/>
    </row>
    <row r="114" spans="1:3" x14ac:dyDescent="0.3">
      <c r="A114" s="18"/>
      <c r="B114" s="19"/>
      <c r="C114" s="17"/>
    </row>
    <row r="115" spans="1:3" x14ac:dyDescent="0.3">
      <c r="A115" s="18"/>
      <c r="B115" s="19"/>
      <c r="C115" s="17"/>
    </row>
    <row r="116" spans="1:3" x14ac:dyDescent="0.3">
      <c r="A116" s="18"/>
      <c r="B116" s="19"/>
      <c r="C116" s="17"/>
    </row>
    <row r="117" spans="1:3" x14ac:dyDescent="0.3">
      <c r="A117" s="18"/>
      <c r="B117" s="19"/>
      <c r="C117" s="17"/>
    </row>
    <row r="118" spans="1:3" x14ac:dyDescent="0.3">
      <c r="A118" s="18"/>
      <c r="B118" s="19"/>
      <c r="C118" s="17"/>
    </row>
    <row r="119" spans="1:3" x14ac:dyDescent="0.3">
      <c r="A119" s="18"/>
      <c r="B119" s="19"/>
      <c r="C119" s="17"/>
    </row>
    <row r="120" spans="1:3" x14ac:dyDescent="0.3">
      <c r="A120" s="18"/>
      <c r="B120" s="19"/>
      <c r="C120" s="17"/>
    </row>
    <row r="121" spans="1:3" x14ac:dyDescent="0.3">
      <c r="A121" s="18"/>
      <c r="B121" s="19"/>
      <c r="C121" s="17"/>
    </row>
    <row r="122" spans="1:3" x14ac:dyDescent="0.3">
      <c r="A122" s="18"/>
      <c r="B122" s="19"/>
      <c r="C122" s="17"/>
    </row>
    <row r="123" spans="1:3" x14ac:dyDescent="0.3">
      <c r="A123" s="18"/>
      <c r="B123" s="19"/>
      <c r="C123" s="17"/>
    </row>
    <row r="124" spans="1:3" x14ac:dyDescent="0.3">
      <c r="A124" s="18"/>
      <c r="B124" s="19"/>
      <c r="C124" s="17"/>
    </row>
    <row r="125" spans="1:3" x14ac:dyDescent="0.3">
      <c r="A125" s="18"/>
      <c r="B125" s="19"/>
      <c r="C125" s="17"/>
    </row>
    <row r="126" spans="1:3" x14ac:dyDescent="0.3">
      <c r="A126" s="18"/>
      <c r="B126" s="19"/>
      <c r="C126" s="17"/>
    </row>
    <row r="127" spans="1:3" x14ac:dyDescent="0.3">
      <c r="A127" s="18"/>
      <c r="B127" s="19"/>
      <c r="C127" s="17"/>
    </row>
    <row r="128" spans="1:3" x14ac:dyDescent="0.3">
      <c r="A128" s="18"/>
      <c r="B128" s="19"/>
      <c r="C128" s="17"/>
    </row>
    <row r="129" spans="1:3" x14ac:dyDescent="0.3">
      <c r="A129" s="18"/>
      <c r="B129" s="19"/>
      <c r="C129" s="17"/>
    </row>
    <row r="130" spans="1:3" x14ac:dyDescent="0.3">
      <c r="A130" s="18"/>
      <c r="B130" s="19"/>
      <c r="C130" s="17"/>
    </row>
    <row r="131" spans="1:3" x14ac:dyDescent="0.3">
      <c r="A131" s="18"/>
      <c r="B131" s="19"/>
      <c r="C131" s="17"/>
    </row>
    <row r="132" spans="1:3" x14ac:dyDescent="0.3">
      <c r="A132" s="18"/>
      <c r="B132" s="19"/>
      <c r="C132" s="17"/>
    </row>
    <row r="133" spans="1:3" x14ac:dyDescent="0.3">
      <c r="A133" s="18"/>
      <c r="B133" s="19"/>
      <c r="C133" s="17"/>
    </row>
    <row r="134" spans="1:3" x14ac:dyDescent="0.3">
      <c r="A134" s="18"/>
      <c r="B134" s="19"/>
      <c r="C134" s="17"/>
    </row>
    <row r="135" spans="1:3" x14ac:dyDescent="0.3">
      <c r="A135" s="18"/>
      <c r="B135" s="19"/>
      <c r="C135" s="17"/>
    </row>
    <row r="136" spans="1:3" x14ac:dyDescent="0.3">
      <c r="A136" s="18"/>
      <c r="B136" s="19"/>
      <c r="C136" s="17"/>
    </row>
    <row r="137" spans="1:3" x14ac:dyDescent="0.3">
      <c r="A137" s="18"/>
      <c r="B137" s="19"/>
      <c r="C137" s="17"/>
    </row>
    <row r="138" spans="1:3" x14ac:dyDescent="0.3">
      <c r="A138" s="18"/>
      <c r="B138" s="19"/>
      <c r="C138" s="17"/>
    </row>
    <row r="139" spans="1:3" x14ac:dyDescent="0.3">
      <c r="A139" s="18"/>
      <c r="B139" s="19"/>
      <c r="C139" s="17"/>
    </row>
    <row r="140" spans="1:3" x14ac:dyDescent="0.3">
      <c r="A140" s="18"/>
      <c r="B140" s="19"/>
      <c r="C140" s="17"/>
    </row>
    <row r="141" spans="1:3" x14ac:dyDescent="0.3">
      <c r="A141" s="18"/>
      <c r="B141" s="19"/>
      <c r="C141" s="17"/>
    </row>
    <row r="142" spans="1:3" x14ac:dyDescent="0.3">
      <c r="A142" s="18"/>
      <c r="B142" s="19"/>
      <c r="C142" s="17"/>
    </row>
    <row r="143" spans="1:3" x14ac:dyDescent="0.3">
      <c r="A143" s="18"/>
      <c r="B143" s="19"/>
      <c r="C143" s="17"/>
    </row>
    <row r="144" spans="1:3" x14ac:dyDescent="0.3">
      <c r="A144" s="18"/>
      <c r="B144" s="19"/>
      <c r="C144" s="17"/>
    </row>
  </sheetData>
  <hyperlinks>
    <hyperlink ref="A1" location="'Total Orgs'!A1" display="Total Organizations" xr:uid="{DEB810C6-3EF5-49B6-B173-19B5AB534A5B}"/>
  </hyperlinks>
  <pageMargins left="0.75" right="0.75" top="1" bottom="1" header="0.5" footer="0.5"/>
  <pageSetup orientation="portrait" r:id="rId1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300-000000000000}">
  <sheetPr>
    <tabColor theme="1"/>
  </sheetPr>
  <dimension ref="A1:C12"/>
  <sheetViews>
    <sheetView workbookViewId="0"/>
  </sheetViews>
  <sheetFormatPr defaultRowHeight="15.6" x14ac:dyDescent="0.3"/>
  <cols>
    <col min="1" max="1" width="18.59765625" customWidth="1"/>
    <col min="3" max="3" width="31.09765625" customWidth="1"/>
  </cols>
  <sheetData>
    <row r="1" spans="1:3" x14ac:dyDescent="0.3">
      <c r="A1" s="5" t="s">
        <v>0</v>
      </c>
      <c r="B1" s="2"/>
      <c r="C1" s="1" t="e">
        <f>'Total Orgs'!#REF!</f>
        <v>#REF!</v>
      </c>
    </row>
    <row r="2" spans="1:3" x14ac:dyDescent="0.3">
      <c r="A2" s="5"/>
      <c r="B2" s="2"/>
    </row>
    <row r="3" spans="1:3" x14ac:dyDescent="0.3">
      <c r="A3" s="6" t="s">
        <v>215</v>
      </c>
      <c r="B3" s="2"/>
    </row>
    <row r="4" spans="1:3" x14ac:dyDescent="0.3">
      <c r="A4" s="4"/>
      <c r="B4" s="2"/>
    </row>
    <row r="5" spans="1:3" x14ac:dyDescent="0.3">
      <c r="A5" s="4" t="s">
        <v>1</v>
      </c>
      <c r="B5" s="2">
        <f>'Total Orgs'!B157</f>
        <v>0</v>
      </c>
    </row>
    <row r="6" spans="1:3" x14ac:dyDescent="0.3">
      <c r="A6" s="4" t="s">
        <v>2</v>
      </c>
      <c r="B6" s="2"/>
    </row>
    <row r="7" spans="1:3" s="15" customFormat="1" x14ac:dyDescent="0.3">
      <c r="A7" s="22" t="s">
        <v>131</v>
      </c>
      <c r="B7" s="34"/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0</v>
      </c>
    </row>
    <row r="10" spans="1:3" x14ac:dyDescent="0.3">
      <c r="A10" s="4"/>
      <c r="B10" s="2"/>
    </row>
    <row r="11" spans="1:3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167"/>
      <c r="B12" s="28"/>
      <c r="C12" s="28"/>
    </row>
  </sheetData>
  <hyperlinks>
    <hyperlink ref="A1" location="'Total Orgs'!A1" display="Total Organizations" xr:uid="{00000000-0004-0000-C300-000000000000}"/>
  </hyperlinks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4CA78-DE8F-4CB8-AC0E-D8F2FF58F0D8}">
  <dimension ref="A1:N14"/>
  <sheetViews>
    <sheetView workbookViewId="0"/>
  </sheetViews>
  <sheetFormatPr defaultRowHeight="15.6" x14ac:dyDescent="0.3"/>
  <cols>
    <col min="14" max="14" width="47.19921875" customWidth="1"/>
  </cols>
  <sheetData>
    <row r="1" spans="1:14" x14ac:dyDescent="0.3">
      <c r="A1" s="5" t="s">
        <v>0</v>
      </c>
      <c r="B1" s="2"/>
      <c r="C1" s="1" t="e">
        <f>'Total Orgs'!#REF!</f>
        <v>#REF!</v>
      </c>
    </row>
    <row r="2" spans="1:14" x14ac:dyDescent="0.3">
      <c r="A2" s="5"/>
      <c r="B2" s="2"/>
    </row>
    <row r="3" spans="1:14" x14ac:dyDescent="0.3">
      <c r="A3" s="6" t="s">
        <v>459</v>
      </c>
      <c r="B3" s="2"/>
    </row>
    <row r="4" spans="1:14" x14ac:dyDescent="0.3">
      <c r="A4" s="4"/>
      <c r="B4" s="2"/>
    </row>
    <row r="5" spans="1:14" x14ac:dyDescent="0.3">
      <c r="A5" s="4" t="s">
        <v>1</v>
      </c>
      <c r="B5" s="2">
        <f>'Total Orgs'!B69</f>
        <v>500</v>
      </c>
    </row>
    <row r="6" spans="1:14" x14ac:dyDescent="0.3">
      <c r="A6" s="4" t="s">
        <v>2</v>
      </c>
      <c r="B6" s="2"/>
    </row>
    <row r="7" spans="1:14" x14ac:dyDescent="0.3">
      <c r="A7" s="22" t="s">
        <v>131</v>
      </c>
      <c r="B7" s="34"/>
      <c r="C7" s="15"/>
      <c r="N7" s="118"/>
    </row>
    <row r="8" spans="1:14" x14ac:dyDescent="0.3">
      <c r="A8" s="4" t="s">
        <v>3</v>
      </c>
      <c r="B8" s="2">
        <f>SUM(B12:B101)</f>
        <v>0</v>
      </c>
    </row>
    <row r="9" spans="1:14" x14ac:dyDescent="0.3">
      <c r="A9" s="4" t="s">
        <v>4</v>
      </c>
      <c r="B9" s="2">
        <f>SUM(B5+B6-B7-B8)</f>
        <v>500</v>
      </c>
    </row>
    <row r="10" spans="1:14" x14ac:dyDescent="0.3">
      <c r="A10" s="4"/>
      <c r="B10" s="2"/>
    </row>
    <row r="11" spans="1:14" x14ac:dyDescent="0.3">
      <c r="A11" s="7" t="s">
        <v>5</v>
      </c>
      <c r="B11" s="3" t="s">
        <v>6</v>
      </c>
      <c r="C11" s="1" t="s">
        <v>7</v>
      </c>
    </row>
    <row r="12" spans="1:14" x14ac:dyDescent="0.3">
      <c r="A12" s="13"/>
      <c r="B12" s="14"/>
      <c r="C12" s="15"/>
    </row>
    <row r="13" spans="1:14" x14ac:dyDescent="0.3">
      <c r="A13" s="4"/>
      <c r="B13" s="2"/>
    </row>
    <row r="14" spans="1:14" x14ac:dyDescent="0.3">
      <c r="A14" s="4"/>
      <c r="B14" s="2"/>
    </row>
  </sheetData>
  <hyperlinks>
    <hyperlink ref="A1" location="'Total Orgs'!A1" display="Total Organizations" xr:uid="{2BEAB362-4D47-48E1-A201-E6DCDFC77DDA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C00000"/>
  </sheetPr>
  <dimension ref="A1:D2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4" x14ac:dyDescent="0.3">
      <c r="A1" s="5" t="s">
        <v>0</v>
      </c>
      <c r="C1" s="1" t="e">
        <f>'Total Orgs'!#REF!</f>
        <v>#REF!</v>
      </c>
    </row>
    <row r="2" spans="1:4" x14ac:dyDescent="0.3">
      <c r="A2" s="5"/>
    </row>
    <row r="3" spans="1:4" x14ac:dyDescent="0.3">
      <c r="A3" s="6" t="s">
        <v>16</v>
      </c>
    </row>
    <row r="5" spans="1:4" x14ac:dyDescent="0.3">
      <c r="A5" s="4" t="s">
        <v>1</v>
      </c>
      <c r="B5" s="2">
        <f>'Total Orgs'!B18</f>
        <v>10000</v>
      </c>
    </row>
    <row r="6" spans="1:4" x14ac:dyDescent="0.3">
      <c r="A6" s="4" t="s">
        <v>2</v>
      </c>
    </row>
    <row r="7" spans="1:4" x14ac:dyDescent="0.3">
      <c r="A7" s="4" t="s">
        <v>131</v>
      </c>
    </row>
    <row r="8" spans="1:4" x14ac:dyDescent="0.3">
      <c r="A8" s="4" t="s">
        <v>3</v>
      </c>
      <c r="B8" s="2">
        <f>SUM(B12:B104)</f>
        <v>8151.119999999999</v>
      </c>
    </row>
    <row r="9" spans="1:4" x14ac:dyDescent="0.3">
      <c r="A9" s="4" t="s">
        <v>4</v>
      </c>
      <c r="B9" s="2">
        <f>SUM(B5+B6-B8)</f>
        <v>1848.880000000001</v>
      </c>
    </row>
    <row r="11" spans="1:4" s="1" customFormat="1" x14ac:dyDescent="0.3">
      <c r="A11" s="7" t="s">
        <v>5</v>
      </c>
      <c r="B11" s="3" t="s">
        <v>6</v>
      </c>
      <c r="C11" s="1" t="s">
        <v>7</v>
      </c>
    </row>
    <row r="12" spans="1:4" x14ac:dyDescent="0.3">
      <c r="B12" s="2">
        <v>3121.74</v>
      </c>
      <c r="C12" t="s">
        <v>929</v>
      </c>
      <c r="D12">
        <v>3121.74</v>
      </c>
    </row>
    <row r="13" spans="1:4" x14ac:dyDescent="0.3">
      <c r="C13" t="s">
        <v>930</v>
      </c>
    </row>
    <row r="14" spans="1:4" x14ac:dyDescent="0.3">
      <c r="B14" s="2">
        <v>374.65</v>
      </c>
      <c r="C14" t="s">
        <v>931</v>
      </c>
    </row>
    <row r="15" spans="1:4" x14ac:dyDescent="0.3">
      <c r="C15" t="s">
        <v>932</v>
      </c>
      <c r="D15">
        <v>202.1</v>
      </c>
    </row>
    <row r="16" spans="1:4" x14ac:dyDescent="0.3">
      <c r="D16" s="176">
        <v>172.55</v>
      </c>
    </row>
    <row r="17" spans="1:4" x14ac:dyDescent="0.3">
      <c r="D17">
        <f>SUM(D15:D16)</f>
        <v>374.65</v>
      </c>
    </row>
    <row r="18" spans="1:4" x14ac:dyDescent="0.3">
      <c r="A18" s="4" t="s">
        <v>1084</v>
      </c>
      <c r="B18" s="2">
        <v>4654.7299999999996</v>
      </c>
      <c r="C18" t="s">
        <v>975</v>
      </c>
    </row>
    <row r="19" spans="1:4" x14ac:dyDescent="0.3">
      <c r="C19" t="s">
        <v>976</v>
      </c>
    </row>
    <row r="20" spans="1:4" x14ac:dyDescent="0.3">
      <c r="C20" t="s">
        <v>977</v>
      </c>
    </row>
    <row r="22" spans="1:4" x14ac:dyDescent="0.3">
      <c r="D22" s="176"/>
    </row>
    <row r="24" spans="1:4" x14ac:dyDescent="0.3">
      <c r="C24" s="2"/>
    </row>
  </sheetData>
  <hyperlinks>
    <hyperlink ref="A1" location="'Total Orgs'!A1" display="Total Organizations" xr:uid="{00000000-0004-0000-1300-000000000000}"/>
  </hyperlinks>
  <pageMargins left="0.75" right="0.75" top="1" bottom="1" header="0.5" footer="0.5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400-000000000000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201</v>
      </c>
    </row>
    <row r="5" spans="1:3" x14ac:dyDescent="0.3">
      <c r="A5" s="4" t="s">
        <v>1</v>
      </c>
      <c r="B5" s="2">
        <f>'Total Orgs'!B159</f>
        <v>600</v>
      </c>
    </row>
    <row r="6" spans="1:3" x14ac:dyDescent="0.3">
      <c r="A6" s="4" t="s">
        <v>2</v>
      </c>
    </row>
    <row r="7" spans="1:3" s="23" customFormat="1" x14ac:dyDescent="0.3">
      <c r="A7" s="13" t="s">
        <v>131</v>
      </c>
      <c r="B7" s="14"/>
      <c r="C7" s="15"/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600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C400-000000000000}"/>
  </hyperlinks>
  <pageMargins left="0.75" right="0.75" top="1" bottom="1" header="0.5" footer="0.5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500-000000000000}">
  <sheetPr>
    <tabColor theme="1"/>
  </sheetPr>
  <dimension ref="A1:C59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53</v>
      </c>
    </row>
    <row r="5" spans="1:3" x14ac:dyDescent="0.3">
      <c r="A5" s="4" t="s">
        <v>1</v>
      </c>
      <c r="B5" s="2">
        <f>'Total Orgs'!B160</f>
        <v>0</v>
      </c>
    </row>
    <row r="6" spans="1:3" x14ac:dyDescent="0.3">
      <c r="A6" s="4" t="s">
        <v>2</v>
      </c>
    </row>
    <row r="7" spans="1:3" x14ac:dyDescent="0.3">
      <c r="A7" s="4" t="s">
        <v>131</v>
      </c>
      <c r="C7" s="10"/>
    </row>
    <row r="8" spans="1:3" x14ac:dyDescent="0.3">
      <c r="A8" s="4" t="s">
        <v>3</v>
      </c>
      <c r="B8" s="2">
        <f>SUM(B12:B107)</f>
        <v>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59" spans="3:3" x14ac:dyDescent="0.3">
      <c r="C59" s="10"/>
    </row>
  </sheetData>
  <phoneticPr fontId="5" type="noConversion"/>
  <hyperlinks>
    <hyperlink ref="A1" location="'Total Orgs'!A1" display="Total Organizations" xr:uid="{00000000-0004-0000-C500-000000000000}"/>
  </hyperlinks>
  <pageMargins left="0.75" right="0.75" top="1" bottom="1" header="0.5" footer="0.5"/>
  <pageSetup orientation="portrait" horizontalDpi="4294967292" verticalDpi="4294967292" r:id="rId1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700-000000000000}">
  <sheetPr>
    <tabColor rgb="FFC00000"/>
  </sheetPr>
  <dimension ref="A1:C11"/>
  <sheetViews>
    <sheetView zoomScale="125" zoomScaleNormal="125" workbookViewId="0"/>
  </sheetViews>
  <sheetFormatPr defaultRowHeight="15.6" x14ac:dyDescent="0.3"/>
  <cols>
    <col min="1" max="1" width="19.5" style="44" customWidth="1"/>
    <col min="2" max="2" width="9" style="2" customWidth="1"/>
    <col min="3" max="3" width="41.19921875" customWidth="1"/>
  </cols>
  <sheetData>
    <row r="1" spans="1:3" x14ac:dyDescent="0.3">
      <c r="A1" s="42" t="s">
        <v>0</v>
      </c>
      <c r="C1" s="1"/>
    </row>
    <row r="2" spans="1:3" x14ac:dyDescent="0.3">
      <c r="A2" s="42"/>
    </row>
    <row r="3" spans="1:3" x14ac:dyDescent="0.3">
      <c r="A3" s="43" t="s">
        <v>162</v>
      </c>
      <c r="C3" t="s">
        <v>237</v>
      </c>
    </row>
    <row r="5" spans="1:3" x14ac:dyDescent="0.3">
      <c r="A5" s="44" t="s">
        <v>1</v>
      </c>
      <c r="B5" s="2">
        <f>'Total Orgs'!B161</f>
        <v>1600</v>
      </c>
    </row>
    <row r="6" spans="1:3" x14ac:dyDescent="0.3">
      <c r="A6" s="44" t="s">
        <v>2</v>
      </c>
    </row>
    <row r="7" spans="1:3" x14ac:dyDescent="0.3">
      <c r="A7" s="44" t="s">
        <v>131</v>
      </c>
    </row>
    <row r="8" spans="1:3" x14ac:dyDescent="0.3">
      <c r="A8" s="44" t="s">
        <v>3</v>
      </c>
      <c r="B8" s="2">
        <f>SUM(B12:B101)</f>
        <v>0</v>
      </c>
    </row>
    <row r="9" spans="1:3" x14ac:dyDescent="0.3">
      <c r="A9" s="44" t="s">
        <v>4</v>
      </c>
      <c r="B9" s="2">
        <f>SUM(B5+B6-B7-B8)</f>
        <v>1600</v>
      </c>
    </row>
    <row r="11" spans="1:3" x14ac:dyDescent="0.3">
      <c r="A11" s="45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C700-000000000000}"/>
  </hyperlinks>
  <pageMargins left="0.7" right="0.7" top="0.75" bottom="0.75" header="0.3" footer="0.3"/>
  <pageSetup orientation="portrait" r:id="rId1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0F3EC-5A19-4E84-8489-34DBA1AB992D}">
  <dimension ref="A1:C15"/>
  <sheetViews>
    <sheetView workbookViewId="0"/>
  </sheetViews>
  <sheetFormatPr defaultRowHeight="15.6" x14ac:dyDescent="0.3"/>
  <cols>
    <col min="1" max="1" width="13.8984375" customWidth="1"/>
    <col min="2" max="2" width="14.5" customWidth="1"/>
    <col min="3" max="3" width="33.09765625" customWidth="1"/>
  </cols>
  <sheetData>
    <row r="1" spans="1:3" x14ac:dyDescent="0.3">
      <c r="A1" s="42" t="s">
        <v>0</v>
      </c>
      <c r="B1" s="2"/>
      <c r="C1" s="1" t="e">
        <f>'Total Orgs'!#REF!</f>
        <v>#REF!</v>
      </c>
    </row>
    <row r="2" spans="1:3" x14ac:dyDescent="0.3">
      <c r="A2" s="42"/>
      <c r="B2" s="2"/>
    </row>
    <row r="3" spans="1:3" x14ac:dyDescent="0.3">
      <c r="A3" s="43" t="s">
        <v>309</v>
      </c>
      <c r="B3" s="2"/>
    </row>
    <row r="4" spans="1:3" x14ac:dyDescent="0.3">
      <c r="A4" s="44"/>
      <c r="B4" s="2"/>
    </row>
    <row r="5" spans="1:3" x14ac:dyDescent="0.3">
      <c r="A5" s="44" t="s">
        <v>1</v>
      </c>
      <c r="B5" s="2">
        <v>150</v>
      </c>
    </row>
    <row r="6" spans="1:3" x14ac:dyDescent="0.3">
      <c r="A6" s="44" t="s">
        <v>2</v>
      </c>
      <c r="B6" s="2"/>
    </row>
    <row r="7" spans="1:3" x14ac:dyDescent="0.3">
      <c r="A7" s="44" t="s">
        <v>131</v>
      </c>
      <c r="B7" s="2"/>
    </row>
    <row r="8" spans="1:3" x14ac:dyDescent="0.3">
      <c r="A8" s="44" t="s">
        <v>3</v>
      </c>
      <c r="B8" s="2">
        <f>SUM(B12:B101)</f>
        <v>0</v>
      </c>
    </row>
    <row r="9" spans="1:3" x14ac:dyDescent="0.3">
      <c r="A9" s="44" t="s">
        <v>4</v>
      </c>
      <c r="B9" s="2">
        <f>SUM(B5+B6-B7-B8)</f>
        <v>150</v>
      </c>
    </row>
    <row r="10" spans="1:3" x14ac:dyDescent="0.3">
      <c r="A10" s="44"/>
      <c r="B10" s="2"/>
    </row>
    <row r="11" spans="1:3" x14ac:dyDescent="0.3">
      <c r="A11" s="45" t="s">
        <v>5</v>
      </c>
      <c r="B11" s="3" t="s">
        <v>6</v>
      </c>
      <c r="C11" s="1" t="s">
        <v>7</v>
      </c>
    </row>
    <row r="12" spans="1:3" x14ac:dyDescent="0.3">
      <c r="A12" s="44"/>
      <c r="B12" s="2"/>
    </row>
    <row r="13" spans="1:3" x14ac:dyDescent="0.3">
      <c r="A13" s="44"/>
      <c r="B13" s="2"/>
    </row>
    <row r="14" spans="1:3" x14ac:dyDescent="0.3">
      <c r="A14" s="44"/>
      <c r="B14" s="2"/>
    </row>
    <row r="15" spans="1:3" x14ac:dyDescent="0.3">
      <c r="A15" s="44"/>
      <c r="B15" s="2"/>
    </row>
  </sheetData>
  <hyperlinks>
    <hyperlink ref="A1" location="'Total Orgs'!A1" display="Total Organizations" xr:uid="{4F47A101-D23B-4B8C-9B53-FE06ECB74345}"/>
  </hyperlinks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E7989-089E-404A-BA02-51E84D516D35}">
  <sheetPr>
    <tabColor theme="1"/>
  </sheetPr>
  <dimension ref="A1:C30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410</v>
      </c>
    </row>
    <row r="5" spans="1:3" x14ac:dyDescent="0.3">
      <c r="A5" s="4" t="s">
        <v>1</v>
      </c>
      <c r="B5" s="2">
        <f>'Total Orgs'!B163</f>
        <v>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SUM(B12:B106)</f>
        <v>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8" spans="1:3" s="23" customFormat="1" x14ac:dyDescent="0.3">
      <c r="A18" s="13"/>
      <c r="B18" s="14"/>
      <c r="C18"/>
    </row>
    <row r="19" spans="1:3" s="23" customFormat="1" x14ac:dyDescent="0.3">
      <c r="A19" s="13"/>
      <c r="B19" s="14"/>
      <c r="C19"/>
    </row>
    <row r="21" spans="1:3" x14ac:dyDescent="0.3">
      <c r="A21" s="13"/>
      <c r="B21" s="14"/>
    </row>
    <row r="22" spans="1:3" x14ac:dyDescent="0.3">
      <c r="A22" s="13"/>
      <c r="B22" s="14"/>
    </row>
    <row r="30" spans="1:3" s="23" customFormat="1" x14ac:dyDescent="0.3">
      <c r="A30" s="13"/>
      <c r="B30" s="14"/>
      <c r="C30" s="15"/>
    </row>
  </sheetData>
  <hyperlinks>
    <hyperlink ref="A1" location="'Total Orgs'!A1" display="Total Organizations" xr:uid="{84DA0548-5BE9-4B9F-B0E7-85CFB4B30680}"/>
  </hyperlinks>
  <pageMargins left="0.75" right="0.75" top="1" bottom="1" header="0.5" footer="0.5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EAB38-9E6C-4325-921C-B23478D02F37}">
  <sheetPr>
    <tabColor theme="1"/>
  </sheetPr>
  <dimension ref="A1:C30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411</v>
      </c>
    </row>
    <row r="5" spans="1:3" x14ac:dyDescent="0.3">
      <c r="A5" s="4" t="s">
        <v>1</v>
      </c>
      <c r="B5" s="2">
        <f>'Total Orgs'!B164</f>
        <v>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SUM(B12:B106)</f>
        <v>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8" spans="1:3" s="23" customFormat="1" x14ac:dyDescent="0.3">
      <c r="A18" s="13"/>
      <c r="B18" s="14"/>
      <c r="C18"/>
    </row>
    <row r="19" spans="1:3" s="23" customFormat="1" x14ac:dyDescent="0.3">
      <c r="A19" s="13"/>
      <c r="B19" s="14"/>
      <c r="C19"/>
    </row>
    <row r="21" spans="1:3" x14ac:dyDescent="0.3">
      <c r="A21" s="13"/>
      <c r="B21" s="14"/>
    </row>
    <row r="22" spans="1:3" x14ac:dyDescent="0.3">
      <c r="A22" s="13"/>
      <c r="B22" s="14"/>
    </row>
    <row r="30" spans="1:3" s="23" customFormat="1" x14ac:dyDescent="0.3">
      <c r="A30" s="13"/>
      <c r="B30" s="14"/>
      <c r="C30" s="15"/>
    </row>
  </sheetData>
  <hyperlinks>
    <hyperlink ref="A1" location="'Total Orgs'!A1" display="Total Organizations" xr:uid="{5DD1711F-4284-4DBF-8E62-633C425EA0BA}"/>
  </hyperlinks>
  <pageMargins left="0.75" right="0.75" top="1" bottom="1" header="0.5" footer="0.5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F575C-5A28-40EE-BB48-2EB5756D51ED}">
  <sheetPr>
    <tabColor theme="1"/>
  </sheetPr>
  <dimension ref="A1:C11"/>
  <sheetViews>
    <sheetView workbookViewId="0">
      <selection activeCell="A12" sqref="A12:C17"/>
    </sheetView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348</v>
      </c>
    </row>
    <row r="5" spans="1:3" x14ac:dyDescent="0.3">
      <c r="A5" s="4" t="s">
        <v>1</v>
      </c>
      <c r="B5" s="2">
        <f>'[1]Total Orgs'!B38</f>
        <v>650</v>
      </c>
    </row>
    <row r="6" spans="1:3" x14ac:dyDescent="0.3">
      <c r="A6" s="4" t="s">
        <v>2</v>
      </c>
    </row>
    <row r="7" spans="1:3" s="15" customFormat="1" x14ac:dyDescent="0.3">
      <c r="A7" s="22" t="s">
        <v>131</v>
      </c>
      <c r="B7" s="34"/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650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3E0CAEC8-843B-4AB5-92C9-BA49399150A0}"/>
  </hyperlinks>
  <pageMargins left="0.75" right="0.75" top="1" bottom="1" header="0.5" footer="0.5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B00-000000000000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279</v>
      </c>
    </row>
    <row r="5" spans="1:3" x14ac:dyDescent="0.3">
      <c r="A5" s="4" t="s">
        <v>1</v>
      </c>
      <c r="B5" s="2">
        <f>'Total Orgs'!B165</f>
        <v>300</v>
      </c>
    </row>
    <row r="6" spans="1:3" x14ac:dyDescent="0.3">
      <c r="A6" s="4" t="s">
        <v>2</v>
      </c>
    </row>
    <row r="7" spans="1:3" x14ac:dyDescent="0.3">
      <c r="A7" s="4" t="s">
        <v>131</v>
      </c>
      <c r="B7" s="2">
        <v>0</v>
      </c>
    </row>
    <row r="8" spans="1:3" x14ac:dyDescent="0.3">
      <c r="A8" s="4" t="s">
        <v>3</v>
      </c>
      <c r="B8" s="2">
        <f>SUM(B12:B104)</f>
        <v>0</v>
      </c>
    </row>
    <row r="9" spans="1:3" x14ac:dyDescent="0.3">
      <c r="A9" s="4" t="s">
        <v>4</v>
      </c>
      <c r="B9" s="2">
        <f>SUM(B5+B6-B7-B8)</f>
        <v>300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CB00-000000000000}"/>
  </hyperlinks>
  <pageMargins left="0.75" right="0.75" top="1" bottom="1" header="0.5" footer="0.5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C00-000000000000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280</v>
      </c>
    </row>
    <row r="5" spans="1:3" x14ac:dyDescent="0.3">
      <c r="A5" s="4" t="s">
        <v>1</v>
      </c>
      <c r="B5" s="2">
        <f>'Total Orgs'!B167</f>
        <v>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SUM(B12:B104)</f>
        <v>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CC00-000000000000}"/>
  </hyperlinks>
  <pageMargins left="0.75" right="0.75" top="1" bottom="1" header="0.5" footer="0.5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D00-000000000000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174</v>
      </c>
      <c r="C3" t="s">
        <v>430</v>
      </c>
    </row>
    <row r="4" spans="1:3" x14ac:dyDescent="0.3">
      <c r="C4" t="s">
        <v>431</v>
      </c>
    </row>
    <row r="5" spans="1:3" x14ac:dyDescent="0.3">
      <c r="A5" s="4" t="s">
        <v>1</v>
      </c>
      <c r="B5" s="2">
        <f>'Total Orgs'!B167</f>
        <v>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SUM(B12:B104)</f>
        <v>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CD00-000000000000}"/>
  </hyperlinks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1"/>
  </sheetPr>
  <dimension ref="A1:C17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145</v>
      </c>
    </row>
    <row r="5" spans="1:3" x14ac:dyDescent="0.3">
      <c r="A5" s="4" t="s">
        <v>1</v>
      </c>
      <c r="B5" s="2">
        <f>'Total Orgs'!B19</f>
        <v>1404</v>
      </c>
    </row>
    <row r="6" spans="1:3" x14ac:dyDescent="0.3">
      <c r="A6" s="4" t="s">
        <v>2</v>
      </c>
    </row>
    <row r="7" spans="1:3" x14ac:dyDescent="0.3">
      <c r="A7" s="4" t="s">
        <v>131</v>
      </c>
      <c r="B7" s="2">
        <f>'Total Orgs'!D19</f>
        <v>0</v>
      </c>
    </row>
    <row r="8" spans="1:3" x14ac:dyDescent="0.3">
      <c r="A8" s="4" t="s">
        <v>3</v>
      </c>
      <c r="B8" s="2">
        <f>SUM(B12:B102)</f>
        <v>1404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s="23" customFormat="1" x14ac:dyDescent="0.3">
      <c r="A12" s="13">
        <v>45273</v>
      </c>
      <c r="B12" s="14">
        <v>1404</v>
      </c>
      <c r="C12" s="15" t="s">
        <v>626</v>
      </c>
    </row>
    <row r="13" spans="1:3" x14ac:dyDescent="0.3">
      <c r="C13" t="s">
        <v>627</v>
      </c>
    </row>
    <row r="17" spans="1:3" x14ac:dyDescent="0.3">
      <c r="A17" s="13"/>
      <c r="B17" s="14"/>
      <c r="C17" s="15"/>
    </row>
  </sheetData>
  <hyperlinks>
    <hyperlink ref="A1" location="'Total Orgs'!A1" display="Total Organizations" xr:uid="{00000000-0004-0000-1400-000000000000}"/>
  </hyperlinks>
  <pageMargins left="0.75" right="0.75" top="1" bottom="1" header="0.5" footer="0.5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E00-000000000000}">
  <sheetPr>
    <tabColor theme="1"/>
  </sheetPr>
  <dimension ref="A1:C1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202</v>
      </c>
    </row>
    <row r="5" spans="1:3" x14ac:dyDescent="0.3">
      <c r="A5" s="4" t="s">
        <v>1</v>
      </c>
      <c r="B5" s="2">
        <f>'Total Orgs'!B168</f>
        <v>700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SUM(B12:B102)</f>
        <v>0</v>
      </c>
    </row>
    <row r="9" spans="1:3" x14ac:dyDescent="0.3">
      <c r="A9" s="4" t="s">
        <v>4</v>
      </c>
      <c r="B9" s="2">
        <f>SUM(B5+B6-B8)</f>
        <v>700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4" spans="1:3" x14ac:dyDescent="0.3">
      <c r="A14" s="167"/>
      <c r="B14" s="165"/>
      <c r="C14" s="28"/>
    </row>
  </sheetData>
  <hyperlinks>
    <hyperlink ref="A1" location="'Total Orgs'!A1" display="Total Organizations" xr:uid="{00000000-0004-0000-CE00-000000000000}"/>
  </hyperlinks>
  <pageMargins left="0.75" right="0.75" top="1" bottom="1" header="0.5" footer="0.5"/>
  <pageSetup orientation="portrait" horizontalDpi="4294967292" verticalDpi="4294967292" r:id="rId1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C9D70-F91B-40A0-8BDD-8FB6634C7694}">
  <dimension ref="A1:J14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53.699218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216</v>
      </c>
    </row>
    <row r="5" spans="1:3" x14ac:dyDescent="0.3">
      <c r="A5" s="4" t="s">
        <v>1</v>
      </c>
      <c r="B5" s="2">
        <f>'Total Orgs'!B169</f>
        <v>500</v>
      </c>
    </row>
    <row r="6" spans="1:3" x14ac:dyDescent="0.3">
      <c r="A6" s="4" t="s">
        <v>2</v>
      </c>
    </row>
    <row r="7" spans="1:3" x14ac:dyDescent="0.3">
      <c r="A7" s="4" t="s">
        <v>3</v>
      </c>
      <c r="B7" s="2">
        <f>SUM(B11:B142)</f>
        <v>0</v>
      </c>
    </row>
    <row r="8" spans="1:3" x14ac:dyDescent="0.3">
      <c r="A8" s="4" t="s">
        <v>4</v>
      </c>
      <c r="B8" s="2">
        <f>SUM(B5+B6-B7)</f>
        <v>500</v>
      </c>
    </row>
    <row r="10" spans="1:3" s="1" customFormat="1" x14ac:dyDescent="0.3">
      <c r="A10" s="7" t="s">
        <v>5</v>
      </c>
      <c r="B10" s="3" t="s">
        <v>6</v>
      </c>
      <c r="C10" s="1" t="s">
        <v>7</v>
      </c>
    </row>
    <row r="11" spans="1:3" x14ac:dyDescent="0.3">
      <c r="C11" s="9"/>
    </row>
    <row r="12" spans="1:3" x14ac:dyDescent="0.3">
      <c r="C12" s="15"/>
    </row>
    <row r="13" spans="1:3" x14ac:dyDescent="0.3">
      <c r="C13" s="9"/>
    </row>
    <row r="15" spans="1:3" x14ac:dyDescent="0.3">
      <c r="C15" s="9"/>
    </row>
    <row r="16" spans="1:3" x14ac:dyDescent="0.3">
      <c r="C16" s="17"/>
    </row>
    <row r="17" spans="1:10" s="17" customFormat="1" x14ac:dyDescent="0.3">
      <c r="A17" s="100"/>
      <c r="B17" s="101"/>
      <c r="C17" s="102"/>
    </row>
    <row r="18" spans="1:10" x14ac:dyDescent="0.3">
      <c r="A18" s="83"/>
      <c r="C18" s="103"/>
    </row>
    <row r="19" spans="1:10" x14ac:dyDescent="0.3">
      <c r="A19" s="83"/>
      <c r="C19" s="84"/>
    </row>
    <row r="20" spans="1:10" x14ac:dyDescent="0.3">
      <c r="A20" s="83"/>
      <c r="C20" s="84"/>
    </row>
    <row r="21" spans="1:10" x14ac:dyDescent="0.3">
      <c r="A21" s="86"/>
      <c r="B21" s="87"/>
      <c r="C21" s="64"/>
    </row>
    <row r="22" spans="1:10" s="17" customFormat="1" x14ac:dyDescent="0.3">
      <c r="A22" s="100"/>
      <c r="B22" s="101"/>
      <c r="C22" s="102"/>
      <c r="D22" s="109"/>
      <c r="E22" s="109"/>
      <c r="F22" s="109"/>
      <c r="G22" s="109"/>
      <c r="H22" s="109"/>
      <c r="I22" s="109"/>
      <c r="J22" s="109"/>
    </row>
    <row r="23" spans="1:10" s="17" customFormat="1" x14ac:dyDescent="0.3">
      <c r="A23" s="104"/>
      <c r="B23" s="19"/>
      <c r="C23" s="103"/>
    </row>
    <row r="24" spans="1:10" s="17" customFormat="1" x14ac:dyDescent="0.3">
      <c r="A24" s="104"/>
      <c r="B24" s="19"/>
      <c r="C24" s="103"/>
    </row>
    <row r="25" spans="1:10" s="17" customFormat="1" x14ac:dyDescent="0.3">
      <c r="A25" s="104"/>
      <c r="B25" s="19"/>
      <c r="C25" s="103"/>
    </row>
    <row r="26" spans="1:10" s="17" customFormat="1" x14ac:dyDescent="0.3">
      <c r="A26" s="104"/>
      <c r="B26" s="19"/>
      <c r="C26" s="103"/>
    </row>
    <row r="27" spans="1:10" s="17" customFormat="1" x14ac:dyDescent="0.3">
      <c r="A27" s="104"/>
      <c r="B27" s="19"/>
      <c r="C27" s="103"/>
    </row>
    <row r="28" spans="1:10" s="17" customFormat="1" x14ac:dyDescent="0.3">
      <c r="A28" s="110"/>
      <c r="B28" s="111"/>
      <c r="C28" s="105"/>
    </row>
    <row r="29" spans="1:10" s="17" customFormat="1" x14ac:dyDescent="0.3">
      <c r="A29" s="100"/>
      <c r="B29" s="101"/>
      <c r="C29" s="102"/>
    </row>
    <row r="30" spans="1:10" s="17" customFormat="1" x14ac:dyDescent="0.3">
      <c r="A30" s="104"/>
      <c r="B30" s="19"/>
      <c r="C30" s="103"/>
    </row>
    <row r="31" spans="1:10" s="17" customFormat="1" x14ac:dyDescent="0.3">
      <c r="A31" s="104"/>
      <c r="B31" s="19"/>
      <c r="C31" s="103"/>
    </row>
    <row r="32" spans="1:10" x14ac:dyDescent="0.3">
      <c r="A32" s="83"/>
      <c r="C32" s="103"/>
    </row>
    <row r="33" spans="1:3" x14ac:dyDescent="0.3">
      <c r="A33" s="86"/>
      <c r="B33" s="87"/>
      <c r="C33" s="105"/>
    </row>
    <row r="34" spans="1:3" x14ac:dyDescent="0.3">
      <c r="C34" s="9"/>
    </row>
    <row r="35" spans="1:3" s="17" customFormat="1" x14ac:dyDescent="0.3">
      <c r="A35" s="18"/>
      <c r="B35" s="19"/>
    </row>
    <row r="36" spans="1:3" s="17" customFormat="1" x14ac:dyDescent="0.3">
      <c r="A36" s="18"/>
      <c r="B36" s="19"/>
    </row>
    <row r="37" spans="1:3" x14ac:dyDescent="0.3">
      <c r="C37" s="9"/>
    </row>
    <row r="38" spans="1:3" x14ac:dyDescent="0.3">
      <c r="C38" s="17"/>
    </row>
    <row r="39" spans="1:3" x14ac:dyDescent="0.3">
      <c r="C39" s="9"/>
    </row>
    <row r="40" spans="1:3" x14ac:dyDescent="0.3">
      <c r="C40" s="17"/>
    </row>
    <row r="41" spans="1:3" x14ac:dyDescent="0.3">
      <c r="A41" s="81"/>
      <c r="B41" s="82"/>
      <c r="C41" s="102"/>
    </row>
    <row r="42" spans="1:3" x14ac:dyDescent="0.3">
      <c r="A42" s="83"/>
      <c r="C42" s="103"/>
    </row>
    <row r="43" spans="1:3" x14ac:dyDescent="0.3">
      <c r="A43" s="83"/>
      <c r="C43" s="103"/>
    </row>
    <row r="44" spans="1:3" x14ac:dyDescent="0.3">
      <c r="A44" s="83"/>
      <c r="C44" s="103"/>
    </row>
    <row r="45" spans="1:3" x14ac:dyDescent="0.3">
      <c r="A45" s="86"/>
      <c r="B45" s="87"/>
      <c r="C45" s="105"/>
    </row>
    <row r="46" spans="1:3" x14ac:dyDescent="0.3">
      <c r="C46" s="9"/>
    </row>
    <row r="47" spans="1:3" x14ac:dyDescent="0.3">
      <c r="C47" s="17"/>
    </row>
    <row r="48" spans="1:3" x14ac:dyDescent="0.3">
      <c r="C48" s="17"/>
    </row>
    <row r="49" spans="3:3" x14ac:dyDescent="0.3">
      <c r="C49" s="17"/>
    </row>
    <row r="50" spans="3:3" x14ac:dyDescent="0.3">
      <c r="C50" s="17"/>
    </row>
    <row r="51" spans="3:3" x14ac:dyDescent="0.3">
      <c r="C51" s="9"/>
    </row>
    <row r="52" spans="3:3" x14ac:dyDescent="0.3">
      <c r="C52" s="17"/>
    </row>
    <row r="53" spans="3:3" x14ac:dyDescent="0.3">
      <c r="C53" s="17"/>
    </row>
    <row r="54" spans="3:3" x14ac:dyDescent="0.3">
      <c r="C54" s="9"/>
    </row>
    <row r="55" spans="3:3" x14ac:dyDescent="0.3">
      <c r="C55" s="17"/>
    </row>
    <row r="56" spans="3:3" x14ac:dyDescent="0.3">
      <c r="C56" s="17"/>
    </row>
    <row r="57" spans="3:3" x14ac:dyDescent="0.3">
      <c r="C57" s="17"/>
    </row>
    <row r="58" spans="3:3" x14ac:dyDescent="0.3">
      <c r="C58" s="17"/>
    </row>
    <row r="59" spans="3:3" x14ac:dyDescent="0.3">
      <c r="C59" s="17"/>
    </row>
    <row r="60" spans="3:3" x14ac:dyDescent="0.3">
      <c r="C60" s="9"/>
    </row>
    <row r="61" spans="3:3" x14ac:dyDescent="0.3">
      <c r="C61" s="17"/>
    </row>
    <row r="62" spans="3:3" x14ac:dyDescent="0.3">
      <c r="C62" s="17"/>
    </row>
    <row r="63" spans="3:3" x14ac:dyDescent="0.3">
      <c r="C63" s="17"/>
    </row>
    <row r="64" spans="3:3" x14ac:dyDescent="0.3">
      <c r="C64" s="17"/>
    </row>
    <row r="65" spans="1:3" x14ac:dyDescent="0.3">
      <c r="C65" s="17"/>
    </row>
    <row r="66" spans="1:3" x14ac:dyDescent="0.3">
      <c r="C66" s="9"/>
    </row>
    <row r="67" spans="1:3" x14ac:dyDescent="0.3">
      <c r="C67" s="17"/>
    </row>
    <row r="68" spans="1:3" x14ac:dyDescent="0.3">
      <c r="C68" s="17"/>
    </row>
    <row r="69" spans="1:3" x14ac:dyDescent="0.3">
      <c r="C69" s="9"/>
    </row>
    <row r="70" spans="1:3" x14ac:dyDescent="0.3">
      <c r="C70" s="17"/>
    </row>
    <row r="71" spans="1:3" x14ac:dyDescent="0.3">
      <c r="C71" s="17"/>
    </row>
    <row r="72" spans="1:3" x14ac:dyDescent="0.3">
      <c r="C72" s="17"/>
    </row>
    <row r="73" spans="1:3" x14ac:dyDescent="0.3">
      <c r="C73" s="17"/>
    </row>
    <row r="74" spans="1:3" x14ac:dyDescent="0.3">
      <c r="C74" s="17"/>
    </row>
    <row r="75" spans="1:3" s="23" customFormat="1" x14ac:dyDescent="0.3">
      <c r="A75" s="13"/>
      <c r="C75" s="55"/>
    </row>
    <row r="76" spans="1:3" x14ac:dyDescent="0.3">
      <c r="C76" s="17"/>
    </row>
    <row r="77" spans="1:3" x14ac:dyDescent="0.3">
      <c r="C77" s="17"/>
    </row>
    <row r="78" spans="1:3" x14ac:dyDescent="0.3">
      <c r="C78" s="17"/>
    </row>
    <row r="79" spans="1:3" x14ac:dyDescent="0.3">
      <c r="C79" s="17"/>
    </row>
    <row r="80" spans="1:3" x14ac:dyDescent="0.3">
      <c r="C80" s="17"/>
    </row>
    <row r="81" spans="1:3" x14ac:dyDescent="0.3">
      <c r="C81" s="17"/>
    </row>
    <row r="82" spans="1:3" x14ac:dyDescent="0.3">
      <c r="C82" s="17"/>
    </row>
    <row r="83" spans="1:3" x14ac:dyDescent="0.3">
      <c r="A83" s="18"/>
      <c r="B83" s="19"/>
      <c r="C83" s="9"/>
    </row>
    <row r="84" spans="1:3" s="17" customFormat="1" x14ac:dyDescent="0.3">
      <c r="A84" s="18"/>
      <c r="B84" s="19"/>
      <c r="C84" s="56"/>
    </row>
    <row r="85" spans="1:3" x14ac:dyDescent="0.3">
      <c r="A85" s="18"/>
      <c r="B85" s="19"/>
      <c r="C85" s="17"/>
    </row>
    <row r="86" spans="1:3" x14ac:dyDescent="0.3">
      <c r="A86" s="18"/>
      <c r="B86" s="19"/>
      <c r="C86" s="17"/>
    </row>
    <row r="87" spans="1:3" x14ac:dyDescent="0.3">
      <c r="A87" s="18"/>
      <c r="B87" s="19"/>
      <c r="C87" s="17"/>
    </row>
    <row r="88" spans="1:3" x14ac:dyDescent="0.3">
      <c r="A88" s="18"/>
      <c r="B88" s="19"/>
      <c r="C88" s="9"/>
    </row>
    <row r="89" spans="1:3" x14ac:dyDescent="0.3">
      <c r="A89" s="18"/>
      <c r="B89" s="19"/>
      <c r="C89" s="56"/>
    </row>
    <row r="90" spans="1:3" x14ac:dyDescent="0.3">
      <c r="A90" s="18"/>
      <c r="B90" s="19"/>
      <c r="C90" s="17"/>
    </row>
    <row r="91" spans="1:3" x14ac:dyDescent="0.3">
      <c r="A91" s="18"/>
      <c r="B91" s="19"/>
      <c r="C91" s="17"/>
    </row>
    <row r="92" spans="1:3" x14ac:dyDescent="0.3">
      <c r="A92" s="18"/>
      <c r="B92" s="19"/>
      <c r="C92" s="17"/>
    </row>
    <row r="93" spans="1:3" x14ac:dyDescent="0.3">
      <c r="A93" s="18"/>
      <c r="B93" s="19"/>
      <c r="C93" s="17"/>
    </row>
    <row r="94" spans="1:3" x14ac:dyDescent="0.3">
      <c r="A94" s="18"/>
      <c r="B94" s="19"/>
      <c r="C94" s="17"/>
    </row>
    <row r="95" spans="1:3" x14ac:dyDescent="0.3">
      <c r="A95" s="18"/>
      <c r="B95" s="19"/>
      <c r="C95" s="17"/>
    </row>
    <row r="96" spans="1:3" x14ac:dyDescent="0.3">
      <c r="A96" s="18"/>
      <c r="B96" s="19"/>
      <c r="C96" s="17"/>
    </row>
    <row r="97" spans="1:3" x14ac:dyDescent="0.3">
      <c r="A97" s="18"/>
      <c r="B97" s="19"/>
      <c r="C97" s="17"/>
    </row>
    <row r="98" spans="1:3" x14ac:dyDescent="0.3">
      <c r="A98" s="18"/>
      <c r="B98" s="19"/>
      <c r="C98" s="17"/>
    </row>
    <row r="99" spans="1:3" x14ac:dyDescent="0.3">
      <c r="A99" s="18"/>
      <c r="B99" s="19"/>
      <c r="C99" s="17"/>
    </row>
    <row r="100" spans="1:3" x14ac:dyDescent="0.3">
      <c r="A100" s="18"/>
      <c r="B100" s="19"/>
      <c r="C100" s="17"/>
    </row>
    <row r="101" spans="1:3" x14ac:dyDescent="0.3">
      <c r="A101" s="18"/>
      <c r="B101" s="19"/>
      <c r="C101" s="17"/>
    </row>
    <row r="102" spans="1:3" x14ac:dyDescent="0.3">
      <c r="A102" s="18"/>
      <c r="B102" s="19"/>
      <c r="C102" s="17"/>
    </row>
    <row r="103" spans="1:3" x14ac:dyDescent="0.3">
      <c r="A103" s="18"/>
      <c r="B103" s="19"/>
      <c r="C103" s="17"/>
    </row>
    <row r="104" spans="1:3" x14ac:dyDescent="0.3">
      <c r="A104" s="18"/>
      <c r="B104" s="19"/>
      <c r="C104" s="17"/>
    </row>
    <row r="105" spans="1:3" x14ac:dyDescent="0.3">
      <c r="A105" s="18"/>
      <c r="B105" s="19"/>
      <c r="C105" s="17"/>
    </row>
    <row r="106" spans="1:3" x14ac:dyDescent="0.3">
      <c r="A106" s="18"/>
      <c r="B106" s="19"/>
      <c r="C106" s="17"/>
    </row>
    <row r="107" spans="1:3" x14ac:dyDescent="0.3">
      <c r="A107" s="18"/>
      <c r="B107" s="19"/>
      <c r="C107" s="17"/>
    </row>
    <row r="108" spans="1:3" x14ac:dyDescent="0.3">
      <c r="A108" s="18"/>
      <c r="B108" s="19"/>
      <c r="C108" s="17"/>
    </row>
    <row r="109" spans="1:3" x14ac:dyDescent="0.3">
      <c r="A109" s="18"/>
      <c r="B109" s="19"/>
      <c r="C109" s="17"/>
    </row>
    <row r="110" spans="1:3" x14ac:dyDescent="0.3">
      <c r="A110" s="18"/>
      <c r="B110" s="19"/>
      <c r="C110" s="17"/>
    </row>
    <row r="111" spans="1:3" x14ac:dyDescent="0.3">
      <c r="A111" s="18"/>
      <c r="B111" s="19"/>
      <c r="C111" s="17"/>
    </row>
    <row r="112" spans="1:3" x14ac:dyDescent="0.3">
      <c r="A112" s="18"/>
      <c r="B112" s="19"/>
      <c r="C112" s="17"/>
    </row>
    <row r="113" spans="1:3" x14ac:dyDescent="0.3">
      <c r="A113" s="18"/>
      <c r="B113" s="19"/>
      <c r="C113" s="17"/>
    </row>
    <row r="114" spans="1:3" x14ac:dyDescent="0.3">
      <c r="A114" s="18"/>
      <c r="B114" s="19"/>
      <c r="C114" s="17"/>
    </row>
    <row r="115" spans="1:3" x14ac:dyDescent="0.3">
      <c r="A115" s="18"/>
      <c r="B115" s="19"/>
      <c r="C115" s="17"/>
    </row>
    <row r="116" spans="1:3" x14ac:dyDescent="0.3">
      <c r="A116" s="18"/>
      <c r="B116" s="19"/>
      <c r="C116" s="17"/>
    </row>
    <row r="117" spans="1:3" x14ac:dyDescent="0.3">
      <c r="A117" s="18"/>
      <c r="B117" s="19"/>
      <c r="C117" s="17"/>
    </row>
    <row r="118" spans="1:3" x14ac:dyDescent="0.3">
      <c r="A118" s="18"/>
      <c r="B118" s="19"/>
      <c r="C118" s="17"/>
    </row>
    <row r="119" spans="1:3" x14ac:dyDescent="0.3">
      <c r="A119" s="18"/>
      <c r="B119" s="19"/>
      <c r="C119" s="17"/>
    </row>
    <row r="120" spans="1:3" x14ac:dyDescent="0.3">
      <c r="A120" s="18"/>
      <c r="B120" s="19"/>
      <c r="C120" s="17"/>
    </row>
    <row r="121" spans="1:3" x14ac:dyDescent="0.3">
      <c r="A121" s="18"/>
      <c r="B121" s="19"/>
      <c r="C121" s="17"/>
    </row>
    <row r="122" spans="1:3" x14ac:dyDescent="0.3">
      <c r="A122" s="18"/>
      <c r="B122" s="19"/>
      <c r="C122" s="17"/>
    </row>
    <row r="123" spans="1:3" x14ac:dyDescent="0.3">
      <c r="A123" s="18"/>
      <c r="B123" s="19"/>
      <c r="C123" s="17"/>
    </row>
    <row r="124" spans="1:3" x14ac:dyDescent="0.3">
      <c r="A124" s="18"/>
      <c r="B124" s="19"/>
      <c r="C124" s="17"/>
    </row>
    <row r="125" spans="1:3" x14ac:dyDescent="0.3">
      <c r="A125" s="18"/>
      <c r="B125" s="19"/>
      <c r="C125" s="17"/>
    </row>
    <row r="126" spans="1:3" x14ac:dyDescent="0.3">
      <c r="A126" s="18"/>
      <c r="B126" s="19"/>
      <c r="C126" s="17"/>
    </row>
    <row r="127" spans="1:3" x14ac:dyDescent="0.3">
      <c r="A127" s="18"/>
      <c r="B127" s="19"/>
      <c r="C127" s="17"/>
    </row>
    <row r="128" spans="1:3" x14ac:dyDescent="0.3">
      <c r="A128" s="18"/>
      <c r="B128" s="19"/>
      <c r="C128" s="17"/>
    </row>
    <row r="129" spans="1:3" x14ac:dyDescent="0.3">
      <c r="A129" s="18"/>
      <c r="B129" s="19"/>
      <c r="C129" s="17"/>
    </row>
    <row r="130" spans="1:3" x14ac:dyDescent="0.3">
      <c r="A130" s="18"/>
      <c r="B130" s="19"/>
      <c r="C130" s="17"/>
    </row>
    <row r="131" spans="1:3" x14ac:dyDescent="0.3">
      <c r="A131" s="18"/>
      <c r="B131" s="19"/>
      <c r="C131" s="17"/>
    </row>
    <row r="132" spans="1:3" x14ac:dyDescent="0.3">
      <c r="A132" s="18"/>
      <c r="B132" s="19"/>
      <c r="C132" s="17"/>
    </row>
    <row r="133" spans="1:3" x14ac:dyDescent="0.3">
      <c r="A133" s="18"/>
      <c r="B133" s="19"/>
      <c r="C133" s="17"/>
    </row>
    <row r="134" spans="1:3" x14ac:dyDescent="0.3">
      <c r="A134" s="18"/>
      <c r="B134" s="19"/>
      <c r="C134" s="17"/>
    </row>
    <row r="135" spans="1:3" x14ac:dyDescent="0.3">
      <c r="A135" s="18"/>
      <c r="B135" s="19"/>
      <c r="C135" s="17"/>
    </row>
    <row r="136" spans="1:3" x14ac:dyDescent="0.3">
      <c r="A136" s="18"/>
      <c r="B136" s="19"/>
      <c r="C136" s="17"/>
    </row>
    <row r="137" spans="1:3" x14ac:dyDescent="0.3">
      <c r="A137" s="18"/>
      <c r="B137" s="19"/>
      <c r="C137" s="17"/>
    </row>
    <row r="138" spans="1:3" x14ac:dyDescent="0.3">
      <c r="A138" s="18"/>
      <c r="B138" s="19"/>
      <c r="C138" s="17"/>
    </row>
    <row r="139" spans="1:3" x14ac:dyDescent="0.3">
      <c r="A139" s="18"/>
      <c r="B139" s="19"/>
      <c r="C139" s="17"/>
    </row>
    <row r="140" spans="1:3" x14ac:dyDescent="0.3">
      <c r="A140" s="18"/>
      <c r="B140" s="19"/>
      <c r="C140" s="17"/>
    </row>
    <row r="141" spans="1:3" x14ac:dyDescent="0.3">
      <c r="A141" s="18"/>
      <c r="B141" s="19"/>
      <c r="C141" s="17"/>
    </row>
    <row r="142" spans="1:3" x14ac:dyDescent="0.3">
      <c r="A142" s="18"/>
      <c r="B142" s="19"/>
      <c r="C142" s="17"/>
    </row>
    <row r="143" spans="1:3" x14ac:dyDescent="0.3">
      <c r="A143" s="18"/>
      <c r="B143" s="19"/>
      <c r="C143" s="17"/>
    </row>
    <row r="144" spans="1:3" x14ac:dyDescent="0.3">
      <c r="A144" s="18"/>
      <c r="B144" s="19"/>
      <c r="C144" s="17"/>
    </row>
  </sheetData>
  <hyperlinks>
    <hyperlink ref="A1" location="'Total Orgs'!A1" display="Total Organizations" xr:uid="{1C0A21E3-CA11-4E30-9D33-8D34DC764D97}"/>
  </hyperlinks>
  <pageMargins left="0.75" right="0.75" top="1" bottom="1" header="0.5" footer="0.5"/>
  <pageSetup orientation="portrait" r:id="rId1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9AAD3-B79A-4AD4-A948-CC18905D23B8}">
  <dimension ref="A1:D33"/>
  <sheetViews>
    <sheetView zoomScale="160" zoomScaleNormal="160" workbookViewId="0"/>
  </sheetViews>
  <sheetFormatPr defaultRowHeight="15.6" x14ac:dyDescent="0.3"/>
  <cols>
    <col min="1" max="1" width="14.09765625" customWidth="1"/>
    <col min="3" max="3" width="23.59765625" customWidth="1"/>
  </cols>
  <sheetData>
    <row r="1" spans="1:4" x14ac:dyDescent="0.3">
      <c r="A1" s="5" t="s">
        <v>0</v>
      </c>
      <c r="B1" s="2"/>
      <c r="C1" s="1" t="e">
        <f>'Total Orgs'!#REF!</f>
        <v>#REF!</v>
      </c>
    </row>
    <row r="2" spans="1:4" x14ac:dyDescent="0.3">
      <c r="A2" s="5"/>
      <c r="B2" s="2"/>
    </row>
    <row r="3" spans="1:4" x14ac:dyDescent="0.3">
      <c r="A3" s="6" t="s">
        <v>528</v>
      </c>
      <c r="B3" s="2"/>
    </row>
    <row r="4" spans="1:4" x14ac:dyDescent="0.3">
      <c r="A4" s="4"/>
      <c r="B4" s="2"/>
    </row>
    <row r="5" spans="1:4" x14ac:dyDescent="0.3">
      <c r="A5" s="4" t="s">
        <v>1</v>
      </c>
      <c r="B5" s="2">
        <v>845</v>
      </c>
    </row>
    <row r="6" spans="1:4" x14ac:dyDescent="0.3">
      <c r="A6" s="4" t="s">
        <v>2</v>
      </c>
      <c r="B6" s="2">
        <v>212</v>
      </c>
    </row>
    <row r="7" spans="1:4" x14ac:dyDescent="0.3">
      <c r="A7" s="4" t="s">
        <v>3</v>
      </c>
      <c r="B7" s="2">
        <f>SUM(B11:B142)</f>
        <v>814.3</v>
      </c>
    </row>
    <row r="8" spans="1:4" x14ac:dyDescent="0.3">
      <c r="A8" s="4" t="s">
        <v>4</v>
      </c>
      <c r="B8" s="2">
        <f>SUM(B5+B6-B7)</f>
        <v>242.70000000000005</v>
      </c>
    </row>
    <row r="9" spans="1:4" x14ac:dyDescent="0.3">
      <c r="A9" s="4"/>
      <c r="B9" s="2"/>
    </row>
    <row r="10" spans="1:4" x14ac:dyDescent="0.3">
      <c r="A10" s="7" t="s">
        <v>5</v>
      </c>
      <c r="B10" s="3" t="s">
        <v>6</v>
      </c>
      <c r="C10" s="1" t="s">
        <v>7</v>
      </c>
    </row>
    <row r="11" spans="1:4" x14ac:dyDescent="0.3">
      <c r="A11" s="4" t="s">
        <v>882</v>
      </c>
      <c r="B11" s="2">
        <v>814.3</v>
      </c>
      <c r="C11" s="9" t="s">
        <v>883</v>
      </c>
    </row>
    <row r="12" spans="1:4" x14ac:dyDescent="0.3">
      <c r="A12" s="4"/>
      <c r="B12" s="2"/>
      <c r="C12" s="15" t="s">
        <v>884</v>
      </c>
    </row>
    <row r="13" spans="1:4" x14ac:dyDescent="0.3">
      <c r="A13" s="4"/>
      <c r="B13" s="2"/>
      <c r="C13" s="9" t="s">
        <v>885</v>
      </c>
      <c r="D13">
        <v>49.11</v>
      </c>
    </row>
    <row r="14" spans="1:4" x14ac:dyDescent="0.3">
      <c r="A14" s="4"/>
      <c r="B14" s="2"/>
      <c r="C14" t="s">
        <v>886</v>
      </c>
      <c r="D14">
        <v>10.55</v>
      </c>
    </row>
    <row r="15" spans="1:4" x14ac:dyDescent="0.3">
      <c r="A15" s="4"/>
      <c r="B15" s="2"/>
      <c r="C15" s="9" t="s">
        <v>887</v>
      </c>
      <c r="D15">
        <v>20.18</v>
      </c>
    </row>
    <row r="16" spans="1:4" x14ac:dyDescent="0.3">
      <c r="A16" s="4"/>
      <c r="B16" s="2"/>
      <c r="C16" s="9" t="s">
        <v>888</v>
      </c>
      <c r="D16">
        <v>18.38</v>
      </c>
    </row>
    <row r="17" spans="1:4" x14ac:dyDescent="0.3">
      <c r="A17" s="100"/>
      <c r="B17" s="101"/>
      <c r="C17" s="102" t="s">
        <v>889</v>
      </c>
      <c r="D17">
        <v>83.32</v>
      </c>
    </row>
    <row r="18" spans="1:4" x14ac:dyDescent="0.3">
      <c r="A18" s="83"/>
      <c r="B18" s="2"/>
      <c r="C18" s="84" t="s">
        <v>890</v>
      </c>
      <c r="D18">
        <v>4.87</v>
      </c>
    </row>
    <row r="19" spans="1:4" x14ac:dyDescent="0.3">
      <c r="A19" s="83"/>
      <c r="B19" s="2"/>
      <c r="C19" s="84" t="s">
        <v>891</v>
      </c>
      <c r="D19">
        <v>47.8</v>
      </c>
    </row>
    <row r="20" spans="1:4" x14ac:dyDescent="0.3">
      <c r="A20" s="83"/>
      <c r="B20" s="2"/>
      <c r="C20" s="84" t="s">
        <v>892</v>
      </c>
      <c r="D20">
        <v>18.38</v>
      </c>
    </row>
    <row r="21" spans="1:4" x14ac:dyDescent="0.3">
      <c r="A21" s="86"/>
      <c r="B21" s="87"/>
      <c r="C21" s="64" t="s">
        <v>893</v>
      </c>
      <c r="D21">
        <v>35.770000000000003</v>
      </c>
    </row>
    <row r="22" spans="1:4" x14ac:dyDescent="0.3">
      <c r="A22" s="100"/>
      <c r="B22" s="101"/>
      <c r="C22" s="102" t="s">
        <v>894</v>
      </c>
      <c r="D22" s="346">
        <v>8.68</v>
      </c>
    </row>
    <row r="23" spans="1:4" x14ac:dyDescent="0.3">
      <c r="A23" s="104"/>
      <c r="B23" s="19"/>
      <c r="C23" s="84" t="s">
        <v>956</v>
      </c>
      <c r="D23" s="248">
        <v>517.26</v>
      </c>
    </row>
    <row r="24" spans="1:4" x14ac:dyDescent="0.3">
      <c r="A24" s="104"/>
      <c r="B24" s="19"/>
      <c r="C24" s="103"/>
      <c r="D24">
        <f>SUM(D13:D23)</f>
        <v>814.3</v>
      </c>
    </row>
    <row r="25" spans="1:4" x14ac:dyDescent="0.3">
      <c r="A25" s="104"/>
      <c r="B25" s="19"/>
      <c r="C25" s="103"/>
    </row>
    <row r="26" spans="1:4" x14ac:dyDescent="0.3">
      <c r="A26" s="104"/>
      <c r="B26" s="19"/>
      <c r="C26" s="103"/>
    </row>
    <row r="27" spans="1:4" x14ac:dyDescent="0.3">
      <c r="A27" s="104"/>
      <c r="B27" s="19"/>
      <c r="C27" s="103"/>
    </row>
    <row r="28" spans="1:4" x14ac:dyDescent="0.3">
      <c r="A28" s="110"/>
      <c r="B28" s="111"/>
      <c r="C28" s="105"/>
    </row>
    <row r="29" spans="1:4" x14ac:dyDescent="0.3">
      <c r="A29" s="100"/>
      <c r="B29" s="101"/>
      <c r="C29" s="102"/>
    </row>
    <row r="30" spans="1:4" x14ac:dyDescent="0.3">
      <c r="A30" s="104"/>
      <c r="B30" s="19"/>
      <c r="C30" s="103"/>
    </row>
    <row r="31" spans="1:4" x14ac:dyDescent="0.3">
      <c r="A31" s="104"/>
      <c r="B31" s="19"/>
      <c r="C31" s="103"/>
    </row>
    <row r="32" spans="1:4" x14ac:dyDescent="0.3">
      <c r="A32" s="83"/>
      <c r="B32" s="2"/>
      <c r="C32" s="103"/>
    </row>
    <row r="33" spans="1:3" x14ac:dyDescent="0.3">
      <c r="A33" s="86"/>
      <c r="B33" s="87"/>
      <c r="C33" s="105"/>
    </row>
  </sheetData>
  <hyperlinks>
    <hyperlink ref="A1" location="'Total Orgs'!A1" display="Total Organizations" xr:uid="{38D642EF-2082-454E-A0DA-F46F477D8131}"/>
  </hyperlinks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200-000000000000}">
  <sheetPr>
    <tabColor rgb="FFC00000"/>
  </sheetPr>
  <dimension ref="A1:C43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55</v>
      </c>
      <c r="C3" t="s">
        <v>254</v>
      </c>
    </row>
    <row r="4" spans="1:3" x14ac:dyDescent="0.3">
      <c r="C4" t="s">
        <v>255</v>
      </c>
    </row>
    <row r="5" spans="1:3" x14ac:dyDescent="0.3">
      <c r="A5" s="4" t="s">
        <v>1</v>
      </c>
      <c r="B5" s="2">
        <f>'Total Orgs'!B171</f>
        <v>8000</v>
      </c>
      <c r="C5" t="s">
        <v>330</v>
      </c>
    </row>
    <row r="6" spans="1:3" x14ac:dyDescent="0.3">
      <c r="A6" s="4" t="s">
        <v>2</v>
      </c>
      <c r="B6" s="2">
        <v>2000</v>
      </c>
      <c r="C6" t="s">
        <v>806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SUM(B12:B125)</f>
        <v>9805.9</v>
      </c>
    </row>
    <row r="9" spans="1:3" x14ac:dyDescent="0.3">
      <c r="A9" s="4" t="s">
        <v>4</v>
      </c>
      <c r="B9" s="2">
        <f>SUM(B5+B6-B8)</f>
        <v>194.10000000000036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45352</v>
      </c>
      <c r="B12" s="2">
        <v>1882.59</v>
      </c>
      <c r="C12" t="s">
        <v>799</v>
      </c>
    </row>
    <row r="13" spans="1:3" x14ac:dyDescent="0.3">
      <c r="C13" t="s">
        <v>803</v>
      </c>
    </row>
    <row r="14" spans="1:3" x14ac:dyDescent="0.3">
      <c r="C14" t="s">
        <v>807</v>
      </c>
    </row>
    <row r="15" spans="1:3" x14ac:dyDescent="0.3">
      <c r="A15" s="4">
        <v>45352</v>
      </c>
      <c r="B15" s="2">
        <v>4527.67</v>
      </c>
      <c r="C15" t="s">
        <v>800</v>
      </c>
    </row>
    <row r="16" spans="1:3" x14ac:dyDescent="0.3">
      <c r="C16" t="s">
        <v>803</v>
      </c>
    </row>
    <row r="17" spans="1:3" x14ac:dyDescent="0.3">
      <c r="C17" t="s">
        <v>807</v>
      </c>
    </row>
    <row r="18" spans="1:3" x14ac:dyDescent="0.3">
      <c r="A18" s="4">
        <v>45352</v>
      </c>
      <c r="B18" s="2">
        <v>1507.82</v>
      </c>
      <c r="C18" t="s">
        <v>801</v>
      </c>
    </row>
    <row r="19" spans="1:3" x14ac:dyDescent="0.3">
      <c r="C19" t="s">
        <v>802</v>
      </c>
    </row>
    <row r="20" spans="1:3" x14ac:dyDescent="0.3">
      <c r="A20" s="4">
        <v>45352</v>
      </c>
      <c r="B20" s="2">
        <v>1887.82</v>
      </c>
      <c r="C20" t="s">
        <v>964</v>
      </c>
    </row>
    <row r="21" spans="1:3" x14ac:dyDescent="0.3">
      <c r="C21" t="s">
        <v>804</v>
      </c>
    </row>
    <row r="22" spans="1:3" x14ac:dyDescent="0.3">
      <c r="C22" t="s">
        <v>805</v>
      </c>
    </row>
    <row r="23" spans="1:3" x14ac:dyDescent="0.3">
      <c r="C23" t="s">
        <v>965</v>
      </c>
    </row>
    <row r="26" spans="1:3" x14ac:dyDescent="0.3">
      <c r="C26" s="10"/>
    </row>
    <row r="34" spans="1:3" s="23" customFormat="1" x14ac:dyDescent="0.3">
      <c r="A34" s="13"/>
      <c r="B34" s="14"/>
      <c r="C34" s="15"/>
    </row>
    <row r="43" spans="1:3" s="23" customFormat="1" x14ac:dyDescent="0.3">
      <c r="A43" s="13"/>
      <c r="B43" s="14"/>
      <c r="C43" s="15"/>
    </row>
  </sheetData>
  <hyperlinks>
    <hyperlink ref="A1" location="'Total Orgs'!A1" display="Total Organizations" xr:uid="{00000000-0004-0000-D200-000000000000}"/>
  </hyperlinks>
  <pageMargins left="0.75" right="0.75" top="1" bottom="1" header="0.5" footer="0.5"/>
  <legacyDrawing r:id="rId1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400-000000000000}">
  <dimension ref="A1:J14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53.699218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68</v>
      </c>
    </row>
    <row r="5" spans="1:3" x14ac:dyDescent="0.3">
      <c r="A5" s="4" t="s">
        <v>1</v>
      </c>
      <c r="B5" s="2">
        <v>0</v>
      </c>
    </row>
    <row r="6" spans="1:3" x14ac:dyDescent="0.3">
      <c r="A6" s="4" t="s">
        <v>2</v>
      </c>
    </row>
    <row r="7" spans="1:3" x14ac:dyDescent="0.3">
      <c r="A7" s="4" t="s">
        <v>3</v>
      </c>
      <c r="B7" s="2">
        <f>SUM(B11:B142)</f>
        <v>0</v>
      </c>
    </row>
    <row r="8" spans="1:3" x14ac:dyDescent="0.3">
      <c r="A8" s="4" t="s">
        <v>4</v>
      </c>
      <c r="B8" s="2">
        <f>SUM(B5+B6-B7)</f>
        <v>0</v>
      </c>
    </row>
    <row r="10" spans="1:3" s="1" customFormat="1" x14ac:dyDescent="0.3">
      <c r="A10" s="7" t="s">
        <v>5</v>
      </c>
      <c r="B10" s="3" t="s">
        <v>6</v>
      </c>
      <c r="C10" s="1" t="s">
        <v>7</v>
      </c>
    </row>
    <row r="11" spans="1:3" x14ac:dyDescent="0.3">
      <c r="C11" s="9"/>
    </row>
    <row r="12" spans="1:3" x14ac:dyDescent="0.3">
      <c r="C12" s="15"/>
    </row>
    <row r="13" spans="1:3" x14ac:dyDescent="0.3">
      <c r="C13" s="9"/>
    </row>
    <row r="15" spans="1:3" x14ac:dyDescent="0.3">
      <c r="C15" s="9"/>
    </row>
    <row r="16" spans="1:3" x14ac:dyDescent="0.3">
      <c r="C16" s="17"/>
    </row>
    <row r="17" spans="1:10" s="17" customFormat="1" x14ac:dyDescent="0.3">
      <c r="A17" s="100"/>
      <c r="B17" s="101"/>
      <c r="C17" s="102"/>
    </row>
    <row r="18" spans="1:10" x14ac:dyDescent="0.3">
      <c r="A18" s="83"/>
      <c r="C18" s="103"/>
    </row>
    <row r="19" spans="1:10" x14ac:dyDescent="0.3">
      <c r="A19" s="83"/>
      <c r="C19" s="84"/>
    </row>
    <row r="20" spans="1:10" x14ac:dyDescent="0.3">
      <c r="A20" s="83"/>
      <c r="C20" s="84"/>
    </row>
    <row r="21" spans="1:10" x14ac:dyDescent="0.3">
      <c r="A21" s="86"/>
      <c r="B21" s="87"/>
      <c r="C21" s="64"/>
    </row>
    <row r="22" spans="1:10" s="17" customFormat="1" x14ac:dyDescent="0.3">
      <c r="A22" s="100"/>
      <c r="B22" s="101"/>
      <c r="C22" s="102"/>
      <c r="D22" s="109"/>
      <c r="E22" s="109"/>
      <c r="F22" s="109"/>
      <c r="G22" s="109"/>
      <c r="H22" s="109"/>
      <c r="I22" s="109"/>
      <c r="J22" s="109"/>
    </row>
    <row r="23" spans="1:10" s="17" customFormat="1" x14ac:dyDescent="0.3">
      <c r="A23" s="104"/>
      <c r="B23" s="19"/>
      <c r="C23" s="103"/>
    </row>
    <row r="24" spans="1:10" s="17" customFormat="1" x14ac:dyDescent="0.3">
      <c r="A24" s="104"/>
      <c r="B24" s="19"/>
      <c r="C24" s="103"/>
    </row>
    <row r="25" spans="1:10" s="17" customFormat="1" x14ac:dyDescent="0.3">
      <c r="A25" s="104"/>
      <c r="B25" s="19"/>
      <c r="C25" s="103"/>
    </row>
    <row r="26" spans="1:10" s="17" customFormat="1" x14ac:dyDescent="0.3">
      <c r="A26" s="104"/>
      <c r="B26" s="19"/>
      <c r="C26" s="103"/>
    </row>
    <row r="27" spans="1:10" s="17" customFormat="1" x14ac:dyDescent="0.3">
      <c r="A27" s="104"/>
      <c r="B27" s="19"/>
      <c r="C27" s="103"/>
    </row>
    <row r="28" spans="1:10" s="17" customFormat="1" x14ac:dyDescent="0.3">
      <c r="A28" s="110"/>
      <c r="B28" s="111"/>
      <c r="C28" s="105"/>
    </row>
    <row r="29" spans="1:10" s="17" customFormat="1" x14ac:dyDescent="0.3">
      <c r="A29" s="100"/>
      <c r="B29" s="101"/>
      <c r="C29" s="102"/>
    </row>
    <row r="30" spans="1:10" s="17" customFormat="1" x14ac:dyDescent="0.3">
      <c r="A30" s="104"/>
      <c r="B30" s="19"/>
      <c r="C30" s="103"/>
    </row>
    <row r="31" spans="1:10" s="17" customFormat="1" x14ac:dyDescent="0.3">
      <c r="A31" s="104"/>
      <c r="B31" s="19"/>
      <c r="C31" s="103"/>
    </row>
    <row r="32" spans="1:10" x14ac:dyDescent="0.3">
      <c r="A32" s="83"/>
      <c r="C32" s="103"/>
    </row>
    <row r="33" spans="1:3" x14ac:dyDescent="0.3">
      <c r="A33" s="86"/>
      <c r="B33" s="87"/>
      <c r="C33" s="105"/>
    </row>
    <row r="34" spans="1:3" x14ac:dyDescent="0.3">
      <c r="C34" s="9"/>
    </row>
    <row r="35" spans="1:3" s="17" customFormat="1" x14ac:dyDescent="0.3">
      <c r="A35" s="18"/>
      <c r="B35" s="19"/>
    </row>
    <row r="36" spans="1:3" s="17" customFormat="1" x14ac:dyDescent="0.3">
      <c r="A36" s="18"/>
      <c r="B36" s="19"/>
    </row>
    <row r="37" spans="1:3" x14ac:dyDescent="0.3">
      <c r="C37" s="9"/>
    </row>
    <row r="38" spans="1:3" x14ac:dyDescent="0.3">
      <c r="C38" s="17"/>
    </row>
    <row r="39" spans="1:3" x14ac:dyDescent="0.3">
      <c r="C39" s="9"/>
    </row>
    <row r="40" spans="1:3" x14ac:dyDescent="0.3">
      <c r="C40" s="17"/>
    </row>
    <row r="41" spans="1:3" x14ac:dyDescent="0.3">
      <c r="A41" s="81"/>
      <c r="B41" s="82"/>
      <c r="C41" s="102"/>
    </row>
    <row r="42" spans="1:3" x14ac:dyDescent="0.3">
      <c r="A42" s="83"/>
      <c r="C42" s="103"/>
    </row>
    <row r="43" spans="1:3" x14ac:dyDescent="0.3">
      <c r="A43" s="83"/>
      <c r="C43" s="103"/>
    </row>
    <row r="44" spans="1:3" x14ac:dyDescent="0.3">
      <c r="A44" s="83"/>
      <c r="C44" s="103"/>
    </row>
    <row r="45" spans="1:3" x14ac:dyDescent="0.3">
      <c r="A45" s="86"/>
      <c r="B45" s="87"/>
      <c r="C45" s="105"/>
    </row>
    <row r="46" spans="1:3" x14ac:dyDescent="0.3">
      <c r="C46" s="9"/>
    </row>
    <row r="47" spans="1:3" x14ac:dyDescent="0.3">
      <c r="C47" s="17"/>
    </row>
    <row r="48" spans="1:3" x14ac:dyDescent="0.3">
      <c r="C48" s="17"/>
    </row>
    <row r="49" spans="3:3" x14ac:dyDescent="0.3">
      <c r="C49" s="17"/>
    </row>
    <row r="50" spans="3:3" x14ac:dyDescent="0.3">
      <c r="C50" s="17"/>
    </row>
    <row r="51" spans="3:3" x14ac:dyDescent="0.3">
      <c r="C51" s="9"/>
    </row>
    <row r="52" spans="3:3" x14ac:dyDescent="0.3">
      <c r="C52" s="17"/>
    </row>
    <row r="53" spans="3:3" x14ac:dyDescent="0.3">
      <c r="C53" s="17"/>
    </row>
    <row r="54" spans="3:3" x14ac:dyDescent="0.3">
      <c r="C54" s="9"/>
    </row>
    <row r="55" spans="3:3" x14ac:dyDescent="0.3">
      <c r="C55" s="17"/>
    </row>
    <row r="56" spans="3:3" x14ac:dyDescent="0.3">
      <c r="C56" s="17"/>
    </row>
    <row r="57" spans="3:3" x14ac:dyDescent="0.3">
      <c r="C57" s="17"/>
    </row>
    <row r="58" spans="3:3" x14ac:dyDescent="0.3">
      <c r="C58" s="17"/>
    </row>
    <row r="59" spans="3:3" x14ac:dyDescent="0.3">
      <c r="C59" s="17"/>
    </row>
    <row r="60" spans="3:3" x14ac:dyDescent="0.3">
      <c r="C60" s="9"/>
    </row>
    <row r="61" spans="3:3" x14ac:dyDescent="0.3">
      <c r="C61" s="17"/>
    </row>
    <row r="62" spans="3:3" x14ac:dyDescent="0.3">
      <c r="C62" s="17"/>
    </row>
    <row r="63" spans="3:3" x14ac:dyDescent="0.3">
      <c r="C63" s="17"/>
    </row>
    <row r="64" spans="3:3" x14ac:dyDescent="0.3">
      <c r="C64" s="17"/>
    </row>
    <row r="65" spans="1:3" x14ac:dyDescent="0.3">
      <c r="C65" s="17"/>
    </row>
    <row r="66" spans="1:3" x14ac:dyDescent="0.3">
      <c r="C66" s="9"/>
    </row>
    <row r="67" spans="1:3" x14ac:dyDescent="0.3">
      <c r="C67" s="17"/>
    </row>
    <row r="68" spans="1:3" x14ac:dyDescent="0.3">
      <c r="C68" s="17"/>
    </row>
    <row r="69" spans="1:3" x14ac:dyDescent="0.3">
      <c r="C69" s="9"/>
    </row>
    <row r="70" spans="1:3" x14ac:dyDescent="0.3">
      <c r="C70" s="17"/>
    </row>
    <row r="71" spans="1:3" x14ac:dyDescent="0.3">
      <c r="C71" s="17"/>
    </row>
    <row r="72" spans="1:3" x14ac:dyDescent="0.3">
      <c r="C72" s="17"/>
    </row>
    <row r="73" spans="1:3" x14ac:dyDescent="0.3">
      <c r="C73" s="17"/>
    </row>
    <row r="74" spans="1:3" x14ac:dyDescent="0.3">
      <c r="C74" s="17"/>
    </row>
    <row r="75" spans="1:3" s="23" customFormat="1" x14ac:dyDescent="0.3">
      <c r="A75" s="13"/>
      <c r="C75" s="55"/>
    </row>
    <row r="76" spans="1:3" x14ac:dyDescent="0.3">
      <c r="C76" s="17"/>
    </row>
    <row r="77" spans="1:3" x14ac:dyDescent="0.3">
      <c r="C77" s="17"/>
    </row>
    <row r="78" spans="1:3" x14ac:dyDescent="0.3">
      <c r="C78" s="17"/>
    </row>
    <row r="79" spans="1:3" x14ac:dyDescent="0.3">
      <c r="C79" s="17"/>
    </row>
    <row r="80" spans="1:3" x14ac:dyDescent="0.3">
      <c r="C80" s="17"/>
    </row>
    <row r="81" spans="1:3" x14ac:dyDescent="0.3">
      <c r="C81" s="17"/>
    </row>
    <row r="82" spans="1:3" x14ac:dyDescent="0.3">
      <c r="C82" s="17"/>
    </row>
    <row r="83" spans="1:3" x14ac:dyDescent="0.3">
      <c r="A83" s="18"/>
      <c r="B83" s="19"/>
      <c r="C83" s="9"/>
    </row>
    <row r="84" spans="1:3" s="17" customFormat="1" x14ac:dyDescent="0.3">
      <c r="A84" s="18"/>
      <c r="B84" s="19"/>
      <c r="C84" s="56"/>
    </row>
    <row r="85" spans="1:3" x14ac:dyDescent="0.3">
      <c r="A85" s="18"/>
      <c r="B85" s="19"/>
      <c r="C85" s="17"/>
    </row>
    <row r="86" spans="1:3" x14ac:dyDescent="0.3">
      <c r="A86" s="18"/>
      <c r="B86" s="19"/>
      <c r="C86" s="17"/>
    </row>
    <row r="87" spans="1:3" x14ac:dyDescent="0.3">
      <c r="A87" s="18"/>
      <c r="B87" s="19"/>
      <c r="C87" s="17"/>
    </row>
    <row r="88" spans="1:3" x14ac:dyDescent="0.3">
      <c r="A88" s="18"/>
      <c r="B88" s="19"/>
      <c r="C88" s="9"/>
    </row>
    <row r="89" spans="1:3" x14ac:dyDescent="0.3">
      <c r="A89" s="18"/>
      <c r="B89" s="19"/>
      <c r="C89" s="56"/>
    </row>
    <row r="90" spans="1:3" x14ac:dyDescent="0.3">
      <c r="A90" s="18"/>
      <c r="B90" s="19"/>
      <c r="C90" s="17"/>
    </row>
    <row r="91" spans="1:3" x14ac:dyDescent="0.3">
      <c r="A91" s="18"/>
      <c r="B91" s="19"/>
      <c r="C91" s="17"/>
    </row>
    <row r="92" spans="1:3" x14ac:dyDescent="0.3">
      <c r="A92" s="18"/>
      <c r="B92" s="19"/>
      <c r="C92" s="17"/>
    </row>
    <row r="93" spans="1:3" x14ac:dyDescent="0.3">
      <c r="A93" s="18"/>
      <c r="B93" s="19"/>
      <c r="C93" s="17"/>
    </row>
    <row r="94" spans="1:3" x14ac:dyDescent="0.3">
      <c r="A94" s="18"/>
      <c r="B94" s="19"/>
      <c r="C94" s="17"/>
    </row>
    <row r="95" spans="1:3" x14ac:dyDescent="0.3">
      <c r="A95" s="18"/>
      <c r="B95" s="19"/>
      <c r="C95" s="17"/>
    </row>
    <row r="96" spans="1:3" x14ac:dyDescent="0.3">
      <c r="A96" s="18"/>
      <c r="B96" s="19"/>
      <c r="C96" s="17"/>
    </row>
    <row r="97" spans="1:3" x14ac:dyDescent="0.3">
      <c r="A97" s="18"/>
      <c r="B97" s="19"/>
      <c r="C97" s="17"/>
    </row>
    <row r="98" spans="1:3" x14ac:dyDescent="0.3">
      <c r="A98" s="18"/>
      <c r="B98" s="19"/>
      <c r="C98" s="17"/>
    </row>
    <row r="99" spans="1:3" x14ac:dyDescent="0.3">
      <c r="A99" s="18"/>
      <c r="B99" s="19"/>
      <c r="C99" s="17"/>
    </row>
    <row r="100" spans="1:3" x14ac:dyDescent="0.3">
      <c r="A100" s="18"/>
      <c r="B100" s="19"/>
      <c r="C100" s="17"/>
    </row>
    <row r="101" spans="1:3" x14ac:dyDescent="0.3">
      <c r="A101" s="18"/>
      <c r="B101" s="19"/>
      <c r="C101" s="17"/>
    </row>
    <row r="102" spans="1:3" x14ac:dyDescent="0.3">
      <c r="A102" s="18"/>
      <c r="B102" s="19"/>
      <c r="C102" s="17"/>
    </row>
    <row r="103" spans="1:3" x14ac:dyDescent="0.3">
      <c r="A103" s="18"/>
      <c r="B103" s="19"/>
      <c r="C103" s="17"/>
    </row>
    <row r="104" spans="1:3" x14ac:dyDescent="0.3">
      <c r="A104" s="18"/>
      <c r="B104" s="19"/>
      <c r="C104" s="17"/>
    </row>
    <row r="105" spans="1:3" x14ac:dyDescent="0.3">
      <c r="A105" s="18"/>
      <c r="B105" s="19"/>
      <c r="C105" s="17"/>
    </row>
    <row r="106" spans="1:3" x14ac:dyDescent="0.3">
      <c r="A106" s="18"/>
      <c r="B106" s="19"/>
      <c r="C106" s="17"/>
    </row>
    <row r="107" spans="1:3" x14ac:dyDescent="0.3">
      <c r="A107" s="18"/>
      <c r="B107" s="19"/>
      <c r="C107" s="17"/>
    </row>
    <row r="108" spans="1:3" x14ac:dyDescent="0.3">
      <c r="A108" s="18"/>
      <c r="B108" s="19"/>
      <c r="C108" s="17"/>
    </row>
    <row r="109" spans="1:3" x14ac:dyDescent="0.3">
      <c r="A109" s="18"/>
      <c r="B109" s="19"/>
      <c r="C109" s="17"/>
    </row>
    <row r="110" spans="1:3" x14ac:dyDescent="0.3">
      <c r="A110" s="18"/>
      <c r="B110" s="19"/>
      <c r="C110" s="17"/>
    </row>
    <row r="111" spans="1:3" x14ac:dyDescent="0.3">
      <c r="A111" s="18"/>
      <c r="B111" s="19"/>
      <c r="C111" s="17"/>
    </row>
    <row r="112" spans="1:3" x14ac:dyDescent="0.3">
      <c r="A112" s="18"/>
      <c r="B112" s="19"/>
      <c r="C112" s="17"/>
    </row>
    <row r="113" spans="1:3" x14ac:dyDescent="0.3">
      <c r="A113" s="18"/>
      <c r="B113" s="19"/>
      <c r="C113" s="17"/>
    </row>
    <row r="114" spans="1:3" x14ac:dyDescent="0.3">
      <c r="A114" s="18"/>
      <c r="B114" s="19"/>
      <c r="C114" s="17"/>
    </row>
    <row r="115" spans="1:3" x14ac:dyDescent="0.3">
      <c r="A115" s="18"/>
      <c r="B115" s="19"/>
      <c r="C115" s="17"/>
    </row>
    <row r="116" spans="1:3" x14ac:dyDescent="0.3">
      <c r="A116" s="18"/>
      <c r="B116" s="19"/>
      <c r="C116" s="17"/>
    </row>
    <row r="117" spans="1:3" x14ac:dyDescent="0.3">
      <c r="A117" s="18"/>
      <c r="B117" s="19"/>
      <c r="C117" s="17"/>
    </row>
    <row r="118" spans="1:3" x14ac:dyDescent="0.3">
      <c r="A118" s="18"/>
      <c r="B118" s="19"/>
      <c r="C118" s="17"/>
    </row>
    <row r="119" spans="1:3" x14ac:dyDescent="0.3">
      <c r="A119" s="18"/>
      <c r="B119" s="19"/>
      <c r="C119" s="17"/>
    </row>
    <row r="120" spans="1:3" x14ac:dyDescent="0.3">
      <c r="A120" s="18"/>
      <c r="B120" s="19"/>
      <c r="C120" s="17"/>
    </row>
    <row r="121" spans="1:3" x14ac:dyDescent="0.3">
      <c r="A121" s="18"/>
      <c r="B121" s="19"/>
      <c r="C121" s="17"/>
    </row>
    <row r="122" spans="1:3" x14ac:dyDescent="0.3">
      <c r="A122" s="18"/>
      <c r="B122" s="19"/>
      <c r="C122" s="17"/>
    </row>
    <row r="123" spans="1:3" x14ac:dyDescent="0.3">
      <c r="A123" s="18"/>
      <c r="B123" s="19"/>
      <c r="C123" s="17"/>
    </row>
    <row r="124" spans="1:3" x14ac:dyDescent="0.3">
      <c r="A124" s="18"/>
      <c r="B124" s="19"/>
      <c r="C124" s="17"/>
    </row>
    <row r="125" spans="1:3" x14ac:dyDescent="0.3">
      <c r="A125" s="18"/>
      <c r="B125" s="19"/>
      <c r="C125" s="17"/>
    </row>
    <row r="126" spans="1:3" x14ac:dyDescent="0.3">
      <c r="A126" s="18"/>
      <c r="B126" s="19"/>
      <c r="C126" s="17"/>
    </row>
    <row r="127" spans="1:3" x14ac:dyDescent="0.3">
      <c r="A127" s="18"/>
      <c r="B127" s="19"/>
      <c r="C127" s="17"/>
    </row>
    <row r="128" spans="1:3" x14ac:dyDescent="0.3">
      <c r="A128" s="18"/>
      <c r="B128" s="19"/>
      <c r="C128" s="17"/>
    </row>
    <row r="129" spans="1:3" x14ac:dyDescent="0.3">
      <c r="A129" s="18"/>
      <c r="B129" s="19"/>
      <c r="C129" s="17"/>
    </row>
    <row r="130" spans="1:3" x14ac:dyDescent="0.3">
      <c r="A130" s="18"/>
      <c r="B130" s="19"/>
      <c r="C130" s="17"/>
    </row>
    <row r="131" spans="1:3" x14ac:dyDescent="0.3">
      <c r="A131" s="18"/>
      <c r="B131" s="19"/>
      <c r="C131" s="17"/>
    </row>
    <row r="132" spans="1:3" x14ac:dyDescent="0.3">
      <c r="A132" s="18"/>
      <c r="B132" s="19"/>
      <c r="C132" s="17"/>
    </row>
    <row r="133" spans="1:3" x14ac:dyDescent="0.3">
      <c r="A133" s="18"/>
      <c r="B133" s="19"/>
      <c r="C133" s="17"/>
    </row>
    <row r="134" spans="1:3" x14ac:dyDescent="0.3">
      <c r="A134" s="18"/>
      <c r="B134" s="19"/>
      <c r="C134" s="17"/>
    </row>
    <row r="135" spans="1:3" x14ac:dyDescent="0.3">
      <c r="A135" s="18"/>
      <c r="B135" s="19"/>
      <c r="C135" s="17"/>
    </row>
    <row r="136" spans="1:3" x14ac:dyDescent="0.3">
      <c r="A136" s="18"/>
      <c r="B136" s="19"/>
      <c r="C136" s="17"/>
    </row>
    <row r="137" spans="1:3" x14ac:dyDescent="0.3">
      <c r="A137" s="18"/>
      <c r="B137" s="19"/>
      <c r="C137" s="17"/>
    </row>
    <row r="138" spans="1:3" x14ac:dyDescent="0.3">
      <c r="A138" s="18"/>
      <c r="B138" s="19"/>
      <c r="C138" s="17"/>
    </row>
    <row r="139" spans="1:3" x14ac:dyDescent="0.3">
      <c r="A139" s="18"/>
      <c r="B139" s="19"/>
      <c r="C139" s="17"/>
    </row>
    <row r="140" spans="1:3" x14ac:dyDescent="0.3">
      <c r="A140" s="18"/>
      <c r="B140" s="19"/>
      <c r="C140" s="17"/>
    </row>
    <row r="141" spans="1:3" x14ac:dyDescent="0.3">
      <c r="A141" s="18"/>
      <c r="B141" s="19"/>
      <c r="C141" s="17"/>
    </row>
    <row r="142" spans="1:3" x14ac:dyDescent="0.3">
      <c r="A142" s="18"/>
      <c r="B142" s="19"/>
      <c r="C142" s="17"/>
    </row>
    <row r="143" spans="1:3" x14ac:dyDescent="0.3">
      <c r="A143" s="18"/>
      <c r="B143" s="19"/>
      <c r="C143" s="17"/>
    </row>
    <row r="144" spans="1:3" x14ac:dyDescent="0.3">
      <c r="A144" s="18"/>
      <c r="B144" s="19"/>
      <c r="C144" s="17"/>
    </row>
  </sheetData>
  <hyperlinks>
    <hyperlink ref="A1" location="'Total Orgs'!A1" display="Total Organizations" xr:uid="{00000000-0004-0000-D400-000000000000}"/>
  </hyperlinks>
  <pageMargins left="0.75" right="0.75" top="1" bottom="1" header="0.5" footer="0.5"/>
  <pageSetup orientation="portrait" r:id="rId1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500-000000000000}">
  <dimension ref="A1:J174"/>
  <sheetViews>
    <sheetView zoomScale="125" zoomScaleNormal="125"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9.09765625" customWidth="1"/>
    <col min="4" max="4" width="15.3984375" customWidth="1"/>
    <col min="5" max="5" width="32.09765625" customWidth="1"/>
    <col min="6" max="6" width="22" customWidth="1"/>
  </cols>
  <sheetData>
    <row r="1" spans="1:5" x14ac:dyDescent="0.3">
      <c r="A1" s="5" t="s">
        <v>0</v>
      </c>
      <c r="C1" s="1" t="e">
        <f>'Total Orgs'!#REF!</f>
        <v>#REF!</v>
      </c>
    </row>
    <row r="2" spans="1:5" x14ac:dyDescent="0.3">
      <c r="A2" s="5"/>
    </row>
    <row r="3" spans="1:5" x14ac:dyDescent="0.3">
      <c r="A3" s="6" t="s">
        <v>56</v>
      </c>
    </row>
    <row r="5" spans="1:5" x14ac:dyDescent="0.3">
      <c r="A5" s="4" t="s">
        <v>1</v>
      </c>
      <c r="B5" s="2">
        <f>'Total Orgs'!B173</f>
        <v>5500</v>
      </c>
    </row>
    <row r="6" spans="1:5" x14ac:dyDescent="0.3">
      <c r="A6" s="4" t="s">
        <v>2</v>
      </c>
    </row>
    <row r="7" spans="1:5" x14ac:dyDescent="0.3">
      <c r="A7" s="4" t="s">
        <v>3</v>
      </c>
      <c r="B7" s="2">
        <f>SUM(B11:B115)</f>
        <v>2500</v>
      </c>
    </row>
    <row r="8" spans="1:5" x14ac:dyDescent="0.3">
      <c r="A8" s="4" t="s">
        <v>4</v>
      </c>
      <c r="B8" s="2">
        <f>SUM(B5+B6-B7)</f>
        <v>3000</v>
      </c>
    </row>
    <row r="10" spans="1:5" s="1" customFormat="1" x14ac:dyDescent="0.3">
      <c r="A10" s="7" t="s">
        <v>5</v>
      </c>
      <c r="B10" s="3" t="s">
        <v>6</v>
      </c>
      <c r="C10" s="1" t="s">
        <v>7</v>
      </c>
    </row>
    <row r="11" spans="1:5" x14ac:dyDescent="0.3">
      <c r="A11" s="4">
        <v>45239</v>
      </c>
      <c r="B11" s="2">
        <v>500</v>
      </c>
      <c r="C11" s="9" t="s">
        <v>261</v>
      </c>
      <c r="D11" s="128">
        <v>500</v>
      </c>
      <c r="E11" t="s">
        <v>859</v>
      </c>
    </row>
    <row r="12" spans="1:5" x14ac:dyDescent="0.3">
      <c r="C12" t="s">
        <v>601</v>
      </c>
      <c r="D12" s="241"/>
    </row>
    <row r="13" spans="1:5" x14ac:dyDescent="0.3">
      <c r="D13" s="241"/>
    </row>
    <row r="14" spans="1:5" x14ac:dyDescent="0.3">
      <c r="C14" s="9"/>
    </row>
    <row r="15" spans="1:5" x14ac:dyDescent="0.3">
      <c r="B15" s="2">
        <v>500</v>
      </c>
      <c r="C15" s="9" t="s">
        <v>619</v>
      </c>
    </row>
    <row r="16" spans="1:5" x14ac:dyDescent="0.3">
      <c r="C16" s="162" t="s">
        <v>620</v>
      </c>
    </row>
    <row r="17" spans="2:4" x14ac:dyDescent="0.3">
      <c r="C17" s="162" t="s">
        <v>621</v>
      </c>
    </row>
    <row r="18" spans="2:4" x14ac:dyDescent="0.3">
      <c r="C18" s="162"/>
    </row>
    <row r="19" spans="2:4" x14ac:dyDescent="0.3">
      <c r="C19" s="162"/>
    </row>
    <row r="20" spans="2:4" x14ac:dyDescent="0.3">
      <c r="B20" s="2">
        <v>500</v>
      </c>
      <c r="C20" s="9" t="s">
        <v>895</v>
      </c>
    </row>
    <row r="21" spans="2:4" x14ac:dyDescent="0.3">
      <c r="C21" s="162" t="s">
        <v>896</v>
      </c>
    </row>
    <row r="22" spans="2:4" x14ac:dyDescent="0.3">
      <c r="C22" s="149" t="s">
        <v>897</v>
      </c>
    </row>
    <row r="23" spans="2:4" x14ac:dyDescent="0.3">
      <c r="C23" s="9" t="s">
        <v>898</v>
      </c>
      <c r="D23">
        <v>414.2</v>
      </c>
    </row>
    <row r="24" spans="2:4" x14ac:dyDescent="0.3">
      <c r="C24" s="162" t="s">
        <v>899</v>
      </c>
    </row>
    <row r="25" spans="2:4" x14ac:dyDescent="0.3">
      <c r="C25" s="162"/>
    </row>
    <row r="26" spans="2:4" x14ac:dyDescent="0.3">
      <c r="B26" s="2">
        <v>500</v>
      </c>
      <c r="C26" s="9" t="s">
        <v>900</v>
      </c>
      <c r="D26" s="168"/>
    </row>
    <row r="27" spans="2:4" x14ac:dyDescent="0.3">
      <c r="C27" s="166" t="s">
        <v>901</v>
      </c>
      <c r="D27" s="168"/>
    </row>
    <row r="28" spans="2:4" x14ac:dyDescent="0.3">
      <c r="C28" s="149" t="s">
        <v>902</v>
      </c>
      <c r="D28" s="168"/>
    </row>
    <row r="29" spans="2:4" x14ac:dyDescent="0.3">
      <c r="C29" s="166" t="s">
        <v>903</v>
      </c>
      <c r="D29" s="168"/>
    </row>
    <row r="30" spans="2:4" x14ac:dyDescent="0.3">
      <c r="C30" s="166" t="s">
        <v>904</v>
      </c>
      <c r="D30" s="168">
        <v>344.82</v>
      </c>
    </row>
    <row r="31" spans="2:4" x14ac:dyDescent="0.3">
      <c r="C31" s="162"/>
    </row>
    <row r="32" spans="2:4" x14ac:dyDescent="0.3">
      <c r="B32" s="2">
        <v>500</v>
      </c>
      <c r="C32" s="9" t="s">
        <v>1017</v>
      </c>
      <c r="D32">
        <v>394.8</v>
      </c>
    </row>
    <row r="33" spans="1:10" x14ac:dyDescent="0.3">
      <c r="C33" t="s">
        <v>1018</v>
      </c>
    </row>
    <row r="35" spans="1:10" x14ac:dyDescent="0.3">
      <c r="C35" s="9"/>
    </row>
    <row r="38" spans="1:10" x14ac:dyDescent="0.3">
      <c r="C38" s="9"/>
    </row>
    <row r="41" spans="1:10" x14ac:dyDescent="0.3">
      <c r="C41" s="9"/>
    </row>
    <row r="42" spans="1:10" x14ac:dyDescent="0.3">
      <c r="C42" s="162"/>
    </row>
    <row r="44" spans="1:10" x14ac:dyDescent="0.3">
      <c r="C44" s="9"/>
      <c r="D44" s="23"/>
      <c r="E44" s="23"/>
      <c r="F44" s="23"/>
      <c r="G44" s="23"/>
      <c r="H44" s="23"/>
      <c r="I44" s="23"/>
      <c r="J44" s="23"/>
    </row>
    <row r="45" spans="1:10" x14ac:dyDescent="0.3">
      <c r="D45" s="23"/>
      <c r="E45" s="23"/>
      <c r="F45" s="23"/>
      <c r="G45" s="23"/>
      <c r="H45" s="23"/>
      <c r="I45" s="23"/>
      <c r="J45" s="23"/>
    </row>
    <row r="46" spans="1:10" x14ac:dyDescent="0.3">
      <c r="D46" s="23"/>
      <c r="E46" s="23"/>
      <c r="F46" s="23"/>
      <c r="G46" s="23"/>
      <c r="H46" s="23"/>
      <c r="I46" s="23"/>
      <c r="J46" s="23"/>
    </row>
    <row r="47" spans="1:10" x14ac:dyDescent="0.3">
      <c r="C47" s="9"/>
    </row>
    <row r="48" spans="1:10" x14ac:dyDescent="0.3">
      <c r="A48" s="13"/>
      <c r="B48" s="14"/>
      <c r="C48" s="242"/>
    </row>
    <row r="49" spans="1:10" x14ac:dyDescent="0.3">
      <c r="A49" s="13"/>
      <c r="B49" s="14"/>
      <c r="C49" s="242"/>
      <c r="D49" s="128"/>
    </row>
    <row r="50" spans="1:10" x14ac:dyDescent="0.3">
      <c r="A50" s="13"/>
      <c r="B50" s="14"/>
      <c r="C50" s="242"/>
      <c r="D50" s="129"/>
    </row>
    <row r="51" spans="1:10" x14ac:dyDescent="0.3">
      <c r="A51" s="13"/>
      <c r="B51" s="14"/>
      <c r="C51" s="242"/>
      <c r="D51" s="128"/>
    </row>
    <row r="52" spans="1:10" x14ac:dyDescent="0.3">
      <c r="A52" s="13"/>
      <c r="B52" s="14"/>
      <c r="C52" s="242"/>
      <c r="D52" s="129"/>
    </row>
    <row r="53" spans="1:10" x14ac:dyDescent="0.3">
      <c r="A53" s="13"/>
      <c r="B53" s="14"/>
      <c r="C53" s="242"/>
      <c r="D53" s="128"/>
    </row>
    <row r="54" spans="1:10" x14ac:dyDescent="0.3">
      <c r="A54" s="13"/>
      <c r="B54" s="14"/>
      <c r="C54" s="242"/>
      <c r="D54" s="129"/>
    </row>
    <row r="55" spans="1:10" x14ac:dyDescent="0.3">
      <c r="A55" s="13"/>
      <c r="B55" s="14"/>
      <c r="C55" s="242"/>
      <c r="D55" s="128"/>
    </row>
    <row r="56" spans="1:10" x14ac:dyDescent="0.3">
      <c r="D56" s="250"/>
      <c r="E56" s="23"/>
      <c r="F56" s="23"/>
      <c r="G56" s="23"/>
      <c r="H56" s="23"/>
      <c r="I56" s="23"/>
      <c r="J56" s="23"/>
    </row>
    <row r="57" spans="1:10" x14ac:dyDescent="0.3">
      <c r="C57" s="9"/>
      <c r="D57" s="23"/>
      <c r="E57" s="23"/>
      <c r="F57" s="23"/>
      <c r="G57" s="23"/>
      <c r="H57" s="23"/>
      <c r="I57" s="23"/>
      <c r="J57" s="23"/>
    </row>
    <row r="58" spans="1:10" x14ac:dyDescent="0.3">
      <c r="D58" s="23"/>
      <c r="E58" s="23"/>
      <c r="F58" s="23"/>
      <c r="G58" s="23"/>
      <c r="H58" s="23"/>
      <c r="I58" s="23"/>
      <c r="J58" s="23"/>
    </row>
    <row r="59" spans="1:10" x14ac:dyDescent="0.3">
      <c r="A59" s="44"/>
      <c r="C59" s="149"/>
    </row>
    <row r="60" spans="1:10" x14ac:dyDescent="0.3">
      <c r="C60" s="9"/>
    </row>
    <row r="61" spans="1:10" x14ac:dyDescent="0.3">
      <c r="A61" s="44"/>
      <c r="C61" s="162"/>
    </row>
    <row r="62" spans="1:10" x14ac:dyDescent="0.3">
      <c r="C62" s="166"/>
    </row>
    <row r="63" spans="1:10" x14ac:dyDescent="0.3">
      <c r="C63" s="17"/>
    </row>
    <row r="64" spans="1:10" x14ac:dyDescent="0.3">
      <c r="C64" s="9"/>
    </row>
    <row r="66" spans="3:4" x14ac:dyDescent="0.3">
      <c r="C66" s="166"/>
    </row>
    <row r="67" spans="3:4" x14ac:dyDescent="0.3">
      <c r="C67" s="9"/>
      <c r="D67" s="128"/>
    </row>
    <row r="68" spans="3:4" x14ac:dyDescent="0.3">
      <c r="C68" s="166"/>
      <c r="D68" s="128"/>
    </row>
    <row r="69" spans="3:4" x14ac:dyDescent="0.3">
      <c r="D69" s="128"/>
    </row>
    <row r="70" spans="3:4" x14ac:dyDescent="0.3">
      <c r="D70" s="129"/>
    </row>
    <row r="71" spans="3:4" x14ac:dyDescent="0.3">
      <c r="D71" s="128"/>
    </row>
    <row r="73" spans="3:4" x14ac:dyDescent="0.3">
      <c r="C73" s="166"/>
    </row>
    <row r="74" spans="3:4" x14ac:dyDescent="0.3">
      <c r="C74" s="9"/>
      <c r="D74" s="128"/>
    </row>
    <row r="75" spans="3:4" x14ac:dyDescent="0.3">
      <c r="C75" s="166"/>
      <c r="D75" s="129"/>
    </row>
    <row r="76" spans="3:4" x14ac:dyDescent="0.3">
      <c r="C76" s="166"/>
      <c r="D76" s="128"/>
    </row>
    <row r="77" spans="3:4" x14ac:dyDescent="0.3">
      <c r="C77" s="166"/>
    </row>
    <row r="78" spans="3:4" x14ac:dyDescent="0.3">
      <c r="C78" s="166"/>
    </row>
    <row r="79" spans="3:4" x14ac:dyDescent="0.3">
      <c r="C79" s="166"/>
    </row>
    <row r="80" spans="3:4" x14ac:dyDescent="0.3">
      <c r="C80" s="9"/>
    </row>
    <row r="81" spans="3:3" x14ac:dyDescent="0.3">
      <c r="C81" s="166"/>
    </row>
    <row r="82" spans="3:3" x14ac:dyDescent="0.3">
      <c r="C82" s="166"/>
    </row>
    <row r="83" spans="3:3" x14ac:dyDescent="0.3">
      <c r="C83" s="17"/>
    </row>
    <row r="84" spans="3:3" x14ac:dyDescent="0.3">
      <c r="C84" s="9"/>
    </row>
    <row r="85" spans="3:3" x14ac:dyDescent="0.3">
      <c r="C85" s="166"/>
    </row>
    <row r="90" spans="3:3" x14ac:dyDescent="0.3">
      <c r="C90" s="17"/>
    </row>
    <row r="91" spans="3:3" x14ac:dyDescent="0.3">
      <c r="C91" s="17"/>
    </row>
    <row r="92" spans="3:3" x14ac:dyDescent="0.3">
      <c r="C92" s="17"/>
    </row>
    <row r="93" spans="3:3" x14ac:dyDescent="0.3">
      <c r="C93" s="9"/>
    </row>
    <row r="96" spans="3:3" x14ac:dyDescent="0.3">
      <c r="C96" s="17"/>
    </row>
    <row r="97" spans="3:5" x14ac:dyDescent="0.3">
      <c r="C97" s="17"/>
    </row>
    <row r="98" spans="3:5" x14ac:dyDescent="0.3">
      <c r="C98" s="9"/>
    </row>
    <row r="103" spans="3:5" x14ac:dyDescent="0.3">
      <c r="C103" s="17"/>
    </row>
    <row r="104" spans="3:5" x14ac:dyDescent="0.3">
      <c r="C104" s="17"/>
    </row>
    <row r="105" spans="3:5" x14ac:dyDescent="0.3">
      <c r="C105" s="9"/>
      <c r="D105" s="168"/>
    </row>
    <row r="107" spans="3:5" x14ac:dyDescent="0.3">
      <c r="E107" s="4"/>
    </row>
    <row r="111" spans="3:5" x14ac:dyDescent="0.3">
      <c r="C111" s="176"/>
      <c r="D111" s="176"/>
    </row>
    <row r="112" spans="3:5" x14ac:dyDescent="0.3">
      <c r="C112" s="54"/>
      <c r="D112" s="2"/>
    </row>
    <row r="113" spans="3:3" x14ac:dyDescent="0.3">
      <c r="C113" s="17"/>
    </row>
    <row r="115" spans="3:3" x14ac:dyDescent="0.3">
      <c r="C115" s="9"/>
    </row>
    <row r="121" spans="3:3" x14ac:dyDescent="0.3">
      <c r="C121" s="9"/>
    </row>
    <row r="128" spans="3:3" x14ac:dyDescent="0.3">
      <c r="C128" s="9"/>
    </row>
    <row r="129" spans="3:5" x14ac:dyDescent="0.3">
      <c r="D129" s="168"/>
    </row>
    <row r="131" spans="3:5" x14ac:dyDescent="0.3">
      <c r="E131" s="168"/>
    </row>
    <row r="133" spans="3:5" x14ac:dyDescent="0.3">
      <c r="D133" s="176"/>
    </row>
    <row r="135" spans="3:5" x14ac:dyDescent="0.3">
      <c r="C135" s="54"/>
      <c r="D135" s="2"/>
    </row>
    <row r="137" spans="3:5" x14ac:dyDescent="0.3">
      <c r="E137" s="168"/>
    </row>
    <row r="138" spans="3:5" x14ac:dyDescent="0.3">
      <c r="C138" s="9"/>
      <c r="D138" s="129"/>
      <c r="E138" s="170"/>
    </row>
    <row r="139" spans="3:5" x14ac:dyDescent="0.3">
      <c r="D139" s="2"/>
    </row>
    <row r="140" spans="3:5" x14ac:dyDescent="0.3">
      <c r="C140" s="149"/>
    </row>
    <row r="145" spans="3:5" x14ac:dyDescent="0.3">
      <c r="C145" s="9"/>
      <c r="E145" s="10"/>
    </row>
    <row r="147" spans="3:5" x14ac:dyDescent="0.3">
      <c r="C147" s="171"/>
    </row>
    <row r="150" spans="3:5" x14ac:dyDescent="0.3">
      <c r="C150" s="9"/>
    </row>
    <row r="153" spans="3:5" x14ac:dyDescent="0.3">
      <c r="C153" s="176"/>
      <c r="D153" s="176"/>
    </row>
    <row r="154" spans="3:5" x14ac:dyDescent="0.3">
      <c r="C154" s="54"/>
      <c r="D154" s="2"/>
    </row>
    <row r="155" spans="3:5" x14ac:dyDescent="0.3">
      <c r="C155" s="124"/>
      <c r="D155" s="2"/>
    </row>
    <row r="156" spans="3:5" x14ac:dyDescent="0.3">
      <c r="C156" s="54"/>
      <c r="D156" s="2"/>
    </row>
    <row r="159" spans="3:5" x14ac:dyDescent="0.3">
      <c r="C159" s="9"/>
    </row>
    <row r="165" spans="3:3" x14ac:dyDescent="0.3">
      <c r="C165" s="9"/>
    </row>
    <row r="167" spans="3:3" x14ac:dyDescent="0.3">
      <c r="C167" s="149"/>
    </row>
    <row r="172" spans="3:3" x14ac:dyDescent="0.3">
      <c r="C172" s="9"/>
    </row>
    <row r="174" spans="3:3" x14ac:dyDescent="0.3">
      <c r="C174" s="149"/>
    </row>
  </sheetData>
  <hyperlinks>
    <hyperlink ref="A1" location="'Total Orgs'!A1" display="Total Organizations" xr:uid="{00000000-0004-0000-D500-000000000000}"/>
    <hyperlink ref="C22" r:id="rId1" xr:uid="{BDAA2B1E-0E1C-44A7-988A-655B4556E49A}"/>
    <hyperlink ref="C28" r:id="rId2" xr:uid="{2F84699B-9BD5-49D0-B442-E57098C8FD76}"/>
  </hyperlinks>
  <pageMargins left="0.75" right="0.75" top="1" bottom="1" header="0.5" footer="0.5"/>
  <pageSetup orientation="portrait" horizontalDpi="4294967292" verticalDpi="4294967292" r:id="rId3"/>
</worksheet>
</file>

<file path=xl/worksheets/sheet18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60CD2-584D-4555-8EF4-9B0C10B1E405}">
  <dimension ref="A1:Y53"/>
  <sheetViews>
    <sheetView workbookViewId="0">
      <selection activeCell="G9" sqref="G9"/>
    </sheetView>
  </sheetViews>
  <sheetFormatPr defaultRowHeight="15.6" x14ac:dyDescent="0.3"/>
  <cols>
    <col min="1" max="1" width="35.3984375" customWidth="1"/>
  </cols>
  <sheetData>
    <row r="1" spans="1:13" ht="21" x14ac:dyDescent="0.4">
      <c r="A1" s="240" t="s">
        <v>419</v>
      </c>
    </row>
    <row r="2" spans="1:13" x14ac:dyDescent="0.3">
      <c r="A2" t="s">
        <v>420</v>
      </c>
    </row>
    <row r="6" spans="1:13" s="220" customFormat="1" ht="20.100000000000001" customHeight="1" x14ac:dyDescent="0.3">
      <c r="A6" s="226" t="s">
        <v>350</v>
      </c>
      <c r="B6" s="212"/>
      <c r="C6"/>
      <c r="D6"/>
      <c r="E6"/>
      <c r="F6"/>
      <c r="G6" s="213"/>
      <c r="H6" s="228" t="s">
        <v>230</v>
      </c>
      <c r="I6" s="215" t="s">
        <v>230</v>
      </c>
      <c r="J6" s="216"/>
      <c r="K6" s="217"/>
      <c r="L6" s="218">
        <v>1</v>
      </c>
      <c r="M6" s="219"/>
    </row>
    <row r="7" spans="1:13" s="220" customFormat="1" ht="20.100000000000001" customHeight="1" x14ac:dyDescent="0.3">
      <c r="A7" s="222" t="s">
        <v>371</v>
      </c>
      <c r="B7" s="212"/>
      <c r="C7"/>
      <c r="D7"/>
      <c r="E7"/>
      <c r="F7"/>
      <c r="G7" s="213" t="s">
        <v>80</v>
      </c>
      <c r="H7" s="228"/>
      <c r="I7" s="215"/>
      <c r="J7" s="216"/>
      <c r="K7" s="217"/>
      <c r="L7" s="218">
        <v>1</v>
      </c>
      <c r="M7" s="219"/>
    </row>
    <row r="8" spans="1:13" s="220" customFormat="1" ht="20.100000000000001" customHeight="1" x14ac:dyDescent="0.3">
      <c r="A8" s="222" t="s">
        <v>144</v>
      </c>
      <c r="B8" s="212"/>
      <c r="C8"/>
      <c r="D8"/>
      <c r="E8"/>
      <c r="F8"/>
      <c r="G8" s="213" t="s">
        <v>165</v>
      </c>
      <c r="H8" s="216"/>
      <c r="I8" s="215"/>
      <c r="J8" s="216"/>
      <c r="K8" s="217"/>
      <c r="L8" s="218">
        <v>1</v>
      </c>
      <c r="M8" s="219"/>
    </row>
    <row r="9" spans="1:13" s="220" customFormat="1" ht="20.100000000000001" customHeight="1" x14ac:dyDescent="0.3">
      <c r="A9" s="226" t="s">
        <v>281</v>
      </c>
      <c r="B9" s="212"/>
      <c r="C9"/>
      <c r="D9"/>
      <c r="E9"/>
      <c r="F9"/>
      <c r="G9" s="213" t="s">
        <v>289</v>
      </c>
      <c r="H9" s="227"/>
      <c r="I9" s="215"/>
      <c r="J9" s="216"/>
      <c r="K9" s="217"/>
      <c r="L9" s="218">
        <v>1</v>
      </c>
      <c r="M9" s="219"/>
    </row>
    <row r="10" spans="1:13" s="220" customFormat="1" ht="20.100000000000001" customHeight="1" x14ac:dyDescent="0.3">
      <c r="A10" s="222" t="s">
        <v>228</v>
      </c>
      <c r="B10" s="212">
        <v>0</v>
      </c>
      <c r="C10"/>
      <c r="D10"/>
      <c r="E10"/>
      <c r="F10"/>
      <c r="G10" s="213"/>
      <c r="H10" s="227"/>
      <c r="I10" s="215"/>
      <c r="J10" s="216"/>
      <c r="K10" s="217"/>
      <c r="L10" s="218">
        <v>1</v>
      </c>
      <c r="M10" s="219" t="s">
        <v>351</v>
      </c>
    </row>
    <row r="11" spans="1:13" s="220" customFormat="1" ht="20.100000000000001" customHeight="1" x14ac:dyDescent="0.3">
      <c r="A11" s="226" t="s">
        <v>258</v>
      </c>
      <c r="B11" s="212">
        <v>0</v>
      </c>
      <c r="C11"/>
      <c r="D11"/>
      <c r="E11"/>
      <c r="F11"/>
      <c r="G11" s="213"/>
      <c r="H11" s="227"/>
      <c r="I11" s="215"/>
      <c r="J11" s="216"/>
      <c r="K11" s="217"/>
      <c r="L11" s="218">
        <v>1</v>
      </c>
      <c r="M11" s="219">
        <v>21</v>
      </c>
    </row>
    <row r="12" spans="1:13" s="220" customFormat="1" ht="20.100000000000001" customHeight="1" x14ac:dyDescent="0.3">
      <c r="A12" s="226" t="s">
        <v>379</v>
      </c>
      <c r="B12" s="212">
        <v>0</v>
      </c>
      <c r="C12"/>
      <c r="D12"/>
      <c r="E12"/>
      <c r="F12"/>
      <c r="G12" s="213"/>
      <c r="H12" s="214"/>
      <c r="I12" s="215"/>
      <c r="J12" s="216"/>
      <c r="K12" s="217"/>
      <c r="L12" s="218"/>
      <c r="M12" s="219"/>
    </row>
    <row r="13" spans="1:13" s="220" customFormat="1" ht="20.100000000000001" customHeight="1" x14ac:dyDescent="0.3">
      <c r="A13" s="229" t="s">
        <v>219</v>
      </c>
      <c r="B13" s="212">
        <v>0</v>
      </c>
      <c r="C13"/>
      <c r="D13"/>
      <c r="E13"/>
      <c r="F13"/>
      <c r="G13" s="213" t="s">
        <v>291</v>
      </c>
      <c r="H13" s="214"/>
      <c r="I13" s="215"/>
      <c r="J13" s="216"/>
      <c r="K13" s="217"/>
      <c r="L13" s="218">
        <v>1</v>
      </c>
      <c r="M13" s="219"/>
    </row>
    <row r="14" spans="1:13" s="220" customFormat="1" ht="36.75" customHeight="1" x14ac:dyDescent="0.3">
      <c r="A14" s="211" t="s">
        <v>372</v>
      </c>
      <c r="B14" s="212">
        <v>0</v>
      </c>
      <c r="C14"/>
      <c r="D14"/>
      <c r="E14"/>
      <c r="F14"/>
      <c r="G14" s="213" t="s">
        <v>137</v>
      </c>
      <c r="H14" s="214"/>
      <c r="I14" s="215"/>
      <c r="J14" s="216"/>
      <c r="K14" s="217"/>
      <c r="L14" s="218">
        <v>1</v>
      </c>
      <c r="M14" s="219"/>
    </row>
    <row r="15" spans="1:13" s="220" customFormat="1" ht="20.100000000000001" customHeight="1" x14ac:dyDescent="0.3">
      <c r="A15" s="226" t="s">
        <v>333</v>
      </c>
      <c r="B15" s="212">
        <v>0</v>
      </c>
      <c r="C15"/>
      <c r="D15"/>
      <c r="E15"/>
      <c r="F15"/>
      <c r="G15" s="213"/>
      <c r="H15" s="216"/>
      <c r="I15" s="215"/>
      <c r="J15" s="216"/>
      <c r="K15" s="217"/>
      <c r="L15" s="218">
        <v>1</v>
      </c>
      <c r="M15" s="219"/>
    </row>
    <row r="16" spans="1:13" s="220" customFormat="1" ht="20.100000000000001" customHeight="1" x14ac:dyDescent="0.3">
      <c r="A16" s="222" t="s">
        <v>69</v>
      </c>
      <c r="B16" s="212"/>
      <c r="C16"/>
      <c r="D16"/>
      <c r="E16"/>
      <c r="F16"/>
      <c r="G16" s="213" t="s">
        <v>93</v>
      </c>
      <c r="H16" s="214"/>
      <c r="I16" s="215"/>
      <c r="J16" s="216"/>
      <c r="K16" s="217"/>
      <c r="L16" s="218">
        <v>1</v>
      </c>
      <c r="M16" s="219"/>
    </row>
    <row r="17" spans="1:17" s="220" customFormat="1" ht="20.100000000000001" customHeight="1" x14ac:dyDescent="0.3">
      <c r="A17" s="226" t="s">
        <v>365</v>
      </c>
      <c r="B17" s="212">
        <v>0</v>
      </c>
      <c r="C17"/>
      <c r="D17"/>
      <c r="E17"/>
      <c r="F17"/>
      <c r="G17" s="213" t="s">
        <v>367</v>
      </c>
      <c r="H17" s="228" t="s">
        <v>230</v>
      </c>
      <c r="I17" s="215" t="s">
        <v>230</v>
      </c>
      <c r="J17" s="216"/>
      <c r="K17" s="217"/>
      <c r="L17" s="218"/>
      <c r="M17" s="219"/>
    </row>
    <row r="18" spans="1:17" s="220" customFormat="1" ht="20.100000000000001" customHeight="1" x14ac:dyDescent="0.3">
      <c r="A18" s="222" t="s">
        <v>169</v>
      </c>
      <c r="B18" s="212">
        <v>0</v>
      </c>
      <c r="C18"/>
      <c r="D18"/>
      <c r="E18"/>
      <c r="F18"/>
      <c r="G18" s="213" t="s">
        <v>175</v>
      </c>
      <c r="H18" s="224" t="s">
        <v>230</v>
      </c>
      <c r="I18" s="215" t="s">
        <v>230</v>
      </c>
      <c r="J18" s="216"/>
      <c r="K18" s="217"/>
      <c r="L18" s="218">
        <v>1</v>
      </c>
      <c r="M18" s="219"/>
    </row>
    <row r="19" spans="1:17" s="220" customFormat="1" ht="20.100000000000001" customHeight="1" x14ac:dyDescent="0.3">
      <c r="A19" s="226" t="s">
        <v>262</v>
      </c>
      <c r="B19" s="212">
        <v>0</v>
      </c>
      <c r="C19"/>
      <c r="D19"/>
      <c r="E19"/>
      <c r="F19"/>
      <c r="G19" s="213"/>
      <c r="H19" s="225" t="s">
        <v>230</v>
      </c>
      <c r="I19" s="215" t="s">
        <v>230</v>
      </c>
      <c r="J19" s="216"/>
      <c r="K19" s="217"/>
      <c r="L19" s="218">
        <v>1</v>
      </c>
      <c r="M19" s="219"/>
    </row>
    <row r="20" spans="1:17" s="220" customFormat="1" ht="20.100000000000001" customHeight="1" x14ac:dyDescent="0.3">
      <c r="A20" s="226" t="s">
        <v>303</v>
      </c>
      <c r="B20" s="212">
        <v>0</v>
      </c>
      <c r="C20"/>
      <c r="D20"/>
      <c r="E20"/>
      <c r="F20"/>
      <c r="G20" s="213"/>
      <c r="H20" s="224" t="s">
        <v>230</v>
      </c>
      <c r="I20" s="215" t="s">
        <v>230</v>
      </c>
      <c r="J20" s="216"/>
      <c r="K20" s="217"/>
      <c r="L20" s="218">
        <v>1</v>
      </c>
      <c r="M20" s="219"/>
    </row>
    <row r="21" spans="1:17" s="220" customFormat="1" ht="20.100000000000001" customHeight="1" x14ac:dyDescent="0.3">
      <c r="A21" s="222" t="s">
        <v>192</v>
      </c>
      <c r="B21" s="212">
        <v>0</v>
      </c>
      <c r="C21"/>
      <c r="D21"/>
      <c r="E21"/>
      <c r="F21"/>
      <c r="G21" s="213" t="s">
        <v>295</v>
      </c>
      <c r="H21" s="228" t="s">
        <v>230</v>
      </c>
      <c r="I21" s="215" t="s">
        <v>230</v>
      </c>
      <c r="J21" s="216"/>
      <c r="K21" s="217"/>
      <c r="L21" s="218">
        <v>1</v>
      </c>
      <c r="M21" s="219"/>
    </row>
    <row r="22" spans="1:17" s="238" customFormat="1" ht="20.100000000000001" customHeight="1" x14ac:dyDescent="0.3">
      <c r="A22" s="226" t="s">
        <v>264</v>
      </c>
      <c r="B22" s="235">
        <v>0</v>
      </c>
      <c r="C22"/>
      <c r="D22"/>
      <c r="E22"/>
      <c r="F22"/>
      <c r="G22" s="236"/>
      <c r="H22" s="227"/>
      <c r="I22" s="215"/>
      <c r="J22" s="216"/>
      <c r="K22" s="217"/>
      <c r="L22" s="218">
        <v>1</v>
      </c>
      <c r="M22" s="237"/>
    </row>
    <row r="23" spans="1:17" s="220" customFormat="1" ht="20.100000000000001" customHeight="1" x14ac:dyDescent="0.3">
      <c r="A23" s="222" t="s">
        <v>66</v>
      </c>
      <c r="B23" s="212"/>
      <c r="C23"/>
      <c r="D23"/>
      <c r="E23"/>
      <c r="F23"/>
      <c r="G23" s="213" t="s">
        <v>104</v>
      </c>
      <c r="H23" s="224" t="s">
        <v>230</v>
      </c>
      <c r="I23" s="215" t="s">
        <v>230</v>
      </c>
      <c r="J23" s="216"/>
      <c r="K23" s="217"/>
      <c r="L23" s="218">
        <v>1</v>
      </c>
      <c r="M23" s="219"/>
    </row>
    <row r="24" spans="1:17" s="220" customFormat="1" ht="20.100000000000001" customHeight="1" x14ac:dyDescent="0.3">
      <c r="A24" s="226" t="s">
        <v>267</v>
      </c>
      <c r="B24" s="212">
        <v>0</v>
      </c>
      <c r="C24"/>
      <c r="D24"/>
      <c r="E24"/>
      <c r="F24"/>
      <c r="G24" s="213"/>
      <c r="H24" s="224" t="s">
        <v>230</v>
      </c>
      <c r="I24" s="215" t="s">
        <v>230</v>
      </c>
      <c r="J24" s="216"/>
      <c r="K24" s="217"/>
      <c r="L24" s="218">
        <v>1</v>
      </c>
      <c r="M24" s="219">
        <v>21</v>
      </c>
    </row>
    <row r="25" spans="1:17" s="220" customFormat="1" ht="20.100000000000001" customHeight="1" x14ac:dyDescent="0.3">
      <c r="A25" s="222" t="s">
        <v>224</v>
      </c>
      <c r="B25" s="212">
        <v>0</v>
      </c>
      <c r="C25"/>
      <c r="D25"/>
      <c r="E25"/>
      <c r="F25"/>
      <c r="G25" s="213" t="s">
        <v>301</v>
      </c>
      <c r="H25" s="228" t="s">
        <v>230</v>
      </c>
      <c r="I25" s="215" t="s">
        <v>230</v>
      </c>
      <c r="J25" s="216"/>
      <c r="K25" s="217"/>
      <c r="L25" s="218">
        <v>1</v>
      </c>
      <c r="M25" s="219"/>
    </row>
    <row r="26" spans="1:17" s="220" customFormat="1" ht="20.100000000000001" customHeight="1" x14ac:dyDescent="0.3">
      <c r="A26" s="226" t="s">
        <v>306</v>
      </c>
      <c r="B26" s="212">
        <v>0</v>
      </c>
      <c r="C26"/>
      <c r="D26"/>
      <c r="E26"/>
      <c r="F26"/>
      <c r="G26" s="213"/>
      <c r="H26" s="227"/>
      <c r="I26" s="215"/>
      <c r="J26" s="216"/>
      <c r="K26" s="217"/>
      <c r="L26" s="218">
        <v>1</v>
      </c>
      <c r="M26" s="219"/>
    </row>
    <row r="27" spans="1:17" s="220" customFormat="1" ht="20.100000000000001" customHeight="1" x14ac:dyDescent="0.3">
      <c r="A27" s="226" t="s">
        <v>269</v>
      </c>
      <c r="B27" s="212">
        <v>0</v>
      </c>
      <c r="C27"/>
      <c r="D27"/>
      <c r="E27"/>
      <c r="F27"/>
      <c r="G27" s="213" t="s">
        <v>302</v>
      </c>
      <c r="H27" s="224" t="s">
        <v>230</v>
      </c>
      <c r="I27" s="215" t="s">
        <v>230</v>
      </c>
      <c r="J27" s="216"/>
      <c r="K27" s="217"/>
      <c r="L27" s="218">
        <v>1</v>
      </c>
      <c r="M27" s="219" t="s">
        <v>355</v>
      </c>
    </row>
    <row r="28" spans="1:17" s="220" customFormat="1" ht="20.100000000000001" customHeight="1" x14ac:dyDescent="0.3">
      <c r="A28" s="226" t="s">
        <v>310</v>
      </c>
      <c r="B28" s="212">
        <v>0</v>
      </c>
      <c r="C28"/>
      <c r="D28"/>
      <c r="E28"/>
      <c r="F28"/>
      <c r="G28" s="213"/>
      <c r="H28" s="231"/>
      <c r="I28" s="232"/>
      <c r="J28" s="233"/>
      <c r="K28" s="234"/>
      <c r="L28" s="218">
        <v>1</v>
      </c>
      <c r="M28" s="219">
        <v>21</v>
      </c>
    </row>
    <row r="29" spans="1:17" s="220" customFormat="1" ht="20.100000000000001" customHeight="1" x14ac:dyDescent="0.3">
      <c r="A29" s="226" t="s">
        <v>270</v>
      </c>
      <c r="B29" s="212"/>
      <c r="C29"/>
      <c r="D29"/>
      <c r="E29"/>
      <c r="F29"/>
      <c r="G29" s="213"/>
      <c r="H29" s="227"/>
      <c r="I29" s="215"/>
      <c r="J29" s="216"/>
      <c r="K29" s="217"/>
      <c r="L29" s="218">
        <v>1</v>
      </c>
      <c r="M29" s="219" t="s">
        <v>356</v>
      </c>
    </row>
    <row r="30" spans="1:17" s="38" customFormat="1" x14ac:dyDescent="0.3">
      <c r="A30" s="141" t="s">
        <v>287</v>
      </c>
      <c r="B30" s="117"/>
      <c r="C30"/>
      <c r="D30"/>
      <c r="E30"/>
      <c r="F30"/>
      <c r="G30" s="154"/>
      <c r="H30" s="157" t="s">
        <v>230</v>
      </c>
      <c r="I30" s="155" t="s">
        <v>230</v>
      </c>
      <c r="J30" s="152"/>
      <c r="K30" s="187"/>
      <c r="L30" s="159">
        <v>1</v>
      </c>
      <c r="M30" s="144"/>
      <c r="N30" s="122"/>
      <c r="O30" s="122"/>
      <c r="P30" s="122"/>
      <c r="Q30" s="122"/>
    </row>
    <row r="31" spans="1:17" s="209" customFormat="1" x14ac:dyDescent="0.3">
      <c r="A31" s="221" t="s">
        <v>225</v>
      </c>
      <c r="B31" s="199">
        <v>0</v>
      </c>
      <c r="C31"/>
      <c r="D31"/>
      <c r="E31"/>
      <c r="F31"/>
      <c r="G31" s="204"/>
      <c r="H31" s="203"/>
      <c r="I31" s="204"/>
      <c r="J31" s="205"/>
      <c r="K31" s="206"/>
      <c r="L31" s="207">
        <v>1</v>
      </c>
      <c r="M31" s="208" t="s">
        <v>351</v>
      </c>
    </row>
    <row r="32" spans="1:17" s="209" customFormat="1" ht="31.2" x14ac:dyDescent="0.3">
      <c r="A32" s="239" t="s">
        <v>271</v>
      </c>
      <c r="B32" s="199">
        <v>0</v>
      </c>
      <c r="C32"/>
      <c r="D32"/>
      <c r="E32"/>
      <c r="F32"/>
      <c r="G32" s="204"/>
      <c r="H32" s="203"/>
      <c r="I32" s="204"/>
      <c r="J32" s="205"/>
      <c r="K32" s="206"/>
      <c r="L32" s="207">
        <v>1</v>
      </c>
      <c r="M32" s="208">
        <v>21</v>
      </c>
    </row>
    <row r="33" spans="1:25" s="38" customFormat="1" x14ac:dyDescent="0.3">
      <c r="A33" s="118" t="s">
        <v>196</v>
      </c>
      <c r="B33" s="117">
        <v>0</v>
      </c>
      <c r="C33" s="117"/>
      <c r="D33" s="119">
        <v>0</v>
      </c>
      <c r="E33" s="117"/>
      <c r="F33" s="153"/>
      <c r="G33" s="155" t="s">
        <v>197</v>
      </c>
      <c r="H33" s="152"/>
      <c r="I33" s="155"/>
      <c r="J33" s="152"/>
      <c r="K33" s="187"/>
      <c r="L33" s="161" t="s">
        <v>320</v>
      </c>
      <c r="M33" s="144"/>
      <c r="N33" s="122"/>
      <c r="O33" s="122"/>
      <c r="P33" s="122"/>
      <c r="Q33" s="122"/>
    </row>
    <row r="34" spans="1:25" s="220" customFormat="1" x14ac:dyDescent="0.3">
      <c r="A34" s="229" t="s">
        <v>337</v>
      </c>
      <c r="B34" s="212"/>
      <c r="C34"/>
      <c r="D34"/>
      <c r="E34"/>
      <c r="F34"/>
      <c r="G34" s="213"/>
      <c r="H34" s="216" t="s">
        <v>230</v>
      </c>
      <c r="I34" s="215"/>
      <c r="J34" s="216"/>
      <c r="K34" s="217"/>
      <c r="L34" s="218">
        <v>1</v>
      </c>
      <c r="M34" s="219"/>
    </row>
    <row r="35" spans="1:25" s="220" customFormat="1" ht="31.2" x14ac:dyDescent="0.3">
      <c r="A35" s="222" t="s">
        <v>198</v>
      </c>
      <c r="B35" s="212"/>
      <c r="C35"/>
      <c r="D35"/>
      <c r="E35"/>
      <c r="F35"/>
      <c r="G35" s="213"/>
      <c r="H35" s="224" t="s">
        <v>230</v>
      </c>
      <c r="I35" s="215" t="s">
        <v>230</v>
      </c>
      <c r="J35" s="216"/>
      <c r="K35" s="217"/>
      <c r="L35" s="218">
        <v>1</v>
      </c>
      <c r="M35" s="219"/>
    </row>
    <row r="36" spans="1:25" s="220" customFormat="1" ht="20.100000000000001" customHeight="1" x14ac:dyDescent="0.3">
      <c r="A36" s="226" t="s">
        <v>323</v>
      </c>
      <c r="B36" s="212"/>
      <c r="C36"/>
      <c r="D36"/>
      <c r="E36"/>
      <c r="F36"/>
      <c r="G36" s="213"/>
      <c r="H36" s="228" t="s">
        <v>230</v>
      </c>
      <c r="I36" s="215" t="s">
        <v>230</v>
      </c>
      <c r="J36" s="216"/>
      <c r="K36" s="217"/>
      <c r="L36" s="218">
        <v>1</v>
      </c>
      <c r="M36" s="219"/>
    </row>
    <row r="37" spans="1:25" s="220" customFormat="1" ht="31.2" x14ac:dyDescent="0.3">
      <c r="A37" s="222" t="s">
        <v>213</v>
      </c>
      <c r="B37" s="212"/>
      <c r="C37"/>
      <c r="D37"/>
      <c r="E37"/>
      <c r="F37"/>
      <c r="G37" s="213" t="s">
        <v>231</v>
      </c>
      <c r="H37" s="224" t="s">
        <v>230</v>
      </c>
      <c r="I37" s="215" t="s">
        <v>230</v>
      </c>
      <c r="J37" s="216"/>
      <c r="K37" s="217"/>
      <c r="L37" s="218">
        <v>1</v>
      </c>
      <c r="M37" s="219"/>
    </row>
    <row r="38" spans="1:25" s="220" customFormat="1" ht="20.100000000000001" customHeight="1" x14ac:dyDescent="0.3">
      <c r="A38" s="226" t="s">
        <v>341</v>
      </c>
      <c r="B38" s="212"/>
      <c r="C38"/>
      <c r="D38"/>
      <c r="E38"/>
      <c r="F38"/>
      <c r="G38" s="213"/>
      <c r="H38" s="227"/>
      <c r="I38" s="215"/>
      <c r="J38" s="216"/>
      <c r="K38" s="217"/>
      <c r="L38" s="218">
        <v>1</v>
      </c>
      <c r="M38" s="219"/>
    </row>
    <row r="39" spans="1:25" s="220" customFormat="1" ht="20.100000000000001" customHeight="1" x14ac:dyDescent="0.3">
      <c r="A39" s="226" t="s">
        <v>274</v>
      </c>
      <c r="B39" s="212"/>
      <c r="C39"/>
      <c r="D39"/>
      <c r="E39"/>
      <c r="F39"/>
      <c r="G39" s="213"/>
      <c r="H39" s="227"/>
      <c r="I39" s="215"/>
      <c r="J39" s="216"/>
      <c r="K39" s="217"/>
      <c r="L39" s="218">
        <v>1</v>
      </c>
      <c r="M39" s="219"/>
    </row>
    <row r="40" spans="1:25" s="220" customFormat="1" ht="20.100000000000001" customHeight="1" x14ac:dyDescent="0.3">
      <c r="A40" s="226" t="s">
        <v>382</v>
      </c>
      <c r="B40" s="212"/>
      <c r="C40"/>
      <c r="D40"/>
      <c r="E40"/>
      <c r="F40"/>
      <c r="G40" s="213"/>
      <c r="H40" s="224" t="s">
        <v>230</v>
      </c>
      <c r="I40" s="215" t="s">
        <v>230</v>
      </c>
      <c r="J40" s="216"/>
      <c r="K40" s="217"/>
      <c r="L40" s="218"/>
      <c r="M40" s="219"/>
    </row>
    <row r="41" spans="1:25" s="220" customFormat="1" ht="20.100000000000001" customHeight="1" x14ac:dyDescent="0.3">
      <c r="A41" s="222" t="s">
        <v>160</v>
      </c>
      <c r="B41" s="212"/>
      <c r="C41"/>
      <c r="D41"/>
      <c r="E41"/>
      <c r="F41"/>
      <c r="G41" s="213" t="s">
        <v>204</v>
      </c>
      <c r="H41" s="228" t="s">
        <v>230</v>
      </c>
      <c r="I41" s="215" t="s">
        <v>230</v>
      </c>
      <c r="J41" s="216"/>
      <c r="K41" s="217"/>
      <c r="L41" s="218">
        <v>1</v>
      </c>
      <c r="M41" s="219"/>
    </row>
    <row r="42" spans="1:25" s="220" customFormat="1" ht="20.100000000000001" customHeight="1" x14ac:dyDescent="0.3">
      <c r="A42" s="229" t="s">
        <v>325</v>
      </c>
      <c r="B42" s="212">
        <v>0</v>
      </c>
      <c r="C42"/>
      <c r="D42"/>
      <c r="E42"/>
      <c r="F42"/>
      <c r="G42" s="213" t="s">
        <v>96</v>
      </c>
      <c r="H42" s="214"/>
      <c r="I42" s="215"/>
      <c r="J42" s="216"/>
      <c r="K42" s="217"/>
      <c r="L42" s="230" t="s">
        <v>324</v>
      </c>
      <c r="M42" s="219"/>
    </row>
    <row r="43" spans="1:25" s="220" customFormat="1" ht="20.100000000000001" customHeight="1" x14ac:dyDescent="0.3">
      <c r="A43" s="226" t="s">
        <v>307</v>
      </c>
      <c r="B43" s="212"/>
      <c r="C43"/>
      <c r="D43"/>
      <c r="E43"/>
      <c r="F43"/>
      <c r="G43" s="213"/>
      <c r="H43" s="224" t="s">
        <v>230</v>
      </c>
      <c r="I43" s="215" t="s">
        <v>230</v>
      </c>
      <c r="J43" s="216"/>
      <c r="K43" s="217"/>
      <c r="L43" s="218">
        <v>1</v>
      </c>
      <c r="M43" s="219"/>
    </row>
    <row r="44" spans="1:25" s="220" customFormat="1" ht="20.100000000000001" customHeight="1" x14ac:dyDescent="0.3">
      <c r="A44" s="226" t="s">
        <v>308</v>
      </c>
      <c r="B44" s="212">
        <v>0</v>
      </c>
      <c r="C44"/>
      <c r="D44"/>
      <c r="E44"/>
      <c r="F44"/>
      <c r="G44" s="213"/>
      <c r="H44" s="227"/>
      <c r="I44" s="215"/>
      <c r="J44" s="216"/>
      <c r="K44" s="217"/>
      <c r="L44" s="218">
        <v>1</v>
      </c>
      <c r="M44" s="219">
        <v>21</v>
      </c>
    </row>
    <row r="45" spans="1:25" s="220" customFormat="1" ht="20.100000000000001" customHeight="1" x14ac:dyDescent="0.3">
      <c r="A45" s="222" t="s">
        <v>154</v>
      </c>
      <c r="B45" s="212"/>
      <c r="C45"/>
      <c r="D45"/>
      <c r="E45"/>
      <c r="F45"/>
      <c r="G45" s="213" t="s">
        <v>152</v>
      </c>
      <c r="H45" s="224" t="s">
        <v>230</v>
      </c>
      <c r="I45" s="215" t="s">
        <v>230</v>
      </c>
      <c r="J45" s="216"/>
      <c r="K45" s="217"/>
      <c r="L45" s="218">
        <v>1</v>
      </c>
      <c r="M45" s="219"/>
    </row>
    <row r="46" spans="1:25" s="38" customFormat="1" ht="20.100000000000001" customHeight="1" x14ac:dyDescent="0.3">
      <c r="A46" s="141" t="s">
        <v>353</v>
      </c>
      <c r="B46" s="117">
        <v>0</v>
      </c>
      <c r="C46"/>
      <c r="D46"/>
      <c r="E46"/>
      <c r="F46"/>
      <c r="G46" s="154"/>
      <c r="H46"/>
      <c r="I46" s="155"/>
      <c r="J46" s="152"/>
      <c r="K46" s="187"/>
      <c r="L46" s="160">
        <v>1</v>
      </c>
      <c r="M46" s="144" t="s">
        <v>354</v>
      </c>
      <c r="N46" s="122"/>
      <c r="O46" s="122"/>
      <c r="P46" s="122"/>
      <c r="Q46" s="122"/>
    </row>
    <row r="47" spans="1:25" s="220" customFormat="1" ht="20.100000000000001" customHeight="1" x14ac:dyDescent="0.3">
      <c r="A47" s="222" t="s">
        <v>217</v>
      </c>
      <c r="B47" s="212"/>
      <c r="C47"/>
      <c r="D47"/>
      <c r="E47"/>
      <c r="F47"/>
      <c r="G47" s="213"/>
      <c r="H47" s="224" t="s">
        <v>230</v>
      </c>
      <c r="I47" s="215" t="s">
        <v>230</v>
      </c>
      <c r="J47" s="216"/>
      <c r="K47" s="217"/>
      <c r="L47" s="218">
        <v>1</v>
      </c>
      <c r="M47" s="219"/>
    </row>
    <row r="48" spans="1:25" s="209" customFormat="1" ht="20.100000000000001" customHeight="1" x14ac:dyDescent="0.3">
      <c r="A48" s="221" t="s">
        <v>226</v>
      </c>
      <c r="B48" s="199"/>
      <c r="C48" s="199"/>
      <c r="D48" s="200">
        <v>0</v>
      </c>
      <c r="E48" s="199"/>
      <c r="F48" s="201"/>
      <c r="G48" s="202"/>
      <c r="H48" s="203"/>
      <c r="I48" s="204"/>
      <c r="J48" s="205"/>
      <c r="K48" s="206"/>
      <c r="L48" s="207">
        <v>1</v>
      </c>
      <c r="M48" s="208" t="s">
        <v>351</v>
      </c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</row>
    <row r="49" spans="1:13" s="38" customFormat="1" ht="20.100000000000001" customHeight="1" x14ac:dyDescent="0.3">
      <c r="A49" s="198" t="s">
        <v>275</v>
      </c>
      <c r="B49" s="199">
        <v>0</v>
      </c>
      <c r="C49" s="199">
        <f>TMP!B6</f>
        <v>0</v>
      </c>
      <c r="D49" s="200">
        <v>0</v>
      </c>
      <c r="E49" s="199">
        <f>TMP!B8</f>
        <v>0</v>
      </c>
      <c r="F49" s="201">
        <f>B49+C49-D49-E49</f>
        <v>0</v>
      </c>
      <c r="G49" s="202"/>
      <c r="H49" s="203"/>
      <c r="I49" s="204"/>
      <c r="J49" s="205"/>
      <c r="K49" s="206"/>
      <c r="L49" s="207">
        <v>1</v>
      </c>
      <c r="M49" s="208">
        <v>21</v>
      </c>
    </row>
    <row r="50" spans="1:13" s="220" customFormat="1" ht="20.100000000000001" customHeight="1" x14ac:dyDescent="0.3">
      <c r="A50" s="226" t="s">
        <v>278</v>
      </c>
      <c r="B50" s="212"/>
      <c r="C50"/>
      <c r="D50"/>
      <c r="E50"/>
      <c r="F50"/>
      <c r="G50" s="213"/>
      <c r="H50" s="224" t="s">
        <v>230</v>
      </c>
      <c r="I50" s="215" t="s">
        <v>230</v>
      </c>
      <c r="J50" s="216"/>
      <c r="K50" s="217"/>
      <c r="L50" s="218">
        <v>1</v>
      </c>
      <c r="M50" s="219"/>
    </row>
    <row r="51" spans="1:13" s="220" customFormat="1" ht="20.100000000000001" customHeight="1" x14ac:dyDescent="0.3">
      <c r="A51" s="222" t="s">
        <v>54</v>
      </c>
      <c r="B51" s="212"/>
      <c r="C51"/>
      <c r="D51"/>
      <c r="E51"/>
      <c r="F51"/>
      <c r="G51" s="213" t="s">
        <v>126</v>
      </c>
      <c r="H51" s="223"/>
      <c r="I51" s="215"/>
      <c r="J51" s="216"/>
      <c r="K51" s="217"/>
      <c r="L51" s="218">
        <v>1</v>
      </c>
      <c r="M51" s="219"/>
    </row>
    <row r="52" spans="1:13" s="220" customFormat="1" ht="20.100000000000001" customHeight="1" x14ac:dyDescent="0.3">
      <c r="A52" s="222" t="s">
        <v>216</v>
      </c>
      <c r="B52" s="212"/>
      <c r="C52"/>
      <c r="D52"/>
      <c r="E52"/>
      <c r="F52"/>
      <c r="G52" s="213"/>
      <c r="H52" s="224" t="s">
        <v>230</v>
      </c>
      <c r="I52" s="215" t="s">
        <v>230</v>
      </c>
      <c r="J52" s="216"/>
      <c r="K52" s="217"/>
      <c r="L52" s="218">
        <v>1</v>
      </c>
      <c r="M52" s="219"/>
    </row>
    <row r="53" spans="1:13" s="220" customFormat="1" ht="20.100000000000001" customHeight="1" x14ac:dyDescent="0.3">
      <c r="A53" s="222" t="s">
        <v>147</v>
      </c>
      <c r="B53" s="212"/>
      <c r="C53"/>
      <c r="D53"/>
      <c r="E53"/>
      <c r="F53"/>
      <c r="G53" s="213" t="s">
        <v>177</v>
      </c>
      <c r="H53" s="225" t="s">
        <v>230</v>
      </c>
      <c r="I53" s="215" t="s">
        <v>230</v>
      </c>
      <c r="J53" s="216"/>
      <c r="K53" s="217"/>
      <c r="L53" s="218">
        <v>1</v>
      </c>
      <c r="M53" s="219"/>
    </row>
  </sheetData>
  <conditionalFormatting sqref="H18:H20">
    <cfRule type="cellIs" dxfId="11" priority="13" operator="notEqual">
      <formula>"x"</formula>
    </cfRule>
  </conditionalFormatting>
  <conditionalFormatting sqref="H23:H24">
    <cfRule type="cellIs" dxfId="10" priority="11" operator="notEqual">
      <formula>"x"</formula>
    </cfRule>
  </conditionalFormatting>
  <conditionalFormatting sqref="H27">
    <cfRule type="cellIs" dxfId="9" priority="10" operator="notEqual">
      <formula>"x"</formula>
    </cfRule>
  </conditionalFormatting>
  <conditionalFormatting sqref="H30">
    <cfRule type="cellIs" dxfId="8" priority="9" operator="notEqual">
      <formula>"x"</formula>
    </cfRule>
  </conditionalFormatting>
  <conditionalFormatting sqref="H35">
    <cfRule type="cellIs" dxfId="7" priority="8" operator="notEqual">
      <formula>"x"</formula>
    </cfRule>
  </conditionalFormatting>
  <conditionalFormatting sqref="H37">
    <cfRule type="cellIs" dxfId="6" priority="7" operator="notEqual">
      <formula>"x"</formula>
    </cfRule>
  </conditionalFormatting>
  <conditionalFormatting sqref="H40">
    <cfRule type="cellIs" dxfId="5" priority="6" operator="notEqual">
      <formula>"x"</formula>
    </cfRule>
  </conditionalFormatting>
  <conditionalFormatting sqref="H43">
    <cfRule type="cellIs" dxfId="4" priority="5" operator="notEqual">
      <formula>"x"</formula>
    </cfRule>
  </conditionalFormatting>
  <conditionalFormatting sqref="H45">
    <cfRule type="cellIs" dxfId="3" priority="4" operator="notEqual">
      <formula>"x"</formula>
    </cfRule>
  </conditionalFormatting>
  <conditionalFormatting sqref="H47">
    <cfRule type="cellIs" dxfId="2" priority="3" operator="notEqual">
      <formula>"x"</formula>
    </cfRule>
  </conditionalFormatting>
  <conditionalFormatting sqref="H50">
    <cfRule type="cellIs" dxfId="1" priority="2" operator="notEqual">
      <formula>"x"</formula>
    </cfRule>
  </conditionalFormatting>
  <conditionalFormatting sqref="H52:H53">
    <cfRule type="cellIs" dxfId="0" priority="1" operator="notEqual">
      <formula>"x"</formula>
    </cfRule>
  </conditionalFormatting>
  <hyperlinks>
    <hyperlink ref="A6" location="APA!A1" display="Alpha Phi Alpha" xr:uid="{DE01B6AE-CB7F-4DF0-9158-3FEBBF1C2345}"/>
    <hyperlink ref="A7" location="AAFCS!A1" display="American Association of Family and Consumer Sciences" xr:uid="{00000000-0004-0000-0000-000006000000}"/>
    <hyperlink ref="A8" location="AAPG!A1" display="American Association of Petroleum Geologists" xr:uid="{00000000-0004-0000-0000-00008F000000}"/>
    <hyperlink ref="A9" location="AMSA!A1" display="American Medical Student Association" xr:uid="{00000000-0004-0000-0000-0000A8000000}"/>
    <hyperlink ref="A10" location="APWA!A1" display="American Public Works Association" xr:uid="{00000000-0004-0000-0000-0000A1000000}"/>
    <hyperlink ref="A11" location="BOSS!A1" display="Biotechnology for Student Success" xr:uid="{00000000-0004-0000-0000-0000AB000000}"/>
    <hyperlink ref="A12" location="BBSA!A1" display="Black Business Students Association" xr:uid="{D6A3D733-A679-408F-A1A4-15A930FD9276}"/>
    <hyperlink ref="A13" location="ChiEpsilon!A1" display="Chi Epsilon" xr:uid="{3347933B-0B84-417B-AB86-1AEB686F6C5D}"/>
    <hyperlink ref="A14" location="CISER!A1" display="CISER Scholar Service Organization (FORMERLY: Howard Hughes Medical Institute Scholar Service)" xr:uid="{E7222176-D439-44AB-B55A-84A7EA4953E4}"/>
    <hyperlink ref="A15" location="CTC!A1" display="Computational Thinking Club" xr:uid="{EE58FF7A-6FEE-4FDD-BAD1-F64B4071BA9D}"/>
    <hyperlink ref="A16" location="DSP!A1" display="Delta Sigma Pi" xr:uid="{00000000-0004-0000-0000-00001A000000}"/>
    <hyperlink ref="A18" location="EWB!A1" display="Engineers Without Borders" xr:uid="{00000000-0004-0000-0000-000001000000}"/>
    <hyperlink ref="A17" location="DBHPM!A1" display="Dr. Bernard A. Harris Jr. Pre-Med Society" xr:uid="{36CF21DD-B172-4272-B7E2-FF009238E3A8}"/>
    <hyperlink ref="A19" location="GC!A1" display="Genki Club" xr:uid="{00000000-0004-0000-0000-0000B1000000}"/>
    <hyperlink ref="A20" location="HR!A1" display="High Riders" xr:uid="{00000000-0004-0000-0000-0000CB000000}"/>
    <hyperlink ref="A21" location="HistoryClub!A1" display="History Club" xr:uid="{00000000-0004-0000-0000-000023000000}"/>
    <hyperlink ref="A22" location="KCSA!A1" display="Korean Christian Student Association" xr:uid="{00000000-0004-0000-0000-0000B4000000}"/>
    <hyperlink ref="A23" location="MTSO!A1" display="Mentor Tech Student Organizatin" xr:uid="{00000000-0004-0000-0000-000032000000}"/>
    <hyperlink ref="A24" location="MGC!A1" display="Multicultural Greek Council" xr:uid="{00000000-0004-0000-0000-0000B7000000}"/>
    <hyperlink ref="A25" location="NCSC!A1" display="National Society of Collegiate Scholars" xr:uid="{00000000-0004-0000-0000-00005B000000}"/>
    <hyperlink ref="A26" location="ODK!A1" display="Omicron Delta Kappa" xr:uid="{00000000-0004-0000-0000-0000CD000000}"/>
    <hyperlink ref="A29" location="PC!A1" display="Project Climate" xr:uid="{00000000-0004-0000-0000-0000BB000000}"/>
    <hyperlink ref="A27" location="PPT!A1" display="Pre Physical Therapy" xr:uid="{00000000-0004-0000-0000-0000BC000000}"/>
    <hyperlink ref="A28" location="PrideSTEM!A1" display="Pride STEM" xr:uid="{00000000-0004-0000-0000-0000D3000000}"/>
    <hyperlink ref="A30" location="RMSS!A1" display="Raider Medical Screening Society" xr:uid="{00000000-0004-0000-0000-0000BD000000}"/>
    <hyperlink ref="A34" location="RR!A1" display="Raider Riot" xr:uid="{0F8F864B-0011-4E1B-BCFA-675A6D608A99}"/>
    <hyperlink ref="A35" location="RISA!A1" display="Rawls Information Security Administration" xr:uid="{00000000-0004-0000-0000-000041000000}"/>
    <hyperlink ref="A36" location="SPANISH!A1" display="Spanish Club" xr:uid="{E635FD18-DC56-45DB-A245-47EA232EF9C2}"/>
    <hyperlink ref="A37" location="SASLA!A1" display="Student American Society of Landscape Architects" xr:uid="{00000000-0004-0000-0000-000099000000}"/>
    <hyperlink ref="A38" location="TAS!A1" display="Tech Actuarial Society" xr:uid="{5B7DA2BD-D092-4C19-B6CA-6902BC52BE40}"/>
    <hyperlink ref="A39" location="TBV!A1" display="Tech Business Valuation" xr:uid="{00000000-0004-0000-0000-0000C3000000}"/>
    <hyperlink ref="A40" location="TDU!A1" display="Tech Ducks Unlimited" xr:uid="{3A8DE3AD-B79A-4F17-A51B-A4CDC2359624}"/>
    <hyperlink ref="A41" location="TFLT!A1" display="Tech Future Leaders in Transportation" xr:uid="{00000000-0004-0000-0000-000051000000}"/>
    <hyperlink ref="A43" location="TechGeo!A1" display="Tech Geophysical Society" xr:uid="{00000000-0004-0000-0000-0000CE000000}"/>
    <hyperlink ref="A44" location="TechHabitat!A1" display="Tech Habitat" xr:uid="{00000000-0004-0000-0000-0000CF000000}"/>
    <hyperlink ref="A42" location="TechGSA!A1" display="Office of LGBTQIA Education &amp; Engagement" xr:uid="{47A7F248-AE00-49AB-942D-F2FAE01F1B76}"/>
    <hyperlink ref="A45" location="Kahaani!A1" display="Tech Kahaani Bollywood Dance Team" xr:uid="{00000000-0004-0000-0000-00008B000000}"/>
    <hyperlink ref="A46" location="TPRSA!A1" display="Tech Public Relations Society of Am" xr:uid="{F7C0AFED-8BC6-4382-9B2E-CD7AEA462D5C}"/>
    <hyperlink ref="A47" location="PreVet!A1" display="Tech Pre-Vet Society" xr:uid="{00000000-0004-0000-0000-00001E000000}"/>
    <hyperlink ref="A50" location="MATH!A1" display="The Math Club" xr:uid="{00000000-0004-0000-0000-0000C7000000}"/>
    <hyperlink ref="A51" location="VOL!A1" display="Visions of Light Gospel Choir" xr:uid="{00000000-0004-0000-0000-00005D000000}"/>
    <hyperlink ref="A52" location="WomennPhysics!A1" display="Women in Physics" xr:uid="{00000000-0004-0000-0000-000036000000}"/>
    <hyperlink ref="A53" location="WomenServOrg!A1" display="Women's Service Org." xr:uid="{00000000-0004-0000-0000-000060000000}"/>
    <hyperlink ref="A31" location="RaiderSailing!A1" display="Raider Sailing" xr:uid="{00000000-0004-0000-0000-00009A000000}"/>
    <hyperlink ref="A32" location="RNASA!A1" display="Raiderland Native American Student Asso" xr:uid="{00000000-0004-0000-0000-0000BE000000}"/>
    <hyperlink ref="A33" location="Raiderthon!A1" display="RaiderThon - Dance Marathon" xr:uid="{00000000-0004-0000-0000-000097000000}"/>
    <hyperlink ref="A48" location="Italian!A1" display="Tech Italian Student Association" xr:uid="{00000000-0004-0000-0000-00009F000000}"/>
    <hyperlink ref="A49" location="TMP!A1" display="Tech Minorities &amp; Philosophy" xr:uid="{00000000-0004-0000-0000-0000C4000000}"/>
  </hyperlinks>
  <pageMargins left="0.7" right="0.7" top="0.75" bottom="0.75" header="0.3" footer="0.3"/>
  <pageSetup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C00000"/>
  </sheetPr>
  <dimension ref="A1:C23"/>
  <sheetViews>
    <sheetView workbookViewId="0"/>
  </sheetViews>
  <sheetFormatPr defaultColWidth="9" defaultRowHeight="15.6" x14ac:dyDescent="0.3"/>
  <cols>
    <col min="1" max="1" width="16.5" style="21" customWidth="1"/>
    <col min="2" max="2" width="13.19921875" style="21" customWidth="1"/>
    <col min="3" max="3" width="30.09765625" style="21" customWidth="1"/>
    <col min="4" max="4" width="9" style="21" customWidth="1"/>
    <col min="5" max="16384" width="9" style="21"/>
  </cols>
  <sheetData>
    <row r="1" spans="1:3" x14ac:dyDescent="0.3">
      <c r="A1" s="5" t="s">
        <v>0</v>
      </c>
      <c r="B1" s="20"/>
      <c r="C1" s="1" t="e">
        <f>'Total Orgs'!#REF!</f>
        <v>#REF!</v>
      </c>
    </row>
    <row r="2" spans="1:3" x14ac:dyDescent="0.3">
      <c r="A2" s="5"/>
      <c r="B2" s="20"/>
    </row>
    <row r="3" spans="1:3" x14ac:dyDescent="0.3">
      <c r="A3" s="8" t="s">
        <v>76</v>
      </c>
      <c r="B3" s="20"/>
    </row>
    <row r="4" spans="1:3" x14ac:dyDescent="0.3">
      <c r="A4" s="47"/>
      <c r="B4" s="20"/>
    </row>
    <row r="5" spans="1:3" x14ac:dyDescent="0.3">
      <c r="A5" s="47" t="s">
        <v>1</v>
      </c>
      <c r="B5" s="20">
        <f>'Total Orgs'!B20</f>
        <v>2860</v>
      </c>
    </row>
    <row r="6" spans="1:3" x14ac:dyDescent="0.3">
      <c r="A6" s="47" t="s">
        <v>2</v>
      </c>
      <c r="B6" s="20"/>
    </row>
    <row r="7" spans="1:3" s="50" customFormat="1" x14ac:dyDescent="0.3">
      <c r="A7" s="49" t="s">
        <v>131</v>
      </c>
      <c r="B7" s="108"/>
      <c r="C7" s="15"/>
    </row>
    <row r="8" spans="1:3" x14ac:dyDescent="0.3">
      <c r="A8" s="47" t="s">
        <v>3</v>
      </c>
      <c r="B8" s="20">
        <f>SUM(B12:B101)</f>
        <v>0</v>
      </c>
    </row>
    <row r="9" spans="1:3" x14ac:dyDescent="0.3">
      <c r="A9" s="47" t="s">
        <v>4</v>
      </c>
      <c r="B9" s="20">
        <f>SUM(B5+B6-B7-B8)</f>
        <v>2860</v>
      </c>
    </row>
    <row r="10" spans="1:3" x14ac:dyDescent="0.3">
      <c r="A10" s="47"/>
      <c r="B10" s="20"/>
    </row>
    <row r="11" spans="1:3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7"/>
      <c r="C12"/>
    </row>
    <row r="13" spans="1:3" x14ac:dyDescent="0.3">
      <c r="C13"/>
    </row>
    <row r="14" spans="1:3" x14ac:dyDescent="0.3">
      <c r="A14" s="48"/>
      <c r="C14"/>
    </row>
    <row r="15" spans="1:3" x14ac:dyDescent="0.3">
      <c r="A15" s="47"/>
      <c r="C15"/>
    </row>
    <row r="16" spans="1:3" x14ac:dyDescent="0.3">
      <c r="A16" s="48"/>
      <c r="C16"/>
    </row>
    <row r="17" spans="1:3" x14ac:dyDescent="0.3">
      <c r="A17" s="47"/>
      <c r="C17"/>
    </row>
    <row r="18" spans="1:3" x14ac:dyDescent="0.3">
      <c r="C18" s="10"/>
    </row>
    <row r="19" spans="1:3" x14ac:dyDescent="0.3">
      <c r="A19" s="48"/>
      <c r="C19"/>
    </row>
    <row r="20" spans="1:3" s="50" customFormat="1" x14ac:dyDescent="0.3">
      <c r="A20" s="49"/>
      <c r="C20" s="15"/>
    </row>
    <row r="21" spans="1:3" x14ac:dyDescent="0.3">
      <c r="C21"/>
    </row>
    <row r="22" spans="1:3" x14ac:dyDescent="0.3">
      <c r="C22"/>
    </row>
    <row r="23" spans="1:3" x14ac:dyDescent="0.3">
      <c r="C23"/>
    </row>
  </sheetData>
  <hyperlinks>
    <hyperlink ref="A1" location="'Total Orgs'!A1" display="Total Organizations" xr:uid="{00000000-0004-0000-1500-000000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CA908-58BE-47EE-B9D2-D45062D2FE54}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93ADB-395F-41CE-AFD1-CB8200AC5388}">
  <sheetPr>
    <tabColor rgb="FFC00000"/>
  </sheetPr>
  <dimension ref="A1:C23"/>
  <sheetViews>
    <sheetView workbookViewId="0"/>
  </sheetViews>
  <sheetFormatPr defaultColWidth="9" defaultRowHeight="15.6" x14ac:dyDescent="0.3"/>
  <cols>
    <col min="1" max="1" width="16.5" style="21" customWidth="1"/>
    <col min="2" max="2" width="13.19921875" style="21" customWidth="1"/>
    <col min="3" max="3" width="34.5" style="21" customWidth="1"/>
    <col min="4" max="4" width="9" style="21" customWidth="1"/>
    <col min="5" max="16384" width="9" style="21"/>
  </cols>
  <sheetData>
    <row r="1" spans="1:3" x14ac:dyDescent="0.3">
      <c r="A1" s="5" t="s">
        <v>0</v>
      </c>
      <c r="B1" s="20"/>
      <c r="C1" s="1" t="e">
        <f>'Total Orgs'!#REF!</f>
        <v>#REF!</v>
      </c>
    </row>
    <row r="2" spans="1:3" x14ac:dyDescent="0.3">
      <c r="A2" s="5"/>
      <c r="B2" s="20"/>
    </row>
    <row r="3" spans="1:3" x14ac:dyDescent="0.3">
      <c r="A3" s="8" t="s">
        <v>383</v>
      </c>
      <c r="B3" s="20"/>
    </row>
    <row r="4" spans="1:3" x14ac:dyDescent="0.3">
      <c r="A4" s="47"/>
      <c r="B4" s="20"/>
    </row>
    <row r="5" spans="1:3" x14ac:dyDescent="0.3">
      <c r="A5" s="47" t="s">
        <v>1</v>
      </c>
      <c r="B5" s="20">
        <f>'Total Orgs'!B21</f>
        <v>500</v>
      </c>
    </row>
    <row r="6" spans="1:3" x14ac:dyDescent="0.3">
      <c r="A6" s="47" t="s">
        <v>2</v>
      </c>
      <c r="B6" s="20"/>
    </row>
    <row r="7" spans="1:3" s="50" customFormat="1" x14ac:dyDescent="0.3">
      <c r="A7" s="49" t="s">
        <v>131</v>
      </c>
      <c r="B7" s="108"/>
      <c r="C7" s="15"/>
    </row>
    <row r="8" spans="1:3" x14ac:dyDescent="0.3">
      <c r="A8" s="47" t="s">
        <v>3</v>
      </c>
      <c r="B8" s="20">
        <f>SUM(B12:B101)</f>
        <v>0</v>
      </c>
    </row>
    <row r="9" spans="1:3" x14ac:dyDescent="0.3">
      <c r="A9" s="47" t="s">
        <v>4</v>
      </c>
      <c r="B9" s="20">
        <f>SUM(B5+B6-B7-B8)</f>
        <v>500</v>
      </c>
    </row>
    <row r="10" spans="1:3" x14ac:dyDescent="0.3">
      <c r="A10" s="47"/>
      <c r="B10" s="20"/>
    </row>
    <row r="11" spans="1:3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7"/>
      <c r="C12"/>
    </row>
    <row r="13" spans="1:3" x14ac:dyDescent="0.3">
      <c r="C13"/>
    </row>
    <row r="14" spans="1:3" x14ac:dyDescent="0.3">
      <c r="A14" s="48"/>
      <c r="C14"/>
    </row>
    <row r="15" spans="1:3" x14ac:dyDescent="0.3">
      <c r="A15" s="47"/>
      <c r="C15"/>
    </row>
    <row r="16" spans="1:3" x14ac:dyDescent="0.3">
      <c r="A16" s="48"/>
      <c r="C16"/>
    </row>
    <row r="17" spans="1:3" x14ac:dyDescent="0.3">
      <c r="A17" s="47"/>
      <c r="C17"/>
    </row>
    <row r="18" spans="1:3" x14ac:dyDescent="0.3">
      <c r="C18" s="10"/>
    </row>
    <row r="19" spans="1:3" x14ac:dyDescent="0.3">
      <c r="A19" s="48"/>
      <c r="C19"/>
    </row>
    <row r="20" spans="1:3" s="50" customFormat="1" x14ac:dyDescent="0.3">
      <c r="A20" s="49"/>
      <c r="C20" s="15"/>
    </row>
    <row r="21" spans="1:3" x14ac:dyDescent="0.3">
      <c r="C21"/>
    </row>
    <row r="22" spans="1:3" x14ac:dyDescent="0.3">
      <c r="C22"/>
    </row>
    <row r="23" spans="1:3" x14ac:dyDescent="0.3">
      <c r="C23"/>
    </row>
  </sheetData>
  <hyperlinks>
    <hyperlink ref="A1" location="'Total Orgs'!A1" display="Total Organizations" xr:uid="{28CDEA1D-F0AD-4CE4-A3DA-282C858B1233}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1"/>
  </sheetPr>
  <dimension ref="A1:C22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168</v>
      </c>
    </row>
    <row r="5" spans="1:3" x14ac:dyDescent="0.3">
      <c r="A5" s="4" t="s">
        <v>1</v>
      </c>
      <c r="B5" s="2">
        <f>'Total Orgs'!B22</f>
        <v>2000</v>
      </c>
    </row>
    <row r="6" spans="1:3" x14ac:dyDescent="0.3">
      <c r="A6" s="4" t="s">
        <v>2</v>
      </c>
    </row>
    <row r="7" spans="1:3" s="23" customFormat="1" x14ac:dyDescent="0.3">
      <c r="A7" s="13" t="s">
        <v>131</v>
      </c>
      <c r="B7" s="14"/>
      <c r="C7" s="15"/>
    </row>
    <row r="8" spans="1:3" x14ac:dyDescent="0.3">
      <c r="A8" s="4" t="s">
        <v>3</v>
      </c>
      <c r="B8" s="2">
        <f>SUM(B12:B101)</f>
        <v>1954.7400000000002</v>
      </c>
    </row>
    <row r="9" spans="1:3" x14ac:dyDescent="0.3">
      <c r="A9" s="4" t="s">
        <v>4</v>
      </c>
      <c r="B9" s="2">
        <f>SUM(B5+B6-B7-B8)</f>
        <v>45.259999999999764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 t="s">
        <v>522</v>
      </c>
      <c r="B12" s="2">
        <v>100</v>
      </c>
      <c r="C12" t="s">
        <v>523</v>
      </c>
    </row>
    <row r="13" spans="1:3" x14ac:dyDescent="0.3">
      <c r="C13" t="s">
        <v>524</v>
      </c>
    </row>
    <row r="14" spans="1:3" x14ac:dyDescent="0.3">
      <c r="A14" s="4">
        <v>45201</v>
      </c>
      <c r="B14" s="2">
        <v>150</v>
      </c>
      <c r="C14" t="s">
        <v>525</v>
      </c>
    </row>
    <row r="15" spans="1:3" x14ac:dyDescent="0.3">
      <c r="C15" t="s">
        <v>526</v>
      </c>
    </row>
    <row r="16" spans="1:3" x14ac:dyDescent="0.3">
      <c r="A16" s="4">
        <v>45328</v>
      </c>
      <c r="B16" s="2">
        <v>921.82</v>
      </c>
      <c r="C16" t="s">
        <v>499</v>
      </c>
    </row>
    <row r="17" spans="1:3" x14ac:dyDescent="0.3">
      <c r="C17" t="s">
        <v>715</v>
      </c>
    </row>
    <row r="18" spans="1:3" x14ac:dyDescent="0.3">
      <c r="A18" s="4">
        <v>45348</v>
      </c>
      <c r="B18" s="2">
        <v>475</v>
      </c>
      <c r="C18" t="s">
        <v>777</v>
      </c>
    </row>
    <row r="19" spans="1:3" x14ac:dyDescent="0.3">
      <c r="C19" t="s">
        <v>778</v>
      </c>
    </row>
    <row r="20" spans="1:3" x14ac:dyDescent="0.3">
      <c r="A20" s="4">
        <v>45348</v>
      </c>
      <c r="B20" s="2">
        <v>307.92</v>
      </c>
      <c r="C20" t="s">
        <v>779</v>
      </c>
    </row>
    <row r="21" spans="1:3" x14ac:dyDescent="0.3">
      <c r="C21" t="s">
        <v>780</v>
      </c>
    </row>
    <row r="22" spans="1:3" x14ac:dyDescent="0.3">
      <c r="C22" t="s">
        <v>781</v>
      </c>
    </row>
  </sheetData>
  <hyperlinks>
    <hyperlink ref="A1" location="'Total Orgs'!A1" display="Total Organizations" xr:uid="{00000000-0004-0000-1900-000000000000}"/>
  </hyperlinks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1"/>
  </sheetPr>
  <dimension ref="A1:G26"/>
  <sheetViews>
    <sheetView zoomScale="150" zoomScaleNormal="150"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7" x14ac:dyDescent="0.3">
      <c r="A1" s="5" t="s">
        <v>0</v>
      </c>
      <c r="C1" s="1" t="e">
        <f>'Total Orgs'!#REF!</f>
        <v>#REF!</v>
      </c>
    </row>
    <row r="2" spans="1:7" x14ac:dyDescent="0.3">
      <c r="A2" s="5"/>
    </row>
    <row r="3" spans="1:7" x14ac:dyDescent="0.3">
      <c r="A3" s="6" t="s">
        <v>130</v>
      </c>
    </row>
    <row r="5" spans="1:7" x14ac:dyDescent="0.3">
      <c r="A5" s="4" t="s">
        <v>1</v>
      </c>
      <c r="B5" s="2">
        <f>'Total Orgs'!B23</f>
        <v>4000</v>
      </c>
    </row>
    <row r="6" spans="1:7" x14ac:dyDescent="0.3">
      <c r="A6" s="4" t="s">
        <v>2</v>
      </c>
    </row>
    <row r="7" spans="1:7" x14ac:dyDescent="0.3">
      <c r="A7" s="4" t="s">
        <v>131</v>
      </c>
    </row>
    <row r="8" spans="1:7" x14ac:dyDescent="0.3">
      <c r="A8" s="4" t="s">
        <v>3</v>
      </c>
      <c r="B8" s="2">
        <f>SUM(B12:B103)</f>
        <v>4039.75</v>
      </c>
    </row>
    <row r="9" spans="1:7" x14ac:dyDescent="0.3">
      <c r="A9" s="4" t="s">
        <v>4</v>
      </c>
      <c r="B9" s="2">
        <f>SUM(B5+B6-B8)</f>
        <v>-39.75</v>
      </c>
    </row>
    <row r="11" spans="1:7" s="1" customFormat="1" x14ac:dyDescent="0.3">
      <c r="A11" s="7" t="s">
        <v>5</v>
      </c>
      <c r="B11" s="3" t="s">
        <v>6</v>
      </c>
      <c r="C11" s="1" t="s">
        <v>7</v>
      </c>
    </row>
    <row r="12" spans="1:7" x14ac:dyDescent="0.3">
      <c r="A12" s="4">
        <v>45150</v>
      </c>
      <c r="B12" s="2">
        <v>1820.15</v>
      </c>
      <c r="C12" t="s">
        <v>460</v>
      </c>
      <c r="E12">
        <v>439.7</v>
      </c>
      <c r="F12" t="s">
        <v>559</v>
      </c>
    </row>
    <row r="13" spans="1:7" x14ac:dyDescent="0.3">
      <c r="C13" t="s">
        <v>461</v>
      </c>
      <c r="E13">
        <v>199.41</v>
      </c>
      <c r="F13" t="s">
        <v>560</v>
      </c>
      <c r="G13" t="s">
        <v>562</v>
      </c>
    </row>
    <row r="14" spans="1:7" x14ac:dyDescent="0.3">
      <c r="C14" t="s">
        <v>462</v>
      </c>
      <c r="E14" s="176">
        <v>1181.04</v>
      </c>
      <c r="F14" t="s">
        <v>560</v>
      </c>
      <c r="G14" t="s">
        <v>561</v>
      </c>
    </row>
    <row r="15" spans="1:7" x14ac:dyDescent="0.3">
      <c r="C15" t="s">
        <v>558</v>
      </c>
      <c r="E15">
        <f>SUM(E12:E14)</f>
        <v>1820.15</v>
      </c>
    </row>
    <row r="16" spans="1:7" x14ac:dyDescent="0.3">
      <c r="C16" t="s">
        <v>513</v>
      </c>
    </row>
    <row r="17" spans="1:6" x14ac:dyDescent="0.3">
      <c r="C17" s="314" t="s">
        <v>583</v>
      </c>
    </row>
    <row r="18" spans="1:6" x14ac:dyDescent="0.3">
      <c r="A18" s="4">
        <v>45348</v>
      </c>
      <c r="B18" s="2">
        <v>2109.35</v>
      </c>
      <c r="C18" t="s">
        <v>770</v>
      </c>
      <c r="E18">
        <v>1629.5</v>
      </c>
      <c r="F18" t="s">
        <v>560</v>
      </c>
    </row>
    <row r="19" spans="1:6" x14ac:dyDescent="0.3">
      <c r="C19" t="s">
        <v>771</v>
      </c>
      <c r="E19">
        <v>479.85</v>
      </c>
      <c r="F19" t="s">
        <v>559</v>
      </c>
    </row>
    <row r="20" spans="1:6" x14ac:dyDescent="0.3">
      <c r="C20" t="s">
        <v>772</v>
      </c>
    </row>
    <row r="21" spans="1:6" x14ac:dyDescent="0.3">
      <c r="C21" t="s">
        <v>860</v>
      </c>
    </row>
    <row r="22" spans="1:6" x14ac:dyDescent="0.3">
      <c r="C22" t="s">
        <v>922</v>
      </c>
      <c r="D22" s="176"/>
    </row>
    <row r="23" spans="1:6" x14ac:dyDescent="0.3">
      <c r="B23" s="2">
        <v>110.25</v>
      </c>
      <c r="C23" t="s">
        <v>935</v>
      </c>
      <c r="D23">
        <v>39.409999999999997</v>
      </c>
      <c r="E23">
        <f>SUM(E18:E22)</f>
        <v>2109.35</v>
      </c>
    </row>
    <row r="24" spans="1:6" x14ac:dyDescent="0.3">
      <c r="D24">
        <v>38.56</v>
      </c>
    </row>
    <row r="25" spans="1:6" x14ac:dyDescent="0.3">
      <c r="D25">
        <v>32.28</v>
      </c>
    </row>
    <row r="26" spans="1:6" x14ac:dyDescent="0.3">
      <c r="D26">
        <f>SUM(D23:D25)</f>
        <v>110.25</v>
      </c>
    </row>
  </sheetData>
  <hyperlinks>
    <hyperlink ref="A1" location="'Total Orgs'!A1" display="Total Organizations" xr:uid="{00000000-0004-0000-1B00-000000000000}"/>
  </hyperlinks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C00000"/>
  </sheetPr>
  <dimension ref="A1:C67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6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283</v>
      </c>
    </row>
    <row r="5" spans="1:3" x14ac:dyDescent="0.3">
      <c r="A5" s="4" t="s">
        <v>1</v>
      </c>
      <c r="B5" s="2">
        <f>'Total Orgs'!B24</f>
        <v>845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SUM(B12:B111)</f>
        <v>0</v>
      </c>
    </row>
    <row r="9" spans="1:3" x14ac:dyDescent="0.3">
      <c r="A9" s="4" t="s">
        <v>4</v>
      </c>
      <c r="B9" s="2">
        <f>SUM(B5+B6-B8)</f>
        <v>845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3" spans="1:3" x14ac:dyDescent="0.3">
      <c r="C13" s="16"/>
    </row>
    <row r="14" spans="1:3" x14ac:dyDescent="0.3">
      <c r="C14" s="16"/>
    </row>
    <row r="15" spans="1:3" x14ac:dyDescent="0.3">
      <c r="C15" s="16"/>
    </row>
    <row r="20" spans="1:3" x14ac:dyDescent="0.3">
      <c r="C20" s="16"/>
    </row>
    <row r="21" spans="1:3" x14ac:dyDescent="0.3">
      <c r="C21" s="16"/>
    </row>
    <row r="22" spans="1:3" s="23" customFormat="1" x14ac:dyDescent="0.3">
      <c r="A22" s="13"/>
      <c r="B22" s="14"/>
      <c r="C22" s="15"/>
    </row>
    <row r="23" spans="1:3" x14ac:dyDescent="0.3">
      <c r="C23" s="16"/>
    </row>
    <row r="24" spans="1:3" s="23" customFormat="1" x14ac:dyDescent="0.3">
      <c r="A24" s="13"/>
      <c r="B24" s="14"/>
      <c r="C24" s="24"/>
    </row>
    <row r="25" spans="1:3" x14ac:dyDescent="0.3">
      <c r="C25" s="16"/>
    </row>
    <row r="26" spans="1:3" x14ac:dyDescent="0.3">
      <c r="C26" s="16"/>
    </row>
    <row r="27" spans="1:3" s="15" customFormat="1" x14ac:dyDescent="0.3">
      <c r="A27" s="22"/>
      <c r="B27" s="34"/>
      <c r="C27" s="24"/>
    </row>
    <row r="28" spans="1:3" s="23" customFormat="1" x14ac:dyDescent="0.3">
      <c r="A28" s="13"/>
      <c r="B28" s="14"/>
      <c r="C28" s="24"/>
    </row>
    <row r="29" spans="1:3" x14ac:dyDescent="0.3">
      <c r="C29" s="10"/>
    </row>
    <row r="30" spans="1:3" x14ac:dyDescent="0.3">
      <c r="C30" s="16"/>
    </row>
    <row r="31" spans="1:3" x14ac:dyDescent="0.3">
      <c r="C31" s="16"/>
    </row>
    <row r="32" spans="1:3" x14ac:dyDescent="0.3">
      <c r="C32" s="16"/>
    </row>
    <row r="33" spans="1:3" x14ac:dyDescent="0.3">
      <c r="C33" s="16"/>
    </row>
    <row r="34" spans="1:3" x14ac:dyDescent="0.3">
      <c r="C34" s="16"/>
    </row>
    <row r="35" spans="1:3" x14ac:dyDescent="0.3">
      <c r="C35" s="16"/>
    </row>
    <row r="36" spans="1:3" s="15" customFormat="1" x14ac:dyDescent="0.3">
      <c r="A36" s="22"/>
      <c r="B36" s="34"/>
      <c r="C36" s="24"/>
    </row>
    <row r="37" spans="1:3" x14ac:dyDescent="0.3">
      <c r="C37" s="16"/>
    </row>
    <row r="38" spans="1:3" x14ac:dyDescent="0.3">
      <c r="C38" s="16"/>
    </row>
    <row r="39" spans="1:3" x14ac:dyDescent="0.3">
      <c r="C39" s="16"/>
    </row>
    <row r="40" spans="1:3" x14ac:dyDescent="0.3">
      <c r="C40" s="16"/>
    </row>
    <row r="41" spans="1:3" x14ac:dyDescent="0.3">
      <c r="C41" s="16"/>
    </row>
    <row r="42" spans="1:3" x14ac:dyDescent="0.3">
      <c r="C42" s="16"/>
    </row>
    <row r="43" spans="1:3" x14ac:dyDescent="0.3">
      <c r="C43" s="16"/>
    </row>
    <row r="44" spans="1:3" x14ac:dyDescent="0.3">
      <c r="C44" s="16"/>
    </row>
    <row r="45" spans="1:3" x14ac:dyDescent="0.3">
      <c r="C45" s="16"/>
    </row>
    <row r="46" spans="1:3" x14ac:dyDescent="0.3">
      <c r="C46" s="16"/>
    </row>
    <row r="47" spans="1:3" x14ac:dyDescent="0.3">
      <c r="C47" s="16"/>
    </row>
    <row r="48" spans="1:3" x14ac:dyDescent="0.3">
      <c r="C48" s="16"/>
    </row>
    <row r="49" spans="3:3" x14ac:dyDescent="0.3">
      <c r="C49" s="16"/>
    </row>
    <row r="50" spans="3:3" x14ac:dyDescent="0.3">
      <c r="C50" s="16"/>
    </row>
    <row r="51" spans="3:3" x14ac:dyDescent="0.3">
      <c r="C51" s="16"/>
    </row>
    <row r="52" spans="3:3" x14ac:dyDescent="0.3">
      <c r="C52" s="16"/>
    </row>
    <row r="53" spans="3:3" x14ac:dyDescent="0.3">
      <c r="C53" s="16"/>
    </row>
    <row r="54" spans="3:3" x14ac:dyDescent="0.3">
      <c r="C54" s="16"/>
    </row>
    <row r="55" spans="3:3" x14ac:dyDescent="0.3">
      <c r="C55" s="16"/>
    </row>
    <row r="56" spans="3:3" x14ac:dyDescent="0.3">
      <c r="C56" s="16"/>
    </row>
    <row r="57" spans="3:3" x14ac:dyDescent="0.3">
      <c r="C57" s="16"/>
    </row>
    <row r="58" spans="3:3" x14ac:dyDescent="0.3">
      <c r="C58" s="16"/>
    </row>
    <row r="59" spans="3:3" x14ac:dyDescent="0.3">
      <c r="C59" s="16"/>
    </row>
    <row r="60" spans="3:3" x14ac:dyDescent="0.3">
      <c r="C60" s="16"/>
    </row>
    <row r="61" spans="3:3" x14ac:dyDescent="0.3">
      <c r="C61" s="16"/>
    </row>
    <row r="62" spans="3:3" x14ac:dyDescent="0.3">
      <c r="C62" s="16"/>
    </row>
    <row r="63" spans="3:3" x14ac:dyDescent="0.3">
      <c r="C63" s="16"/>
    </row>
    <row r="64" spans="3:3" x14ac:dyDescent="0.3">
      <c r="C64" s="16"/>
    </row>
    <row r="65" spans="3:3" x14ac:dyDescent="0.3">
      <c r="C65" s="16"/>
    </row>
    <row r="66" spans="3:3" x14ac:dyDescent="0.3">
      <c r="C66" s="16"/>
    </row>
    <row r="67" spans="3:3" x14ac:dyDescent="0.3">
      <c r="C67" s="16"/>
    </row>
  </sheetData>
  <hyperlinks>
    <hyperlink ref="A1" location="'Total Orgs'!A1" display="Total Organizations" xr:uid="{00000000-0004-0000-1C00-000000000000}"/>
  </hyperlinks>
  <pageMargins left="0.75" right="0.75" top="1" bottom="1" header="0.5" footer="0.5"/>
  <pageSetup orientation="portrait" horizontalDpi="4294967292" verticalDpi="4294967292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C00000"/>
  </sheetPr>
  <dimension ref="A1:E72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6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17</v>
      </c>
    </row>
    <row r="4" spans="1:3" x14ac:dyDescent="0.3">
      <c r="C4" t="s">
        <v>240</v>
      </c>
    </row>
    <row r="5" spans="1:3" x14ac:dyDescent="0.3">
      <c r="A5" s="4" t="s">
        <v>1</v>
      </c>
      <c r="B5" s="2">
        <f>'Total Orgs'!B25</f>
        <v>10500</v>
      </c>
      <c r="C5" t="s">
        <v>326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SUM(B12:B116)</f>
        <v>10563.45</v>
      </c>
    </row>
    <row r="9" spans="1:3" x14ac:dyDescent="0.3">
      <c r="A9" s="4" t="s">
        <v>4</v>
      </c>
      <c r="B9" s="2">
        <f>SUM(B5+B6-B8)</f>
        <v>-63.450000000000728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45211</v>
      </c>
      <c r="B12" s="2">
        <v>914.96</v>
      </c>
      <c r="C12" t="s">
        <v>549</v>
      </c>
    </row>
    <row r="13" spans="1:3" x14ac:dyDescent="0.3">
      <c r="C13" s="16" t="s">
        <v>551</v>
      </c>
    </row>
    <row r="14" spans="1:3" x14ac:dyDescent="0.3">
      <c r="A14" s="4">
        <v>45330</v>
      </c>
      <c r="B14" s="2">
        <v>1377.92</v>
      </c>
      <c r="C14" s="16" t="s">
        <v>549</v>
      </c>
    </row>
    <row r="15" spans="1:3" x14ac:dyDescent="0.3">
      <c r="C15" s="16" t="s">
        <v>716</v>
      </c>
    </row>
    <row r="16" spans="1:3" x14ac:dyDescent="0.3">
      <c r="A16" s="4">
        <v>45331</v>
      </c>
      <c r="B16" s="2">
        <v>197.98</v>
      </c>
      <c r="C16" s="16" t="s">
        <v>726</v>
      </c>
    </row>
    <row r="17" spans="1:5" x14ac:dyDescent="0.3">
      <c r="C17" s="16" t="s">
        <v>919</v>
      </c>
      <c r="D17">
        <v>121.38</v>
      </c>
      <c r="E17" t="s">
        <v>824</v>
      </c>
    </row>
    <row r="18" spans="1:5" x14ac:dyDescent="0.3">
      <c r="B18" s="2">
        <v>383.4</v>
      </c>
      <c r="C18" s="16" t="s">
        <v>923</v>
      </c>
      <c r="D18">
        <v>383.4</v>
      </c>
      <c r="E18" t="s">
        <v>230</v>
      </c>
    </row>
    <row r="19" spans="1:5" x14ac:dyDescent="0.3">
      <c r="C19" s="16" t="s">
        <v>733</v>
      </c>
      <c r="D19">
        <v>715.21</v>
      </c>
      <c r="E19" t="s">
        <v>230</v>
      </c>
    </row>
    <row r="20" spans="1:5" x14ac:dyDescent="0.3">
      <c r="A20" s="4">
        <v>45331</v>
      </c>
      <c r="B20" s="2">
        <v>715.21</v>
      </c>
      <c r="C20" s="16" t="s">
        <v>863</v>
      </c>
      <c r="D20">
        <v>364.14</v>
      </c>
      <c r="E20" t="s">
        <v>230</v>
      </c>
    </row>
    <row r="21" spans="1:5" x14ac:dyDescent="0.3">
      <c r="C21" s="16" t="s">
        <v>924</v>
      </c>
      <c r="D21">
        <v>454.95</v>
      </c>
      <c r="E21" t="s">
        <v>230</v>
      </c>
    </row>
    <row r="22" spans="1:5" x14ac:dyDescent="0.3">
      <c r="B22" s="2">
        <v>364.14</v>
      </c>
      <c r="C22" s="16" t="s">
        <v>861</v>
      </c>
      <c r="D22">
        <v>242.76</v>
      </c>
      <c r="E22" t="s">
        <v>230</v>
      </c>
    </row>
    <row r="23" spans="1:5" x14ac:dyDescent="0.3">
      <c r="C23" s="16" t="s">
        <v>733</v>
      </c>
      <c r="D23">
        <v>242.76</v>
      </c>
      <c r="E23" t="s">
        <v>230</v>
      </c>
    </row>
    <row r="24" spans="1:5" s="23" customFormat="1" x14ac:dyDescent="0.3">
      <c r="A24" s="13">
        <v>45331</v>
      </c>
      <c r="B24" s="14">
        <v>454.95</v>
      </c>
      <c r="C24" s="15" t="s">
        <v>864</v>
      </c>
      <c r="D24" s="23">
        <v>400.4</v>
      </c>
      <c r="E24" s="23" t="s">
        <v>230</v>
      </c>
    </row>
    <row r="25" spans="1:5" x14ac:dyDescent="0.3">
      <c r="C25" s="16" t="s">
        <v>925</v>
      </c>
      <c r="D25">
        <f>SUM(D17:D24)</f>
        <v>2925.0000000000005</v>
      </c>
    </row>
    <row r="26" spans="1:5" s="23" customFormat="1" x14ac:dyDescent="0.3">
      <c r="A26" s="13"/>
      <c r="B26" s="14">
        <v>242.76</v>
      </c>
      <c r="C26" s="24" t="s">
        <v>865</v>
      </c>
    </row>
    <row r="27" spans="1:5" s="23" customFormat="1" x14ac:dyDescent="0.3">
      <c r="A27" s="13"/>
      <c r="B27" s="14"/>
      <c r="C27" s="24" t="s">
        <v>926</v>
      </c>
    </row>
    <row r="28" spans="1:5" x14ac:dyDescent="0.3">
      <c r="A28" s="4">
        <v>45331</v>
      </c>
      <c r="B28" s="2">
        <v>200</v>
      </c>
      <c r="C28" s="16" t="s">
        <v>727</v>
      </c>
    </row>
    <row r="29" spans="1:5" x14ac:dyDescent="0.3">
      <c r="C29" s="16" t="s">
        <v>734</v>
      </c>
    </row>
    <row r="30" spans="1:5" x14ac:dyDescent="0.3">
      <c r="B30" s="2">
        <v>242.76</v>
      </c>
      <c r="C30" s="16" t="s">
        <v>927</v>
      </c>
    </row>
    <row r="31" spans="1:5" x14ac:dyDescent="0.3">
      <c r="C31" s="16" t="s">
        <v>862</v>
      </c>
    </row>
    <row r="32" spans="1:5" s="15" customFormat="1" x14ac:dyDescent="0.3">
      <c r="A32" s="22">
        <v>45331</v>
      </c>
      <c r="B32" s="34">
        <v>400.4</v>
      </c>
      <c r="C32" s="24" t="s">
        <v>728</v>
      </c>
    </row>
    <row r="33" spans="1:3" s="23" customFormat="1" x14ac:dyDescent="0.3">
      <c r="A33" s="13"/>
      <c r="B33" s="14"/>
      <c r="C33" s="24" t="s">
        <v>732</v>
      </c>
    </row>
    <row r="34" spans="1:3" x14ac:dyDescent="0.3">
      <c r="B34" s="2">
        <v>121.38</v>
      </c>
      <c r="C34" s="10" t="s">
        <v>928</v>
      </c>
    </row>
    <row r="35" spans="1:3" x14ac:dyDescent="0.3">
      <c r="A35" s="4">
        <v>45489</v>
      </c>
      <c r="B35" s="2">
        <v>918.19</v>
      </c>
      <c r="C35" s="16" t="s">
        <v>1094</v>
      </c>
    </row>
    <row r="36" spans="1:3" x14ac:dyDescent="0.3">
      <c r="C36" s="16" t="s">
        <v>1100</v>
      </c>
    </row>
    <row r="37" spans="1:3" x14ac:dyDescent="0.3">
      <c r="C37" s="16" t="s">
        <v>1095</v>
      </c>
    </row>
    <row r="38" spans="1:3" x14ac:dyDescent="0.3">
      <c r="A38" s="4">
        <v>45479</v>
      </c>
      <c r="B38" s="2">
        <v>4029.4</v>
      </c>
      <c r="C38" s="16" t="s">
        <v>720</v>
      </c>
    </row>
    <row r="39" spans="1:3" x14ac:dyDescent="0.3">
      <c r="C39" s="16" t="s">
        <v>1096</v>
      </c>
    </row>
    <row r="40" spans="1:3" x14ac:dyDescent="0.3">
      <c r="C40" s="16" t="s">
        <v>1097</v>
      </c>
    </row>
    <row r="41" spans="1:3" s="15" customFormat="1" x14ac:dyDescent="0.3">
      <c r="A41" s="22"/>
      <c r="B41" s="34"/>
      <c r="C41" s="24"/>
    </row>
    <row r="42" spans="1:3" x14ac:dyDescent="0.3">
      <c r="C42" s="16"/>
    </row>
    <row r="43" spans="1:3" x14ac:dyDescent="0.3">
      <c r="C43" s="16"/>
    </row>
    <row r="44" spans="1:3" x14ac:dyDescent="0.3">
      <c r="C44" s="16"/>
    </row>
    <row r="45" spans="1:3" x14ac:dyDescent="0.3">
      <c r="C45" s="16"/>
    </row>
    <row r="46" spans="1:3" x14ac:dyDescent="0.3">
      <c r="C46" s="16"/>
    </row>
    <row r="47" spans="1:3" x14ac:dyDescent="0.3">
      <c r="C47" s="16"/>
    </row>
    <row r="48" spans="1:3" x14ac:dyDescent="0.3">
      <c r="C48" s="16"/>
    </row>
    <row r="49" spans="3:3" x14ac:dyDescent="0.3">
      <c r="C49" s="16"/>
    </row>
    <row r="50" spans="3:3" x14ac:dyDescent="0.3">
      <c r="C50" s="16"/>
    </row>
    <row r="51" spans="3:3" x14ac:dyDescent="0.3">
      <c r="C51" s="16"/>
    </row>
    <row r="52" spans="3:3" x14ac:dyDescent="0.3">
      <c r="C52" s="16"/>
    </row>
    <row r="53" spans="3:3" x14ac:dyDescent="0.3">
      <c r="C53" s="16"/>
    </row>
    <row r="54" spans="3:3" x14ac:dyDescent="0.3">
      <c r="C54" s="16"/>
    </row>
    <row r="55" spans="3:3" x14ac:dyDescent="0.3">
      <c r="C55" s="16"/>
    </row>
    <row r="56" spans="3:3" x14ac:dyDescent="0.3">
      <c r="C56" s="16"/>
    </row>
    <row r="57" spans="3:3" x14ac:dyDescent="0.3">
      <c r="C57" s="16"/>
    </row>
    <row r="58" spans="3:3" x14ac:dyDescent="0.3">
      <c r="C58" s="16"/>
    </row>
    <row r="59" spans="3:3" x14ac:dyDescent="0.3">
      <c r="C59" s="16"/>
    </row>
    <row r="60" spans="3:3" x14ac:dyDescent="0.3">
      <c r="C60" s="16"/>
    </row>
    <row r="61" spans="3:3" x14ac:dyDescent="0.3">
      <c r="C61" s="16"/>
    </row>
    <row r="62" spans="3:3" x14ac:dyDescent="0.3">
      <c r="C62" s="16"/>
    </row>
    <row r="63" spans="3:3" x14ac:dyDescent="0.3">
      <c r="C63" s="16"/>
    </row>
    <row r="64" spans="3:3" x14ac:dyDescent="0.3">
      <c r="C64" s="16"/>
    </row>
    <row r="65" spans="3:3" x14ac:dyDescent="0.3">
      <c r="C65" s="16"/>
    </row>
    <row r="66" spans="3:3" x14ac:dyDescent="0.3">
      <c r="C66" s="16"/>
    </row>
    <row r="67" spans="3:3" x14ac:dyDescent="0.3">
      <c r="C67" s="16"/>
    </row>
    <row r="68" spans="3:3" x14ac:dyDescent="0.3">
      <c r="C68" s="16"/>
    </row>
    <row r="69" spans="3:3" x14ac:dyDescent="0.3">
      <c r="C69" s="16"/>
    </row>
    <row r="70" spans="3:3" x14ac:dyDescent="0.3">
      <c r="C70" s="16"/>
    </row>
    <row r="71" spans="3:3" x14ac:dyDescent="0.3">
      <c r="C71" s="16"/>
    </row>
    <row r="72" spans="3:3" x14ac:dyDescent="0.3">
      <c r="C72" s="16"/>
    </row>
  </sheetData>
  <hyperlinks>
    <hyperlink ref="A1" location="'Total Orgs'!A1" display="Total Organizations" xr:uid="{00000000-0004-0000-1D00-000000000000}"/>
  </hyperlinks>
  <pageMargins left="0.75" right="0.75" top="1" bottom="1" header="0.5" footer="0.5"/>
  <pageSetup orientation="portrait" horizontalDpi="4294967292" verticalDpi="4294967292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A47A6-A80C-4035-B884-4B463E508413}">
  <sheetPr>
    <tabColor rgb="FFC00000"/>
  </sheetPr>
  <dimension ref="A1:C67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6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384</v>
      </c>
    </row>
    <row r="5" spans="1:3" x14ac:dyDescent="0.3">
      <c r="A5" s="4" t="s">
        <v>1</v>
      </c>
      <c r="B5" s="2" t="e">
        <f>'Total Orgs'!#REF!</f>
        <v>#REF!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SUM(B12:B111)</f>
        <v>0</v>
      </c>
    </row>
    <row r="9" spans="1:3" x14ac:dyDescent="0.3">
      <c r="A9" s="4" t="s">
        <v>4</v>
      </c>
      <c r="B9" s="2" t="e">
        <f>SUM(B5+B6-B8)</f>
        <v>#REF!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3" spans="1:3" x14ac:dyDescent="0.3">
      <c r="C13" s="16"/>
    </row>
    <row r="14" spans="1:3" x14ac:dyDescent="0.3">
      <c r="C14" s="16"/>
    </row>
    <row r="15" spans="1:3" x14ac:dyDescent="0.3">
      <c r="C15" s="16"/>
    </row>
    <row r="16" spans="1:3" x14ac:dyDescent="0.3">
      <c r="C16" s="16"/>
    </row>
    <row r="17" spans="1:3" x14ac:dyDescent="0.3">
      <c r="C17" s="16"/>
    </row>
    <row r="18" spans="1:3" x14ac:dyDescent="0.3">
      <c r="C18" s="16"/>
    </row>
    <row r="19" spans="1:3" x14ac:dyDescent="0.3">
      <c r="C19" s="16"/>
    </row>
    <row r="20" spans="1:3" x14ac:dyDescent="0.3">
      <c r="C20" s="16"/>
    </row>
    <row r="21" spans="1:3" x14ac:dyDescent="0.3">
      <c r="C21" s="16"/>
    </row>
    <row r="22" spans="1:3" s="23" customFormat="1" x14ac:dyDescent="0.3">
      <c r="A22" s="13"/>
      <c r="B22" s="14"/>
      <c r="C22" s="15"/>
    </row>
    <row r="23" spans="1:3" x14ac:dyDescent="0.3">
      <c r="C23" s="16"/>
    </row>
    <row r="24" spans="1:3" s="23" customFormat="1" x14ac:dyDescent="0.3">
      <c r="A24" s="13"/>
      <c r="B24" s="14"/>
      <c r="C24" s="24"/>
    </row>
    <row r="25" spans="1:3" x14ac:dyDescent="0.3">
      <c r="C25" s="16"/>
    </row>
    <row r="26" spans="1:3" x14ac:dyDescent="0.3">
      <c r="C26" s="16"/>
    </row>
    <row r="27" spans="1:3" s="15" customFormat="1" x14ac:dyDescent="0.3">
      <c r="A27" s="22"/>
      <c r="B27" s="34"/>
      <c r="C27" s="24"/>
    </row>
    <row r="28" spans="1:3" s="23" customFormat="1" x14ac:dyDescent="0.3">
      <c r="A28" s="13"/>
      <c r="B28" s="14"/>
      <c r="C28" s="24"/>
    </row>
    <row r="29" spans="1:3" x14ac:dyDescent="0.3">
      <c r="C29" s="10"/>
    </row>
    <row r="30" spans="1:3" x14ac:dyDescent="0.3">
      <c r="C30" s="16"/>
    </row>
    <row r="31" spans="1:3" x14ac:dyDescent="0.3">
      <c r="C31" s="16"/>
    </row>
    <row r="32" spans="1:3" x14ac:dyDescent="0.3">
      <c r="C32" s="16"/>
    </row>
    <row r="33" spans="1:3" x14ac:dyDescent="0.3">
      <c r="C33" s="16"/>
    </row>
    <row r="34" spans="1:3" x14ac:dyDescent="0.3">
      <c r="C34" s="16"/>
    </row>
    <row r="35" spans="1:3" x14ac:dyDescent="0.3">
      <c r="C35" s="16"/>
    </row>
    <row r="36" spans="1:3" s="15" customFormat="1" x14ac:dyDescent="0.3">
      <c r="A36" s="22"/>
      <c r="B36" s="34"/>
      <c r="C36" s="24"/>
    </row>
    <row r="37" spans="1:3" x14ac:dyDescent="0.3">
      <c r="C37" s="16"/>
    </row>
    <row r="38" spans="1:3" x14ac:dyDescent="0.3">
      <c r="C38" s="16"/>
    </row>
    <row r="39" spans="1:3" x14ac:dyDescent="0.3">
      <c r="C39" s="16"/>
    </row>
    <row r="40" spans="1:3" x14ac:dyDescent="0.3">
      <c r="C40" s="16"/>
    </row>
    <row r="41" spans="1:3" x14ac:dyDescent="0.3">
      <c r="C41" s="16"/>
    </row>
    <row r="42" spans="1:3" x14ac:dyDescent="0.3">
      <c r="C42" s="16"/>
    </row>
    <row r="43" spans="1:3" x14ac:dyDescent="0.3">
      <c r="C43" s="16"/>
    </row>
    <row r="44" spans="1:3" x14ac:dyDescent="0.3">
      <c r="C44" s="16"/>
    </row>
    <row r="45" spans="1:3" x14ac:dyDescent="0.3">
      <c r="C45" s="16"/>
    </row>
    <row r="46" spans="1:3" x14ac:dyDescent="0.3">
      <c r="C46" s="16"/>
    </row>
    <row r="47" spans="1:3" x14ac:dyDescent="0.3">
      <c r="C47" s="16"/>
    </row>
    <row r="48" spans="1:3" x14ac:dyDescent="0.3">
      <c r="C48" s="16"/>
    </row>
    <row r="49" spans="3:3" x14ac:dyDescent="0.3">
      <c r="C49" s="16"/>
    </row>
    <row r="50" spans="3:3" x14ac:dyDescent="0.3">
      <c r="C50" s="16"/>
    </row>
    <row r="51" spans="3:3" x14ac:dyDescent="0.3">
      <c r="C51" s="16"/>
    </row>
    <row r="52" spans="3:3" x14ac:dyDescent="0.3">
      <c r="C52" s="16"/>
    </row>
    <row r="53" spans="3:3" x14ac:dyDescent="0.3">
      <c r="C53" s="16"/>
    </row>
    <row r="54" spans="3:3" x14ac:dyDescent="0.3">
      <c r="C54" s="16"/>
    </row>
    <row r="55" spans="3:3" x14ac:dyDescent="0.3">
      <c r="C55" s="16"/>
    </row>
    <row r="56" spans="3:3" x14ac:dyDescent="0.3">
      <c r="C56" s="16"/>
    </row>
    <row r="57" spans="3:3" x14ac:dyDescent="0.3">
      <c r="C57" s="16"/>
    </row>
    <row r="58" spans="3:3" x14ac:dyDescent="0.3">
      <c r="C58" s="16"/>
    </row>
    <row r="59" spans="3:3" x14ac:dyDescent="0.3">
      <c r="C59" s="16"/>
    </row>
    <row r="60" spans="3:3" x14ac:dyDescent="0.3">
      <c r="C60" s="16"/>
    </row>
    <row r="61" spans="3:3" x14ac:dyDescent="0.3">
      <c r="C61" s="16"/>
    </row>
    <row r="62" spans="3:3" x14ac:dyDescent="0.3">
      <c r="C62" s="16"/>
    </row>
    <row r="63" spans="3:3" x14ac:dyDescent="0.3">
      <c r="C63" s="16"/>
    </row>
    <row r="64" spans="3:3" x14ac:dyDescent="0.3">
      <c r="C64" s="16"/>
    </row>
    <row r="65" spans="3:3" x14ac:dyDescent="0.3">
      <c r="C65" s="16"/>
    </row>
    <row r="66" spans="3:3" x14ac:dyDescent="0.3">
      <c r="C66" s="16"/>
    </row>
    <row r="67" spans="3:3" x14ac:dyDescent="0.3">
      <c r="C67" s="16"/>
    </row>
  </sheetData>
  <hyperlinks>
    <hyperlink ref="A1" location="'Total Orgs'!A1" display="Total Organizations" xr:uid="{0D2806E4-7D3B-4A56-9298-7D0F87EC6D2E}"/>
  </hyperlinks>
  <pageMargins left="0.75" right="0.75" top="1" bottom="1" header="0.5" footer="0.5"/>
  <pageSetup orientation="portrait" horizontalDpi="4294967292" verticalDpi="4294967292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1"/>
  </sheetPr>
  <dimension ref="A1:D22"/>
  <sheetViews>
    <sheetView workbookViewId="0"/>
  </sheetViews>
  <sheetFormatPr defaultColWidth="11" defaultRowHeight="15.6" x14ac:dyDescent="0.3"/>
  <cols>
    <col min="1" max="1" width="16.5" style="4" customWidth="1"/>
    <col min="2" max="2" width="15.59765625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146</v>
      </c>
    </row>
    <row r="5" spans="1:3" x14ac:dyDescent="0.3">
      <c r="A5" s="4" t="s">
        <v>1</v>
      </c>
      <c r="B5" s="2">
        <f>'Total Orgs'!B26</f>
        <v>1600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SUM(B12:B101)</f>
        <v>1572.1699999999998</v>
      </c>
    </row>
    <row r="9" spans="1:3" x14ac:dyDescent="0.3">
      <c r="A9" s="4" t="s">
        <v>4</v>
      </c>
      <c r="B9" s="2">
        <f>SUM(B5+B6-B8)</f>
        <v>27.830000000000155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45188</v>
      </c>
      <c r="B12" s="2">
        <v>45.94</v>
      </c>
      <c r="C12" t="s">
        <v>495</v>
      </c>
    </row>
    <row r="13" spans="1:3" x14ac:dyDescent="0.3">
      <c r="C13" t="s">
        <v>496</v>
      </c>
    </row>
    <row r="14" spans="1:3" x14ac:dyDescent="0.3">
      <c r="A14" s="4">
        <v>45268</v>
      </c>
      <c r="B14" s="2">
        <v>319.98</v>
      </c>
      <c r="C14" t="s">
        <v>623</v>
      </c>
    </row>
    <row r="15" spans="1:3" x14ac:dyDescent="0.3">
      <c r="C15" t="s">
        <v>624</v>
      </c>
    </row>
    <row r="16" spans="1:3" x14ac:dyDescent="0.3">
      <c r="A16" s="4">
        <v>45341</v>
      </c>
      <c r="B16" s="2">
        <v>869.56</v>
      </c>
      <c r="C16" t="s">
        <v>751</v>
      </c>
    </row>
    <row r="17" spans="1:4" x14ac:dyDescent="0.3">
      <c r="C17" t="s">
        <v>752</v>
      </c>
    </row>
    <row r="18" spans="1:4" x14ac:dyDescent="0.3">
      <c r="C18" t="s">
        <v>753</v>
      </c>
      <c r="D18">
        <v>944.56</v>
      </c>
    </row>
    <row r="19" spans="1:4" x14ac:dyDescent="0.3">
      <c r="A19" s="4">
        <v>45378</v>
      </c>
      <c r="B19" s="2">
        <v>296.14</v>
      </c>
      <c r="C19" t="s">
        <v>840</v>
      </c>
      <c r="D19">
        <v>75</v>
      </c>
    </row>
    <row r="20" spans="1:4" x14ac:dyDescent="0.3">
      <c r="C20" t="s">
        <v>841</v>
      </c>
      <c r="D20">
        <f>D18-D19</f>
        <v>869.56</v>
      </c>
    </row>
    <row r="21" spans="1:4" x14ac:dyDescent="0.3">
      <c r="A21" s="4">
        <v>45432</v>
      </c>
      <c r="B21" s="2">
        <v>40.549999999999997</v>
      </c>
      <c r="C21" t="s">
        <v>991</v>
      </c>
    </row>
    <row r="22" spans="1:4" x14ac:dyDescent="0.3">
      <c r="C22" t="s">
        <v>992</v>
      </c>
    </row>
  </sheetData>
  <hyperlinks>
    <hyperlink ref="A1" location="'Total Orgs'!A1" display="Total Organizations" xr:uid="{00000000-0004-0000-1F00-000000000000}"/>
  </hyperlinks>
  <pageMargins left="0.75" right="0.75" top="1" bottom="1" header="0.5" footer="0.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1"/>
  </sheetPr>
  <dimension ref="A1:C19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218</v>
      </c>
    </row>
    <row r="5" spans="1:3" x14ac:dyDescent="0.3">
      <c r="A5" s="4" t="s">
        <v>1</v>
      </c>
      <c r="B5" s="2">
        <f>INACTIVE!B11</f>
        <v>0</v>
      </c>
    </row>
    <row r="6" spans="1:3" x14ac:dyDescent="0.3">
      <c r="A6" s="4" t="s">
        <v>2</v>
      </c>
    </row>
    <row r="7" spans="1:3" s="15" customFormat="1" x14ac:dyDescent="0.3">
      <c r="A7" s="22" t="s">
        <v>131</v>
      </c>
      <c r="B7" s="34"/>
    </row>
    <row r="8" spans="1:3" x14ac:dyDescent="0.3">
      <c r="A8" s="4" t="s">
        <v>3</v>
      </c>
      <c r="B8" s="2">
        <f>SUM(B12:B104)</f>
        <v>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3" spans="1:3" x14ac:dyDescent="0.3">
      <c r="A13"/>
    </row>
    <row r="14" spans="1:3" x14ac:dyDescent="0.3">
      <c r="A14" s="27"/>
    </row>
    <row r="19" spans="1:3" s="23" customFormat="1" x14ac:dyDescent="0.3">
      <c r="A19" s="13"/>
      <c r="B19" s="14"/>
      <c r="C19" s="15"/>
    </row>
  </sheetData>
  <hyperlinks>
    <hyperlink ref="A1" location="'Total Orgs'!A1" display="Total Organizations" xr:uid="{00000000-0004-0000-2000-000000000000}"/>
  </hyperlinks>
  <pageMargins left="0.75" right="0.75" top="1" bottom="1" header="0.5" footer="0.5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DE76C-3187-4C5A-B6C0-DA46688991A0}">
  <sheetPr>
    <tabColor theme="1"/>
  </sheetPr>
  <dimension ref="A1:C18"/>
  <sheetViews>
    <sheetView zoomScale="125" zoomScaleNormal="125"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380</v>
      </c>
    </row>
    <row r="5" spans="1:3" x14ac:dyDescent="0.3">
      <c r="A5" s="4" t="s">
        <v>1</v>
      </c>
      <c r="B5" s="2">
        <f>'Total Orgs'!B27</f>
        <v>3000</v>
      </c>
    </row>
    <row r="6" spans="1:3" x14ac:dyDescent="0.3">
      <c r="A6" s="4" t="s">
        <v>2</v>
      </c>
    </row>
    <row r="7" spans="1:3" x14ac:dyDescent="0.3">
      <c r="A7" s="4" t="s">
        <v>131</v>
      </c>
      <c r="B7" s="2">
        <f>'Total Orgs'!D27</f>
        <v>0</v>
      </c>
    </row>
    <row r="8" spans="1:3" x14ac:dyDescent="0.3">
      <c r="A8" s="4" t="s">
        <v>3</v>
      </c>
      <c r="B8" s="2">
        <f>SUM(B12:B101)</f>
        <v>3000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45205</v>
      </c>
      <c r="B12" s="2">
        <v>433.21</v>
      </c>
      <c r="C12" t="s">
        <v>499</v>
      </c>
    </row>
    <row r="13" spans="1:3" x14ac:dyDescent="0.3">
      <c r="C13" s="4" t="s">
        <v>537</v>
      </c>
    </row>
    <row r="14" spans="1:3" x14ac:dyDescent="0.3">
      <c r="A14" s="4" t="s">
        <v>773</v>
      </c>
      <c r="B14" s="2">
        <v>2566.79</v>
      </c>
      <c r="C14" s="4" t="s">
        <v>774</v>
      </c>
    </row>
    <row r="15" spans="1:3" x14ac:dyDescent="0.3">
      <c r="C15" t="s">
        <v>775</v>
      </c>
    </row>
    <row r="16" spans="1:3" x14ac:dyDescent="0.3">
      <c r="C16" t="s">
        <v>776</v>
      </c>
    </row>
    <row r="18" spans="3:3" x14ac:dyDescent="0.3">
      <c r="C18" s="124"/>
    </row>
  </sheetData>
  <hyperlinks>
    <hyperlink ref="A1" location="'Total Orgs'!A1" display="Total Organizations" xr:uid="{6B17C8E4-7F54-4E2D-A14B-16658C389E89}"/>
  </hyperlinks>
  <pageMargins left="0.75" right="0.75" top="1" bottom="1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7CD86-35CA-4D9E-9A56-29359243FDA1}">
  <sheetPr>
    <tabColor theme="1"/>
  </sheetPr>
  <dimension ref="A1:C18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381</v>
      </c>
    </row>
    <row r="5" spans="1:3" x14ac:dyDescent="0.3">
      <c r="A5" s="4" t="s">
        <v>1</v>
      </c>
      <c r="B5" s="2">
        <f>'Total Orgs'!B28</f>
        <v>500</v>
      </c>
    </row>
    <row r="6" spans="1:3" x14ac:dyDescent="0.3">
      <c r="A6" s="4" t="s">
        <v>2</v>
      </c>
    </row>
    <row r="7" spans="1:3" x14ac:dyDescent="0.3">
      <c r="A7" s="4" t="s">
        <v>131</v>
      </c>
      <c r="B7" s="2">
        <f>INACTIVE!D12</f>
        <v>0</v>
      </c>
    </row>
    <row r="8" spans="1:3" x14ac:dyDescent="0.3">
      <c r="A8" s="4" t="s">
        <v>3</v>
      </c>
      <c r="B8" s="2">
        <f>SUM(B12:B101)</f>
        <v>500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45247</v>
      </c>
      <c r="B12" s="2">
        <v>500</v>
      </c>
      <c r="C12" t="s">
        <v>614</v>
      </c>
    </row>
    <row r="13" spans="1:3" x14ac:dyDescent="0.3">
      <c r="C13" s="4" t="s">
        <v>615</v>
      </c>
    </row>
    <row r="14" spans="1:3" x14ac:dyDescent="0.3">
      <c r="C14" s="4"/>
    </row>
    <row r="18" spans="3:3" x14ac:dyDescent="0.3">
      <c r="C18" s="120"/>
    </row>
  </sheetData>
  <hyperlinks>
    <hyperlink ref="A1" location="'Total Orgs'!A1" display="Total Organizations" xr:uid="{A6D16582-038B-4A62-9519-54D5D7DD5A8B}"/>
  </hyperlink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C2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129</v>
      </c>
    </row>
    <row r="5" spans="1:3" x14ac:dyDescent="0.3">
      <c r="A5" s="4" t="s">
        <v>1</v>
      </c>
      <c r="B5" s="2">
        <f>'Total Orgs'!B5</f>
        <v>3850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SUM(B12:B30)</f>
        <v>3333.33</v>
      </c>
    </row>
    <row r="9" spans="1:3" x14ac:dyDescent="0.3">
      <c r="A9" s="4" t="s">
        <v>4</v>
      </c>
      <c r="B9" s="2">
        <f>SUM(B5+B6-B8)</f>
        <v>516.67000000000007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s="1" customFormat="1" x14ac:dyDescent="0.3">
      <c r="A12" s="16">
        <v>45301</v>
      </c>
      <c r="B12" s="126">
        <v>2194</v>
      </c>
      <c r="C12" s="124" t="s">
        <v>663</v>
      </c>
    </row>
    <row r="13" spans="1:3" x14ac:dyDescent="0.3">
      <c r="A13" s="16"/>
      <c r="C13" t="s">
        <v>664</v>
      </c>
    </row>
    <row r="14" spans="1:3" x14ac:dyDescent="0.3">
      <c r="A14" s="16">
        <v>45314</v>
      </c>
      <c r="B14" s="2">
        <v>78</v>
      </c>
      <c r="C14" t="s">
        <v>679</v>
      </c>
    </row>
    <row r="15" spans="1:3" x14ac:dyDescent="0.3">
      <c r="A15" s="16"/>
      <c r="C15" t="s">
        <v>680</v>
      </c>
    </row>
    <row r="16" spans="1:3" x14ac:dyDescent="0.3">
      <c r="A16" s="16">
        <v>45314</v>
      </c>
      <c r="B16" s="2">
        <v>136.38</v>
      </c>
      <c r="C16" t="s">
        <v>681</v>
      </c>
    </row>
    <row r="17" spans="1:3" x14ac:dyDescent="0.3">
      <c r="A17" s="16"/>
      <c r="C17" t="s">
        <v>682</v>
      </c>
    </row>
    <row r="18" spans="1:3" x14ac:dyDescent="0.3">
      <c r="A18" s="16">
        <v>45429</v>
      </c>
      <c r="B18" s="2">
        <v>400</v>
      </c>
      <c r="C18" t="s">
        <v>988</v>
      </c>
    </row>
    <row r="19" spans="1:3" x14ac:dyDescent="0.3">
      <c r="A19" s="16"/>
      <c r="C19" t="s">
        <v>989</v>
      </c>
    </row>
    <row r="20" spans="1:3" x14ac:dyDescent="0.3">
      <c r="A20" s="16">
        <v>45429</v>
      </c>
      <c r="B20" s="2">
        <v>524.95000000000005</v>
      </c>
      <c r="C20" t="s">
        <v>724</v>
      </c>
    </row>
    <row r="21" spans="1:3" x14ac:dyDescent="0.3">
      <c r="A21" s="16"/>
      <c r="C21" t="s">
        <v>990</v>
      </c>
    </row>
    <row r="22" spans="1:3" x14ac:dyDescent="0.3">
      <c r="A22" s="16"/>
    </row>
    <row r="23" spans="1:3" x14ac:dyDescent="0.3">
      <c r="A23" s="16"/>
    </row>
    <row r="24" spans="1:3" x14ac:dyDescent="0.3">
      <c r="A24" s="16"/>
    </row>
  </sheetData>
  <hyperlinks>
    <hyperlink ref="A1" location="'Total Orgs'!A1" display="Total Organizations" xr:uid="{00000000-0004-0000-0200-000000000000}"/>
  </hyperlinks>
  <pageMargins left="0.75" right="0.75" top="1" bottom="1" header="0.5" footer="0.5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1"/>
  </sheetPr>
  <dimension ref="A1:C18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62</v>
      </c>
    </row>
    <row r="5" spans="1:3" x14ac:dyDescent="0.3">
      <c r="A5" s="4" t="s">
        <v>1</v>
      </c>
      <c r="B5" s="2">
        <f>'Total Orgs'!B29</f>
        <v>3600</v>
      </c>
    </row>
    <row r="6" spans="1:3" x14ac:dyDescent="0.3">
      <c r="A6" s="4" t="s">
        <v>2</v>
      </c>
    </row>
    <row r="7" spans="1:3" x14ac:dyDescent="0.3">
      <c r="A7" s="4" t="s">
        <v>131</v>
      </c>
      <c r="B7" s="2">
        <v>0</v>
      </c>
    </row>
    <row r="8" spans="1:3" x14ac:dyDescent="0.3">
      <c r="A8" s="4" t="s">
        <v>3</v>
      </c>
      <c r="B8" s="2">
        <f>SUM(B12:B101)</f>
        <v>3600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45425</v>
      </c>
      <c r="B12" s="2">
        <v>3600</v>
      </c>
      <c r="C12" t="s">
        <v>968</v>
      </c>
    </row>
    <row r="13" spans="1:3" x14ac:dyDescent="0.3">
      <c r="C13" s="4" t="s">
        <v>969</v>
      </c>
    </row>
    <row r="14" spans="1:3" x14ac:dyDescent="0.3">
      <c r="C14" s="4"/>
    </row>
    <row r="18" spans="3:3" x14ac:dyDescent="0.3">
      <c r="C18" s="120"/>
    </row>
  </sheetData>
  <hyperlinks>
    <hyperlink ref="A1" location="'Total Orgs'!A1" display="Total Organizations" xr:uid="{00000000-0004-0000-2200-000000000000}"/>
  </hyperlinks>
  <pageMargins left="0.75" right="0.75" top="1" bottom="1" header="0.5" footer="0.5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C00000"/>
  </sheetPr>
  <dimension ref="A1:C2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63</v>
      </c>
    </row>
    <row r="5" spans="1:3" x14ac:dyDescent="0.3">
      <c r="A5" s="4" t="s">
        <v>1</v>
      </c>
      <c r="B5" s="2">
        <f>'Total Orgs'!B30</f>
        <v>10500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SUM(B12:B102)</f>
        <v>9383</v>
      </c>
    </row>
    <row r="9" spans="1:3" x14ac:dyDescent="0.3">
      <c r="A9" s="4" t="s">
        <v>4</v>
      </c>
      <c r="B9" s="2">
        <f>SUM(B5+B6-B8)</f>
        <v>1117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45187</v>
      </c>
      <c r="B12" s="2">
        <v>4755</v>
      </c>
      <c r="C12" t="s">
        <v>492</v>
      </c>
    </row>
    <row r="13" spans="1:3" x14ac:dyDescent="0.3">
      <c r="C13" t="s">
        <v>493</v>
      </c>
    </row>
    <row r="14" spans="1:3" x14ac:dyDescent="0.3">
      <c r="C14" t="s">
        <v>494</v>
      </c>
    </row>
    <row r="15" spans="1:3" x14ac:dyDescent="0.3">
      <c r="A15" s="4">
        <v>45341</v>
      </c>
      <c r="B15" s="2">
        <v>4378</v>
      </c>
      <c r="C15" t="s">
        <v>746</v>
      </c>
    </row>
    <row r="16" spans="1:3" x14ac:dyDescent="0.3">
      <c r="C16" t="s">
        <v>747</v>
      </c>
    </row>
    <row r="17" spans="1:3" x14ac:dyDescent="0.3">
      <c r="A17" s="4">
        <v>45343</v>
      </c>
      <c r="B17" s="2">
        <v>250</v>
      </c>
      <c r="C17" t="s">
        <v>759</v>
      </c>
    </row>
    <row r="18" spans="1:3" x14ac:dyDescent="0.3">
      <c r="C18" t="s">
        <v>760</v>
      </c>
    </row>
    <row r="24" spans="1:3" s="23" customFormat="1" x14ac:dyDescent="0.3">
      <c r="A24" s="13"/>
      <c r="B24" s="14"/>
      <c r="C24" s="15"/>
    </row>
  </sheetData>
  <hyperlinks>
    <hyperlink ref="A1" location="'Total Orgs'!A1" display="Total Organizations" xr:uid="{00000000-0004-0000-2300-000000000000}"/>
  </hyperlinks>
  <pageMargins left="0.75" right="0.75" top="1" bottom="1" header="0.5" footer="0.5"/>
  <pageSetup orientation="portrait" horizontalDpi="4294967292" verticalDpi="4294967292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867EF-963B-4F2A-B25E-280005AECCA1}">
  <sheetPr>
    <tabColor rgb="FFC00000"/>
  </sheetPr>
  <dimension ref="A1:C2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491</v>
      </c>
    </row>
    <row r="5" spans="1:3" x14ac:dyDescent="0.3">
      <c r="A5" s="4" t="s">
        <v>1</v>
      </c>
      <c r="B5" s="2">
        <f>'Total Orgs'!B31</f>
        <v>500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SUM(B12:B102)</f>
        <v>290.12</v>
      </c>
    </row>
    <row r="9" spans="1:3" x14ac:dyDescent="0.3">
      <c r="A9" s="4" t="s">
        <v>4</v>
      </c>
      <c r="B9" s="2">
        <f>SUM(B5+B6-B8)</f>
        <v>209.88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45453</v>
      </c>
      <c r="B12" s="2">
        <v>290.12</v>
      </c>
      <c r="C12" t="s">
        <v>1033</v>
      </c>
    </row>
    <row r="13" spans="1:3" x14ac:dyDescent="0.3">
      <c r="C13" t="s">
        <v>1034</v>
      </c>
    </row>
    <row r="14" spans="1:3" x14ac:dyDescent="0.3">
      <c r="C14" t="s">
        <v>1035</v>
      </c>
    </row>
    <row r="24" spans="1:3" s="23" customFormat="1" x14ac:dyDescent="0.3">
      <c r="A24" s="13"/>
      <c r="B24" s="14"/>
      <c r="C24" s="15"/>
    </row>
  </sheetData>
  <hyperlinks>
    <hyperlink ref="A1" location="'Total Orgs'!A1" display="Total Organizations" xr:uid="{7491F88E-AFCD-4282-B156-DB37756F70E4}"/>
  </hyperlinks>
  <pageMargins left="0.75" right="0.75" top="1" bottom="1" header="0.5" footer="0.5"/>
  <pageSetup orientation="portrait" horizontalDpi="4294967292" verticalDpi="4294967292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1"/>
  </sheetPr>
  <dimension ref="A1:C27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20</v>
      </c>
    </row>
    <row r="5" spans="1:3" x14ac:dyDescent="0.3">
      <c r="A5" s="4" t="s">
        <v>1</v>
      </c>
      <c r="B5" s="2">
        <f>'Total Orgs'!B32</f>
        <v>13250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SUM(B12:B104)</f>
        <v>13214.130000000001</v>
      </c>
    </row>
    <row r="9" spans="1:3" x14ac:dyDescent="0.3">
      <c r="A9" s="4" t="s">
        <v>4</v>
      </c>
      <c r="B9" s="2">
        <f>SUM(B5+B6-B8)</f>
        <v>35.869999999998981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45279</v>
      </c>
      <c r="B12" s="2">
        <v>1700</v>
      </c>
      <c r="C12" t="s">
        <v>651</v>
      </c>
    </row>
    <row r="13" spans="1:3" x14ac:dyDescent="0.3">
      <c r="C13" t="s">
        <v>652</v>
      </c>
    </row>
    <row r="14" spans="1:3" x14ac:dyDescent="0.3">
      <c r="A14" s="4">
        <v>45331</v>
      </c>
      <c r="B14" s="2">
        <v>109</v>
      </c>
      <c r="C14" t="s">
        <v>724</v>
      </c>
    </row>
    <row r="15" spans="1:3" x14ac:dyDescent="0.3">
      <c r="C15" t="s">
        <v>725</v>
      </c>
    </row>
    <row r="16" spans="1:3" x14ac:dyDescent="0.3">
      <c r="A16" s="4">
        <v>45351</v>
      </c>
      <c r="B16" s="2">
        <v>2993.25</v>
      </c>
      <c r="C16" t="s">
        <v>794</v>
      </c>
    </row>
    <row r="17" spans="1:3" x14ac:dyDescent="0.3">
      <c r="C17" t="s">
        <v>795</v>
      </c>
    </row>
    <row r="18" spans="1:3" x14ac:dyDescent="0.3">
      <c r="C18" t="s">
        <v>852</v>
      </c>
    </row>
    <row r="19" spans="1:3" x14ac:dyDescent="0.3">
      <c r="C19" t="s">
        <v>853</v>
      </c>
    </row>
    <row r="20" spans="1:3" x14ac:dyDescent="0.3">
      <c r="B20" s="2">
        <v>2060.38</v>
      </c>
      <c r="C20" t="s">
        <v>962</v>
      </c>
    </row>
    <row r="21" spans="1:3" x14ac:dyDescent="0.3">
      <c r="C21" t="s">
        <v>963</v>
      </c>
    </row>
    <row r="22" spans="1:3" x14ac:dyDescent="0.3">
      <c r="A22" s="4">
        <v>45446</v>
      </c>
      <c r="B22" s="2">
        <v>2000</v>
      </c>
      <c r="C22" t="s">
        <v>1014</v>
      </c>
    </row>
    <row r="23" spans="1:3" x14ac:dyDescent="0.3">
      <c r="C23" t="s">
        <v>1015</v>
      </c>
    </row>
    <row r="24" spans="1:3" x14ac:dyDescent="0.3">
      <c r="C24" t="s">
        <v>1016</v>
      </c>
    </row>
    <row r="25" spans="1:3" x14ac:dyDescent="0.3">
      <c r="A25" s="4">
        <v>45489</v>
      </c>
      <c r="B25" s="2">
        <v>4351.5</v>
      </c>
      <c r="C25" t="s">
        <v>720</v>
      </c>
    </row>
    <row r="26" spans="1:3" x14ac:dyDescent="0.3">
      <c r="C26" t="s">
        <v>1098</v>
      </c>
    </row>
    <row r="27" spans="1:3" x14ac:dyDescent="0.3">
      <c r="C27" t="s">
        <v>1099</v>
      </c>
    </row>
  </sheetData>
  <hyperlinks>
    <hyperlink ref="A1" location="'Total Orgs'!A1" display="Total Organizations" xr:uid="{00000000-0004-0000-2500-000000000000}"/>
  </hyperlinks>
  <pageMargins left="0.75" right="0.75" top="1" bottom="1" header="0.5" footer="0.5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64</v>
      </c>
    </row>
    <row r="5" spans="1:3" x14ac:dyDescent="0.3">
      <c r="A5" s="4" t="s">
        <v>1</v>
      </c>
      <c r="B5" s="2">
        <f>'Total Orgs'!B33</f>
        <v>375</v>
      </c>
    </row>
    <row r="6" spans="1:3" x14ac:dyDescent="0.3">
      <c r="A6" s="4" t="s">
        <v>2</v>
      </c>
    </row>
    <row r="7" spans="1:3" x14ac:dyDescent="0.3">
      <c r="A7" s="4" t="s">
        <v>131</v>
      </c>
      <c r="B7" s="2">
        <f>'Total Orgs'!D33</f>
        <v>0</v>
      </c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375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2900-000000000000}"/>
  </hyperlinks>
  <pageMargins left="0.75" right="0.75" top="1" bottom="1" header="0.5" footer="0.5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A4168-B68B-43C2-95CD-B265DCFD7D22}">
  <sheetPr>
    <tabColor theme="1"/>
  </sheetPr>
  <dimension ref="A1:C49"/>
  <sheetViews>
    <sheetView workbookViewId="0"/>
  </sheetViews>
  <sheetFormatPr defaultRowHeight="15.6" x14ac:dyDescent="0.3"/>
  <cols>
    <col min="1" max="1" width="24.5" customWidth="1"/>
    <col min="2" max="2" width="12.3984375" style="2" customWidth="1"/>
    <col min="3" max="3" width="29.8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332</v>
      </c>
    </row>
    <row r="4" spans="1:3" x14ac:dyDescent="0.3">
      <c r="A4" s="4"/>
    </row>
    <row r="5" spans="1:3" x14ac:dyDescent="0.3">
      <c r="A5" s="4" t="s">
        <v>1</v>
      </c>
      <c r="B5" s="2">
        <v>200</v>
      </c>
    </row>
    <row r="6" spans="1:3" x14ac:dyDescent="0.3">
      <c r="A6" s="4" t="s">
        <v>2</v>
      </c>
    </row>
    <row r="7" spans="1:3" x14ac:dyDescent="0.3">
      <c r="A7" s="4" t="s">
        <v>131</v>
      </c>
      <c r="B7" s="2">
        <v>0</v>
      </c>
    </row>
    <row r="8" spans="1:3" x14ac:dyDescent="0.3">
      <c r="A8" s="4" t="s">
        <v>3</v>
      </c>
      <c r="B8" s="2">
        <f>SUM(B12:B107)</f>
        <v>0</v>
      </c>
    </row>
    <row r="9" spans="1:3" x14ac:dyDescent="0.3">
      <c r="A9" s="4" t="s">
        <v>4</v>
      </c>
      <c r="B9" s="2">
        <f>SUM(B5+B6-B7-B8)</f>
        <v>200</v>
      </c>
    </row>
    <row r="10" spans="1:3" x14ac:dyDescent="0.3">
      <c r="A10" s="4"/>
    </row>
    <row r="11" spans="1:3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29"/>
    </row>
    <row r="13" spans="1:3" x14ac:dyDescent="0.3">
      <c r="A13" s="121"/>
    </row>
    <row r="14" spans="1:3" x14ac:dyDescent="0.3">
      <c r="A14" s="29"/>
    </row>
    <row r="15" spans="1:3" x14ac:dyDescent="0.3">
      <c r="A15" s="29"/>
    </row>
    <row r="16" spans="1:3" x14ac:dyDescent="0.3">
      <c r="A16" s="29"/>
    </row>
    <row r="17" spans="1:1" x14ac:dyDescent="0.3">
      <c r="A17" s="29"/>
    </row>
    <row r="18" spans="1:1" x14ac:dyDescent="0.3">
      <c r="A18" s="29"/>
    </row>
    <row r="19" spans="1:1" x14ac:dyDescent="0.3">
      <c r="A19" s="29"/>
    </row>
    <row r="20" spans="1:1" x14ac:dyDescent="0.3">
      <c r="A20" s="29"/>
    </row>
    <row r="21" spans="1:1" x14ac:dyDescent="0.3">
      <c r="A21" s="29"/>
    </row>
    <row r="22" spans="1:1" x14ac:dyDescent="0.3">
      <c r="A22" s="29"/>
    </row>
    <row r="23" spans="1:1" x14ac:dyDescent="0.3">
      <c r="A23" s="29"/>
    </row>
    <row r="24" spans="1:1" x14ac:dyDescent="0.3">
      <c r="A24" s="29"/>
    </row>
    <row r="25" spans="1:1" x14ac:dyDescent="0.3">
      <c r="A25" s="29"/>
    </row>
    <row r="26" spans="1:1" x14ac:dyDescent="0.3">
      <c r="A26" s="29"/>
    </row>
    <row r="27" spans="1:1" x14ac:dyDescent="0.3">
      <c r="A27" s="29"/>
    </row>
    <row r="28" spans="1:1" x14ac:dyDescent="0.3">
      <c r="A28" s="29"/>
    </row>
    <row r="29" spans="1:1" x14ac:dyDescent="0.3">
      <c r="A29" s="29"/>
    </row>
    <row r="30" spans="1:1" x14ac:dyDescent="0.3">
      <c r="A30" s="29"/>
    </row>
    <row r="31" spans="1:1" x14ac:dyDescent="0.3">
      <c r="A31" s="29"/>
    </row>
    <row r="32" spans="1:1" x14ac:dyDescent="0.3">
      <c r="A32" s="29"/>
    </row>
    <row r="33" spans="1:3" x14ac:dyDescent="0.3">
      <c r="A33" s="29"/>
    </row>
    <row r="34" spans="1:3" x14ac:dyDescent="0.3">
      <c r="A34" s="29"/>
    </row>
    <row r="35" spans="1:3" x14ac:dyDescent="0.3">
      <c r="A35" s="29"/>
    </row>
    <row r="36" spans="1:3" x14ac:dyDescent="0.3">
      <c r="A36" s="29"/>
    </row>
    <row r="37" spans="1:3" x14ac:dyDescent="0.3">
      <c r="A37" s="29"/>
    </row>
    <row r="38" spans="1:3" x14ac:dyDescent="0.3">
      <c r="A38" s="29"/>
    </row>
    <row r="39" spans="1:3" x14ac:dyDescent="0.3">
      <c r="A39" s="29"/>
    </row>
    <row r="40" spans="1:3" x14ac:dyDescent="0.3">
      <c r="A40" s="29"/>
    </row>
    <row r="41" spans="1:3" x14ac:dyDescent="0.3">
      <c r="A41" s="29"/>
    </row>
    <row r="42" spans="1:3" x14ac:dyDescent="0.3">
      <c r="A42" s="29"/>
    </row>
    <row r="43" spans="1:3" x14ac:dyDescent="0.3">
      <c r="A43" s="29"/>
    </row>
    <row r="44" spans="1:3" x14ac:dyDescent="0.3">
      <c r="A44" s="29"/>
      <c r="C44" s="10"/>
    </row>
    <row r="45" spans="1:3" x14ac:dyDescent="0.3">
      <c r="A45" s="29"/>
    </row>
    <row r="49" spans="1:1" x14ac:dyDescent="0.3">
      <c r="A49" s="4"/>
    </row>
  </sheetData>
  <hyperlinks>
    <hyperlink ref="A1" location="'Total Orgs'!A1" display="Total Organizations" xr:uid="{BCE8BDD9-97E6-4F05-ACE1-2CD937C52C2B}"/>
  </hyperlinks>
  <pageMargins left="0.7" right="0.7" top="0.75" bottom="0.75" header="0.3" footer="0.3"/>
  <pageSetup paperSize="154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theme="1"/>
  </sheetPr>
  <dimension ref="A1:C50"/>
  <sheetViews>
    <sheetView zoomScale="115" zoomScaleNormal="115" workbookViewId="0"/>
  </sheetViews>
  <sheetFormatPr defaultRowHeight="15.6" x14ac:dyDescent="0.3"/>
  <cols>
    <col min="1" max="1" width="16.3984375" customWidth="1"/>
    <col min="2" max="2" width="12.3984375" style="2" customWidth="1"/>
    <col min="3" max="3" width="37.0976562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72</v>
      </c>
    </row>
    <row r="4" spans="1:3" x14ac:dyDescent="0.3">
      <c r="A4" s="4"/>
    </row>
    <row r="5" spans="1:3" x14ac:dyDescent="0.3">
      <c r="A5" s="4" t="s">
        <v>1</v>
      </c>
      <c r="B5" s="2">
        <f>'Total Orgs'!B35</f>
        <v>10985</v>
      </c>
    </row>
    <row r="6" spans="1:3" x14ac:dyDescent="0.3">
      <c r="A6" s="4" t="s">
        <v>2</v>
      </c>
    </row>
    <row r="7" spans="1:3" x14ac:dyDescent="0.3">
      <c r="A7" s="4" t="s">
        <v>131</v>
      </c>
      <c r="B7" s="2">
        <v>0</v>
      </c>
    </row>
    <row r="8" spans="1:3" x14ac:dyDescent="0.3">
      <c r="A8" s="4" t="s">
        <v>3</v>
      </c>
      <c r="B8" s="2">
        <f>SUM(B12:B108)</f>
        <v>10125</v>
      </c>
    </row>
    <row r="9" spans="1:3" x14ac:dyDescent="0.3">
      <c r="A9" s="4" t="s">
        <v>4</v>
      </c>
      <c r="B9" s="2">
        <f>SUM(B5+B6-B7-B8)</f>
        <v>860</v>
      </c>
    </row>
    <row r="10" spans="1:3" x14ac:dyDescent="0.3">
      <c r="A10" s="4"/>
    </row>
    <row r="11" spans="1:3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313">
        <v>45195</v>
      </c>
      <c r="B12" s="2">
        <v>3500</v>
      </c>
      <c r="C12" t="s">
        <v>511</v>
      </c>
    </row>
    <row r="13" spans="1:3" x14ac:dyDescent="0.3">
      <c r="A13" s="121"/>
      <c r="C13" t="s">
        <v>512</v>
      </c>
    </row>
    <row r="14" spans="1:3" x14ac:dyDescent="0.3">
      <c r="A14" s="29"/>
      <c r="C14" t="s">
        <v>548</v>
      </c>
    </row>
    <row r="15" spans="1:3" x14ac:dyDescent="0.3">
      <c r="A15" s="29">
        <v>45205</v>
      </c>
      <c r="B15" s="2">
        <v>1625</v>
      </c>
      <c r="C15" s="4" t="s">
        <v>535</v>
      </c>
    </row>
    <row r="16" spans="1:3" x14ac:dyDescent="0.3">
      <c r="A16" s="29"/>
      <c r="C16" s="4" t="s">
        <v>536</v>
      </c>
    </row>
    <row r="17" spans="1:3" x14ac:dyDescent="0.3">
      <c r="A17" s="29">
        <v>45209</v>
      </c>
      <c r="B17" s="2">
        <v>3500</v>
      </c>
      <c r="C17" t="s">
        <v>511</v>
      </c>
    </row>
    <row r="18" spans="1:3" x14ac:dyDescent="0.3">
      <c r="A18" s="29"/>
      <c r="C18" t="s">
        <v>546</v>
      </c>
    </row>
    <row r="19" spans="1:3" x14ac:dyDescent="0.3">
      <c r="A19" s="29"/>
      <c r="C19" t="s">
        <v>547</v>
      </c>
    </row>
    <row r="20" spans="1:3" x14ac:dyDescent="0.3">
      <c r="A20" s="29">
        <v>45359</v>
      </c>
      <c r="B20" s="2">
        <v>1500</v>
      </c>
      <c r="C20" t="s">
        <v>535</v>
      </c>
    </row>
    <row r="21" spans="1:3" x14ac:dyDescent="0.3">
      <c r="A21" s="29"/>
      <c r="C21" t="s">
        <v>825</v>
      </c>
    </row>
    <row r="22" spans="1:3" x14ac:dyDescent="0.3">
      <c r="A22" s="29"/>
    </row>
    <row r="23" spans="1:3" x14ac:dyDescent="0.3">
      <c r="A23" s="29"/>
    </row>
    <row r="24" spans="1:3" x14ac:dyDescent="0.3">
      <c r="A24" s="29"/>
    </row>
    <row r="25" spans="1:3" x14ac:dyDescent="0.3">
      <c r="A25" s="29"/>
    </row>
    <row r="26" spans="1:3" x14ac:dyDescent="0.3">
      <c r="A26" s="29"/>
    </row>
    <row r="27" spans="1:3" x14ac:dyDescent="0.3">
      <c r="A27" s="29"/>
    </row>
    <row r="28" spans="1:3" x14ac:dyDescent="0.3">
      <c r="A28" s="29"/>
    </row>
    <row r="29" spans="1:3" x14ac:dyDescent="0.3">
      <c r="A29" s="29"/>
    </row>
    <row r="30" spans="1:3" x14ac:dyDescent="0.3">
      <c r="A30" s="29"/>
    </row>
    <row r="31" spans="1:3" x14ac:dyDescent="0.3">
      <c r="A31" s="29"/>
    </row>
    <row r="32" spans="1:3" x14ac:dyDescent="0.3">
      <c r="A32" s="29"/>
    </row>
    <row r="33" spans="1:3" x14ac:dyDescent="0.3">
      <c r="A33" s="29"/>
    </row>
    <row r="34" spans="1:3" x14ac:dyDescent="0.3">
      <c r="A34" s="29"/>
    </row>
    <row r="35" spans="1:3" x14ac:dyDescent="0.3">
      <c r="A35" s="29"/>
    </row>
    <row r="36" spans="1:3" x14ac:dyDescent="0.3">
      <c r="A36" s="29"/>
    </row>
    <row r="37" spans="1:3" x14ac:dyDescent="0.3">
      <c r="A37" s="29"/>
    </row>
    <row r="38" spans="1:3" x14ac:dyDescent="0.3">
      <c r="A38" s="29"/>
    </row>
    <row r="39" spans="1:3" x14ac:dyDescent="0.3">
      <c r="A39" s="29"/>
    </row>
    <row r="40" spans="1:3" x14ac:dyDescent="0.3">
      <c r="A40" s="29"/>
    </row>
    <row r="41" spans="1:3" x14ac:dyDescent="0.3">
      <c r="A41" s="29"/>
    </row>
    <row r="42" spans="1:3" x14ac:dyDescent="0.3">
      <c r="A42" s="29"/>
    </row>
    <row r="43" spans="1:3" x14ac:dyDescent="0.3">
      <c r="A43" s="29"/>
    </row>
    <row r="44" spans="1:3" x14ac:dyDescent="0.3">
      <c r="A44" s="29"/>
    </row>
    <row r="45" spans="1:3" x14ac:dyDescent="0.3">
      <c r="A45" s="29"/>
      <c r="C45" s="10"/>
    </row>
    <row r="46" spans="1:3" x14ac:dyDescent="0.3">
      <c r="A46" s="29"/>
    </row>
    <row r="50" spans="1:1" x14ac:dyDescent="0.3">
      <c r="A50" s="4"/>
    </row>
  </sheetData>
  <hyperlinks>
    <hyperlink ref="A1" location="'Total Orgs'!A1" display="Total Organizations" xr:uid="{00000000-0004-0000-2B00-000000000000}"/>
  </hyperlinks>
  <pageMargins left="0.7" right="0.7" top="0.75" bottom="0.75" header="0.3" footer="0.3"/>
  <pageSetup paperSize="154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0B253-F9E3-49FF-A38D-76E5F05413B6}">
  <dimension ref="A1:J14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53.699218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449</v>
      </c>
    </row>
    <row r="5" spans="1:3" x14ac:dyDescent="0.3">
      <c r="A5" s="4" t="s">
        <v>1</v>
      </c>
      <c r="B5" s="2">
        <f>'Total Orgs'!B36</f>
        <v>200</v>
      </c>
    </row>
    <row r="6" spans="1:3" x14ac:dyDescent="0.3">
      <c r="A6" s="4" t="s">
        <v>2</v>
      </c>
    </row>
    <row r="7" spans="1:3" x14ac:dyDescent="0.3">
      <c r="A7" s="4" t="s">
        <v>3</v>
      </c>
      <c r="B7" s="2">
        <f>SUM(B11:B142)</f>
        <v>200</v>
      </c>
    </row>
    <row r="8" spans="1:3" x14ac:dyDescent="0.3">
      <c r="A8" s="4" t="s">
        <v>4</v>
      </c>
      <c r="B8" s="2">
        <f>SUM(B5+B6-B7)</f>
        <v>0</v>
      </c>
    </row>
    <row r="10" spans="1:3" s="1" customFormat="1" x14ac:dyDescent="0.3">
      <c r="A10" s="7" t="s">
        <v>5</v>
      </c>
      <c r="B10" s="3" t="s">
        <v>6</v>
      </c>
      <c r="C10" s="1" t="s">
        <v>7</v>
      </c>
    </row>
    <row r="11" spans="1:3" x14ac:dyDescent="0.3">
      <c r="A11" s="4">
        <v>45315</v>
      </c>
      <c r="B11" s="2">
        <v>200</v>
      </c>
      <c r="C11" s="9" t="s">
        <v>686</v>
      </c>
    </row>
    <row r="12" spans="1:3" x14ac:dyDescent="0.3">
      <c r="C12" s="15" t="s">
        <v>687</v>
      </c>
    </row>
    <row r="13" spans="1:3" x14ac:dyDescent="0.3">
      <c r="C13" s="9"/>
    </row>
    <row r="15" spans="1:3" x14ac:dyDescent="0.3">
      <c r="C15" s="9"/>
    </row>
    <row r="16" spans="1:3" x14ac:dyDescent="0.3">
      <c r="A16"/>
      <c r="B16"/>
    </row>
    <row r="17" spans="1:10" s="17" customFormat="1" x14ac:dyDescent="0.3">
      <c r="A17"/>
      <c r="B17"/>
      <c r="C17"/>
      <c r="D17"/>
      <c r="E17"/>
      <c r="F17"/>
      <c r="G17"/>
      <c r="H17"/>
      <c r="I17"/>
      <c r="J17"/>
    </row>
    <row r="18" spans="1:10" x14ac:dyDescent="0.3">
      <c r="A18"/>
      <c r="B18"/>
    </row>
    <row r="19" spans="1:10" x14ac:dyDescent="0.3">
      <c r="A19"/>
      <c r="B19"/>
    </row>
    <row r="20" spans="1:10" x14ac:dyDescent="0.3">
      <c r="A20"/>
      <c r="B20"/>
    </row>
    <row r="21" spans="1:10" x14ac:dyDescent="0.3">
      <c r="A21"/>
      <c r="B21"/>
    </row>
    <row r="22" spans="1:10" s="17" customFormat="1" x14ac:dyDescent="0.3">
      <c r="A22"/>
      <c r="B22"/>
      <c r="C22"/>
      <c r="D22"/>
      <c r="E22"/>
      <c r="F22"/>
      <c r="G22"/>
      <c r="H22"/>
      <c r="I22"/>
      <c r="J22"/>
    </row>
    <row r="23" spans="1:10" s="17" customFormat="1" x14ac:dyDescent="0.3">
      <c r="A23"/>
      <c r="B23"/>
      <c r="C23"/>
      <c r="D23"/>
      <c r="E23"/>
      <c r="F23"/>
      <c r="G23"/>
      <c r="H23"/>
      <c r="I23"/>
      <c r="J23"/>
    </row>
    <row r="24" spans="1:10" s="17" customFormat="1" x14ac:dyDescent="0.3">
      <c r="A24"/>
      <c r="B24"/>
      <c r="C24"/>
      <c r="D24"/>
      <c r="E24"/>
      <c r="F24"/>
      <c r="G24"/>
      <c r="H24"/>
      <c r="I24"/>
      <c r="J24"/>
    </row>
    <row r="25" spans="1:10" s="17" customFormat="1" x14ac:dyDescent="0.3">
      <c r="A25"/>
      <c r="B25"/>
      <c r="C25"/>
      <c r="D25"/>
      <c r="E25"/>
      <c r="F25"/>
      <c r="G25"/>
      <c r="H25"/>
      <c r="I25"/>
      <c r="J25"/>
    </row>
    <row r="26" spans="1:10" s="17" customFormat="1" x14ac:dyDescent="0.3">
      <c r="A26"/>
      <c r="B26"/>
      <c r="C26"/>
      <c r="D26"/>
      <c r="E26"/>
      <c r="F26"/>
      <c r="G26"/>
      <c r="H26"/>
      <c r="I26"/>
      <c r="J26"/>
    </row>
    <row r="27" spans="1:10" s="17" customFormat="1" x14ac:dyDescent="0.3">
      <c r="A27"/>
      <c r="B27"/>
      <c r="C27"/>
      <c r="D27"/>
      <c r="E27"/>
      <c r="F27"/>
      <c r="G27"/>
      <c r="H27"/>
      <c r="I27"/>
      <c r="J27"/>
    </row>
    <row r="28" spans="1:10" s="17" customFormat="1" x14ac:dyDescent="0.3">
      <c r="A28"/>
      <c r="B28"/>
      <c r="C28"/>
      <c r="D28"/>
      <c r="E28"/>
      <c r="F28"/>
      <c r="G28"/>
      <c r="H28"/>
      <c r="I28"/>
      <c r="J28"/>
    </row>
    <row r="29" spans="1:10" s="17" customFormat="1" x14ac:dyDescent="0.3">
      <c r="A29"/>
      <c r="B29"/>
      <c r="C29"/>
      <c r="D29"/>
      <c r="E29"/>
      <c r="F29"/>
      <c r="G29"/>
      <c r="H29"/>
      <c r="I29"/>
      <c r="J29"/>
    </row>
    <row r="30" spans="1:10" s="17" customFormat="1" x14ac:dyDescent="0.3">
      <c r="A30"/>
      <c r="B30"/>
      <c r="C30"/>
      <c r="D30"/>
      <c r="E30"/>
      <c r="F30"/>
      <c r="G30"/>
      <c r="H30"/>
      <c r="I30"/>
      <c r="J30"/>
    </row>
    <row r="31" spans="1:10" s="17" customFormat="1" x14ac:dyDescent="0.3">
      <c r="A31"/>
      <c r="B31"/>
      <c r="C31"/>
      <c r="D31"/>
      <c r="E31"/>
      <c r="F31"/>
      <c r="G31"/>
      <c r="H31"/>
      <c r="I31"/>
      <c r="J31"/>
    </row>
    <row r="32" spans="1:10" x14ac:dyDescent="0.3">
      <c r="A32"/>
      <c r="B32"/>
    </row>
    <row r="33" spans="1:3" x14ac:dyDescent="0.3">
      <c r="A33"/>
      <c r="B33"/>
    </row>
    <row r="34" spans="1:3" x14ac:dyDescent="0.3">
      <c r="C34" s="9"/>
    </row>
    <row r="35" spans="1:3" s="17" customFormat="1" x14ac:dyDescent="0.3">
      <c r="A35" s="18"/>
      <c r="B35" s="19"/>
    </row>
    <row r="36" spans="1:3" s="17" customFormat="1" x14ac:dyDescent="0.3">
      <c r="A36" s="18"/>
      <c r="B36" s="19"/>
    </row>
    <row r="37" spans="1:3" x14ac:dyDescent="0.3">
      <c r="C37" s="9"/>
    </row>
    <row r="38" spans="1:3" x14ac:dyDescent="0.3">
      <c r="C38" s="17"/>
    </row>
    <row r="39" spans="1:3" x14ac:dyDescent="0.3">
      <c r="C39" s="9"/>
    </row>
    <row r="40" spans="1:3" x14ac:dyDescent="0.3">
      <c r="C40" s="17"/>
    </row>
    <row r="41" spans="1:3" x14ac:dyDescent="0.3">
      <c r="A41" s="81"/>
      <c r="B41" s="82"/>
      <c r="C41" s="102"/>
    </row>
    <row r="42" spans="1:3" x14ac:dyDescent="0.3">
      <c r="A42" s="83"/>
      <c r="C42" s="103"/>
    </row>
    <row r="43" spans="1:3" x14ac:dyDescent="0.3">
      <c r="A43" s="83"/>
      <c r="C43" s="103"/>
    </row>
    <row r="44" spans="1:3" x14ac:dyDescent="0.3">
      <c r="A44" s="83"/>
      <c r="C44" s="103"/>
    </row>
    <row r="45" spans="1:3" x14ac:dyDescent="0.3">
      <c r="A45" s="86"/>
      <c r="B45" s="87"/>
      <c r="C45" s="105"/>
    </row>
    <row r="46" spans="1:3" x14ac:dyDescent="0.3">
      <c r="C46" s="9"/>
    </row>
    <row r="47" spans="1:3" x14ac:dyDescent="0.3">
      <c r="C47" s="17"/>
    </row>
    <row r="48" spans="1:3" x14ac:dyDescent="0.3">
      <c r="C48" s="17"/>
    </row>
    <row r="49" spans="3:3" x14ac:dyDescent="0.3">
      <c r="C49" s="17"/>
    </row>
    <row r="50" spans="3:3" x14ac:dyDescent="0.3">
      <c r="C50" s="17"/>
    </row>
    <row r="51" spans="3:3" x14ac:dyDescent="0.3">
      <c r="C51" s="9"/>
    </row>
    <row r="52" spans="3:3" x14ac:dyDescent="0.3">
      <c r="C52" s="17"/>
    </row>
    <row r="53" spans="3:3" x14ac:dyDescent="0.3">
      <c r="C53" s="17"/>
    </row>
    <row r="54" spans="3:3" x14ac:dyDescent="0.3">
      <c r="C54" s="9"/>
    </row>
    <row r="55" spans="3:3" x14ac:dyDescent="0.3">
      <c r="C55" s="17"/>
    </row>
    <row r="56" spans="3:3" x14ac:dyDescent="0.3">
      <c r="C56" s="17"/>
    </row>
    <row r="57" spans="3:3" x14ac:dyDescent="0.3">
      <c r="C57" s="17"/>
    </row>
    <row r="58" spans="3:3" x14ac:dyDescent="0.3">
      <c r="C58" s="17"/>
    </row>
    <row r="59" spans="3:3" x14ac:dyDescent="0.3">
      <c r="C59" s="17"/>
    </row>
    <row r="60" spans="3:3" x14ac:dyDescent="0.3">
      <c r="C60" s="9"/>
    </row>
    <row r="61" spans="3:3" x14ac:dyDescent="0.3">
      <c r="C61" s="17"/>
    </row>
    <row r="62" spans="3:3" x14ac:dyDescent="0.3">
      <c r="C62" s="17"/>
    </row>
    <row r="63" spans="3:3" x14ac:dyDescent="0.3">
      <c r="C63" s="17"/>
    </row>
    <row r="64" spans="3:3" x14ac:dyDescent="0.3">
      <c r="C64" s="17"/>
    </row>
    <row r="65" spans="1:3" x14ac:dyDescent="0.3">
      <c r="C65" s="17"/>
    </row>
    <row r="66" spans="1:3" x14ac:dyDescent="0.3">
      <c r="C66" s="9"/>
    </row>
    <row r="67" spans="1:3" x14ac:dyDescent="0.3">
      <c r="C67" s="17"/>
    </row>
    <row r="68" spans="1:3" x14ac:dyDescent="0.3">
      <c r="C68" s="17"/>
    </row>
    <row r="69" spans="1:3" x14ac:dyDescent="0.3">
      <c r="C69" s="9"/>
    </row>
    <row r="70" spans="1:3" x14ac:dyDescent="0.3">
      <c r="C70" s="17"/>
    </row>
    <row r="71" spans="1:3" x14ac:dyDescent="0.3">
      <c r="C71" s="17"/>
    </row>
    <row r="72" spans="1:3" x14ac:dyDescent="0.3">
      <c r="C72" s="17"/>
    </row>
    <row r="73" spans="1:3" x14ac:dyDescent="0.3">
      <c r="C73" s="17"/>
    </row>
    <row r="74" spans="1:3" x14ac:dyDescent="0.3">
      <c r="C74" s="17"/>
    </row>
    <row r="75" spans="1:3" s="23" customFormat="1" x14ac:dyDescent="0.3">
      <c r="A75" s="13"/>
      <c r="C75" s="55"/>
    </row>
    <row r="76" spans="1:3" x14ac:dyDescent="0.3">
      <c r="C76" s="17"/>
    </row>
    <row r="77" spans="1:3" x14ac:dyDescent="0.3">
      <c r="C77" s="17"/>
    </row>
    <row r="78" spans="1:3" x14ac:dyDescent="0.3">
      <c r="C78" s="17"/>
    </row>
    <row r="79" spans="1:3" x14ac:dyDescent="0.3">
      <c r="C79" s="17"/>
    </row>
    <row r="80" spans="1:3" x14ac:dyDescent="0.3">
      <c r="C80" s="17"/>
    </row>
    <row r="81" spans="1:3" x14ac:dyDescent="0.3">
      <c r="C81" s="17"/>
    </row>
    <row r="82" spans="1:3" x14ac:dyDescent="0.3">
      <c r="C82" s="17"/>
    </row>
    <row r="83" spans="1:3" x14ac:dyDescent="0.3">
      <c r="A83" s="18"/>
      <c r="B83" s="19"/>
      <c r="C83" s="9"/>
    </row>
    <row r="84" spans="1:3" s="17" customFormat="1" x14ac:dyDescent="0.3">
      <c r="A84" s="18"/>
      <c r="B84" s="19"/>
      <c r="C84" s="56"/>
    </row>
    <row r="85" spans="1:3" x14ac:dyDescent="0.3">
      <c r="A85" s="18"/>
      <c r="B85" s="19"/>
      <c r="C85" s="17"/>
    </row>
    <row r="86" spans="1:3" x14ac:dyDescent="0.3">
      <c r="A86" s="18"/>
      <c r="B86" s="19"/>
      <c r="C86" s="17"/>
    </row>
    <row r="87" spans="1:3" x14ac:dyDescent="0.3">
      <c r="A87" s="18"/>
      <c r="B87" s="19"/>
      <c r="C87" s="17"/>
    </row>
    <row r="88" spans="1:3" x14ac:dyDescent="0.3">
      <c r="A88" s="18"/>
      <c r="B88" s="19"/>
      <c r="C88" s="9"/>
    </row>
    <row r="89" spans="1:3" x14ac:dyDescent="0.3">
      <c r="A89" s="18"/>
      <c r="B89" s="19"/>
      <c r="C89" s="56"/>
    </row>
    <row r="90" spans="1:3" x14ac:dyDescent="0.3">
      <c r="A90" s="18"/>
      <c r="B90" s="19"/>
      <c r="C90" s="17"/>
    </row>
    <row r="91" spans="1:3" x14ac:dyDescent="0.3">
      <c r="A91" s="18"/>
      <c r="B91" s="19"/>
      <c r="C91" s="17"/>
    </row>
    <row r="92" spans="1:3" x14ac:dyDescent="0.3">
      <c r="A92" s="18"/>
      <c r="B92" s="19"/>
      <c r="C92" s="17"/>
    </row>
    <row r="93" spans="1:3" x14ac:dyDescent="0.3">
      <c r="A93" s="18"/>
      <c r="B93" s="19"/>
      <c r="C93" s="17"/>
    </row>
    <row r="94" spans="1:3" x14ac:dyDescent="0.3">
      <c r="A94" s="18"/>
      <c r="B94" s="19"/>
      <c r="C94" s="17"/>
    </row>
    <row r="95" spans="1:3" x14ac:dyDescent="0.3">
      <c r="A95" s="18"/>
      <c r="B95" s="19"/>
      <c r="C95" s="17"/>
    </row>
    <row r="96" spans="1:3" x14ac:dyDescent="0.3">
      <c r="A96" s="18"/>
      <c r="B96" s="19"/>
      <c r="C96" s="17"/>
    </row>
    <row r="97" spans="1:3" x14ac:dyDescent="0.3">
      <c r="A97" s="18"/>
      <c r="B97" s="19"/>
      <c r="C97" s="17"/>
    </row>
    <row r="98" spans="1:3" x14ac:dyDescent="0.3">
      <c r="A98" s="18"/>
      <c r="B98" s="19"/>
      <c r="C98" s="17"/>
    </row>
    <row r="99" spans="1:3" x14ac:dyDescent="0.3">
      <c r="A99" s="18"/>
      <c r="B99" s="19"/>
      <c r="C99" s="17"/>
    </row>
    <row r="100" spans="1:3" x14ac:dyDescent="0.3">
      <c r="A100" s="18"/>
      <c r="B100" s="19"/>
      <c r="C100" s="17"/>
    </row>
    <row r="101" spans="1:3" x14ac:dyDescent="0.3">
      <c r="A101" s="18"/>
      <c r="B101" s="19"/>
      <c r="C101" s="17"/>
    </row>
    <row r="102" spans="1:3" x14ac:dyDescent="0.3">
      <c r="A102" s="18"/>
      <c r="B102" s="19"/>
      <c r="C102" s="17"/>
    </row>
    <row r="103" spans="1:3" x14ac:dyDescent="0.3">
      <c r="A103" s="18"/>
      <c r="B103" s="19"/>
      <c r="C103" s="17"/>
    </row>
    <row r="104" spans="1:3" x14ac:dyDescent="0.3">
      <c r="A104" s="18"/>
      <c r="B104" s="19"/>
      <c r="C104" s="17"/>
    </row>
    <row r="105" spans="1:3" x14ac:dyDescent="0.3">
      <c r="A105" s="18"/>
      <c r="B105" s="19"/>
      <c r="C105" s="17"/>
    </row>
    <row r="106" spans="1:3" x14ac:dyDescent="0.3">
      <c r="A106" s="18"/>
      <c r="B106" s="19"/>
      <c r="C106" s="17"/>
    </row>
    <row r="107" spans="1:3" x14ac:dyDescent="0.3">
      <c r="A107" s="18"/>
      <c r="B107" s="19"/>
      <c r="C107" s="17"/>
    </row>
    <row r="108" spans="1:3" x14ac:dyDescent="0.3">
      <c r="A108" s="18"/>
      <c r="B108" s="19"/>
      <c r="C108" s="17"/>
    </row>
    <row r="109" spans="1:3" x14ac:dyDescent="0.3">
      <c r="A109" s="18"/>
      <c r="B109" s="19"/>
      <c r="C109" s="17"/>
    </row>
    <row r="110" spans="1:3" x14ac:dyDescent="0.3">
      <c r="A110" s="18"/>
      <c r="B110" s="19"/>
      <c r="C110" s="17"/>
    </row>
    <row r="111" spans="1:3" x14ac:dyDescent="0.3">
      <c r="A111" s="18"/>
      <c r="B111" s="19"/>
      <c r="C111" s="17"/>
    </row>
    <row r="112" spans="1:3" x14ac:dyDescent="0.3">
      <c r="A112" s="18"/>
      <c r="B112" s="19"/>
      <c r="C112" s="17"/>
    </row>
    <row r="113" spans="1:3" x14ac:dyDescent="0.3">
      <c r="A113" s="18"/>
      <c r="B113" s="19"/>
      <c r="C113" s="17"/>
    </row>
    <row r="114" spans="1:3" x14ac:dyDescent="0.3">
      <c r="A114" s="18"/>
      <c r="B114" s="19"/>
      <c r="C114" s="17"/>
    </row>
    <row r="115" spans="1:3" x14ac:dyDescent="0.3">
      <c r="A115" s="18"/>
      <c r="B115" s="19"/>
      <c r="C115" s="17"/>
    </row>
    <row r="116" spans="1:3" x14ac:dyDescent="0.3">
      <c r="A116" s="18"/>
      <c r="B116" s="19"/>
      <c r="C116" s="17"/>
    </row>
    <row r="117" spans="1:3" x14ac:dyDescent="0.3">
      <c r="A117" s="18"/>
      <c r="B117" s="19"/>
      <c r="C117" s="17"/>
    </row>
    <row r="118" spans="1:3" x14ac:dyDescent="0.3">
      <c r="A118" s="18"/>
      <c r="B118" s="19"/>
      <c r="C118" s="17"/>
    </row>
    <row r="119" spans="1:3" x14ac:dyDescent="0.3">
      <c r="A119" s="18"/>
      <c r="B119" s="19"/>
      <c r="C119" s="17"/>
    </row>
    <row r="120" spans="1:3" x14ac:dyDescent="0.3">
      <c r="A120" s="18"/>
      <c r="B120" s="19"/>
      <c r="C120" s="17"/>
    </row>
    <row r="121" spans="1:3" x14ac:dyDescent="0.3">
      <c r="A121" s="18"/>
      <c r="B121" s="19"/>
      <c r="C121" s="17"/>
    </row>
    <row r="122" spans="1:3" x14ac:dyDescent="0.3">
      <c r="A122" s="18"/>
      <c r="B122" s="19"/>
      <c r="C122" s="17"/>
    </row>
    <row r="123" spans="1:3" x14ac:dyDescent="0.3">
      <c r="A123" s="18"/>
      <c r="B123" s="19"/>
      <c r="C123" s="17"/>
    </row>
    <row r="124" spans="1:3" x14ac:dyDescent="0.3">
      <c r="A124" s="18"/>
      <c r="B124" s="19"/>
      <c r="C124" s="17"/>
    </row>
    <row r="125" spans="1:3" x14ac:dyDescent="0.3">
      <c r="A125" s="18"/>
      <c r="B125" s="19"/>
      <c r="C125" s="17"/>
    </row>
    <row r="126" spans="1:3" x14ac:dyDescent="0.3">
      <c r="A126" s="18"/>
      <c r="B126" s="19"/>
      <c r="C126" s="17"/>
    </row>
    <row r="127" spans="1:3" x14ac:dyDescent="0.3">
      <c r="A127" s="18"/>
      <c r="B127" s="19"/>
      <c r="C127" s="17"/>
    </row>
    <row r="128" spans="1:3" x14ac:dyDescent="0.3">
      <c r="A128" s="18"/>
      <c r="B128" s="19"/>
      <c r="C128" s="17"/>
    </row>
    <row r="129" spans="1:3" x14ac:dyDescent="0.3">
      <c r="A129" s="18"/>
      <c r="B129" s="19"/>
      <c r="C129" s="17"/>
    </row>
    <row r="130" spans="1:3" x14ac:dyDescent="0.3">
      <c r="A130" s="18"/>
      <c r="B130" s="19"/>
      <c r="C130" s="17"/>
    </row>
    <row r="131" spans="1:3" x14ac:dyDescent="0.3">
      <c r="A131" s="18"/>
      <c r="B131" s="19"/>
      <c r="C131" s="17"/>
    </row>
    <row r="132" spans="1:3" x14ac:dyDescent="0.3">
      <c r="A132" s="18"/>
      <c r="B132" s="19"/>
      <c r="C132" s="17"/>
    </row>
    <row r="133" spans="1:3" x14ac:dyDescent="0.3">
      <c r="A133" s="18"/>
      <c r="B133" s="19"/>
      <c r="C133" s="17"/>
    </row>
    <row r="134" spans="1:3" x14ac:dyDescent="0.3">
      <c r="A134" s="18"/>
      <c r="B134" s="19"/>
      <c r="C134" s="17"/>
    </row>
    <row r="135" spans="1:3" x14ac:dyDescent="0.3">
      <c r="A135" s="18"/>
      <c r="B135" s="19"/>
      <c r="C135" s="17"/>
    </row>
    <row r="136" spans="1:3" x14ac:dyDescent="0.3">
      <c r="A136" s="18"/>
      <c r="B136" s="19"/>
      <c r="C136" s="17"/>
    </row>
    <row r="137" spans="1:3" x14ac:dyDescent="0.3">
      <c r="A137" s="18"/>
      <c r="B137" s="19"/>
      <c r="C137" s="17"/>
    </row>
    <row r="138" spans="1:3" x14ac:dyDescent="0.3">
      <c r="A138" s="18"/>
      <c r="B138" s="19"/>
      <c r="C138" s="17"/>
    </row>
    <row r="139" spans="1:3" x14ac:dyDescent="0.3">
      <c r="A139" s="18"/>
      <c r="B139" s="19"/>
      <c r="C139" s="17"/>
    </row>
    <row r="140" spans="1:3" x14ac:dyDescent="0.3">
      <c r="A140" s="18"/>
      <c r="B140" s="19"/>
      <c r="C140" s="17"/>
    </row>
    <row r="141" spans="1:3" x14ac:dyDescent="0.3">
      <c r="A141" s="18"/>
      <c r="B141" s="19"/>
      <c r="C141" s="17"/>
    </row>
    <row r="142" spans="1:3" x14ac:dyDescent="0.3">
      <c r="A142" s="18"/>
      <c r="B142" s="19"/>
      <c r="C142" s="17"/>
    </row>
    <row r="143" spans="1:3" x14ac:dyDescent="0.3">
      <c r="A143" s="18"/>
      <c r="B143" s="19"/>
      <c r="C143" s="17"/>
    </row>
    <row r="144" spans="1:3" x14ac:dyDescent="0.3">
      <c r="A144" s="18"/>
      <c r="B144" s="19"/>
      <c r="C144" s="17"/>
    </row>
  </sheetData>
  <hyperlinks>
    <hyperlink ref="A1" location="'Total Orgs'!A1" display="Total Organizations" xr:uid="{FB1EF478-F1A9-4702-9790-8A88E4816384}"/>
  </hyperlinks>
  <pageMargins left="0.75" right="0.75" top="1" bottom="1" header="0.5" footer="0.5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C00000"/>
  </sheetPr>
  <dimension ref="A1:C15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158</v>
      </c>
    </row>
    <row r="5" spans="1:3" x14ac:dyDescent="0.3">
      <c r="A5" s="4" t="s">
        <v>1</v>
      </c>
      <c r="B5" s="2">
        <f>'Total Orgs'!B37</f>
        <v>1500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SUM(B12:B101)</f>
        <v>596.29999999999995</v>
      </c>
    </row>
    <row r="9" spans="1:3" x14ac:dyDescent="0.3">
      <c r="A9" s="4" t="s">
        <v>4</v>
      </c>
      <c r="B9" s="2">
        <f>SUM(B5+B6-B7-B8)</f>
        <v>903.7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45201</v>
      </c>
      <c r="B12" s="2">
        <v>296.3</v>
      </c>
      <c r="C12" t="s">
        <v>499</v>
      </c>
    </row>
    <row r="13" spans="1:3" x14ac:dyDescent="0.3">
      <c r="C13" t="s">
        <v>527</v>
      </c>
    </row>
    <row r="14" spans="1:3" x14ac:dyDescent="0.3">
      <c r="A14" s="4">
        <v>45345</v>
      </c>
      <c r="B14" s="2">
        <v>300</v>
      </c>
      <c r="C14" t="s">
        <v>761</v>
      </c>
    </row>
    <row r="15" spans="1:3" x14ac:dyDescent="0.3">
      <c r="C15" t="s">
        <v>867</v>
      </c>
    </row>
  </sheetData>
  <hyperlinks>
    <hyperlink ref="A1" location="'Total Orgs'!A1" display="Total Organizations" xr:uid="{00000000-0004-0000-2C00-000000000000}"/>
  </hyperlinks>
  <pageMargins left="0.75" right="0.75" top="1" bottom="1" header="0.5" footer="0.5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63AC9-1212-4DA5-A16B-9A9620ABC9BF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385</v>
      </c>
    </row>
    <row r="5" spans="1:3" x14ac:dyDescent="0.3">
      <c r="A5" s="4" t="s">
        <v>1</v>
      </c>
      <c r="B5" s="2" t="e">
        <f>'Total Orgs'!#REF!</f>
        <v>#REF!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 t="e">
        <f>SUM(B5+B6-B7-B8)</f>
        <v>#REF!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593BFD37-DF26-48DC-AA98-7F75DABF9128}"/>
  </hyperlink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2889A-174D-43CD-8290-21F20B1A100F}">
  <dimension ref="A1:J14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53.699218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447</v>
      </c>
    </row>
    <row r="5" spans="1:3" x14ac:dyDescent="0.3">
      <c r="A5" s="4" t="s">
        <v>1</v>
      </c>
      <c r="B5" s="2">
        <f>'Total Orgs'!B6</f>
        <v>500</v>
      </c>
    </row>
    <row r="6" spans="1:3" x14ac:dyDescent="0.3">
      <c r="A6" s="4" t="s">
        <v>2</v>
      </c>
    </row>
    <row r="7" spans="1:3" x14ac:dyDescent="0.3">
      <c r="A7" s="4" t="s">
        <v>3</v>
      </c>
      <c r="B7" s="2">
        <f>SUM(B11:B142)</f>
        <v>200</v>
      </c>
    </row>
    <row r="8" spans="1:3" x14ac:dyDescent="0.3">
      <c r="A8" s="4" t="s">
        <v>4</v>
      </c>
      <c r="B8" s="2">
        <f>SUM(B5+B6-B7)</f>
        <v>300</v>
      </c>
    </row>
    <row r="10" spans="1:3" s="1" customFormat="1" x14ac:dyDescent="0.3">
      <c r="A10" s="7" t="s">
        <v>5</v>
      </c>
      <c r="B10" s="3" t="s">
        <v>6</v>
      </c>
      <c r="C10" s="1" t="s">
        <v>7</v>
      </c>
    </row>
    <row r="11" spans="1:3" x14ac:dyDescent="0.3">
      <c r="C11" s="9"/>
    </row>
    <row r="12" spans="1:3" x14ac:dyDescent="0.3">
      <c r="B12" s="2">
        <v>200</v>
      </c>
      <c r="C12" s="15"/>
    </row>
    <row r="13" spans="1:3" x14ac:dyDescent="0.3">
      <c r="C13" s="9"/>
    </row>
    <row r="15" spans="1:3" x14ac:dyDescent="0.3">
      <c r="C15" s="9"/>
    </row>
    <row r="16" spans="1:3" x14ac:dyDescent="0.3">
      <c r="C16" s="17"/>
    </row>
    <row r="17" spans="1:10" s="17" customFormat="1" x14ac:dyDescent="0.3">
      <c r="A17" s="18"/>
      <c r="B17" s="19"/>
      <c r="C17" s="9"/>
    </row>
    <row r="18" spans="1:10" x14ac:dyDescent="0.3">
      <c r="C18" s="17"/>
    </row>
    <row r="22" spans="1:10" s="17" customFormat="1" x14ac:dyDescent="0.3">
      <c r="A22" s="18"/>
      <c r="B22" s="19"/>
      <c r="C22" s="9"/>
      <c r="D22" s="109"/>
      <c r="E22" s="109"/>
      <c r="F22" s="109"/>
      <c r="G22" s="109"/>
      <c r="H22" s="109"/>
      <c r="I22" s="109"/>
      <c r="J22" s="109"/>
    </row>
    <row r="23" spans="1:10" s="17" customFormat="1" x14ac:dyDescent="0.3">
      <c r="A23" s="18"/>
      <c r="B23" s="19"/>
    </row>
    <row r="24" spans="1:10" s="17" customFormat="1" x14ac:dyDescent="0.3">
      <c r="A24" s="18"/>
      <c r="B24" s="19"/>
    </row>
    <row r="25" spans="1:10" s="17" customFormat="1" x14ac:dyDescent="0.3">
      <c r="A25" s="18"/>
      <c r="B25" s="19"/>
    </row>
    <row r="26" spans="1:10" s="17" customFormat="1" x14ac:dyDescent="0.3">
      <c r="A26" s="18"/>
      <c r="B26" s="19"/>
    </row>
    <row r="27" spans="1:10" s="17" customFormat="1" x14ac:dyDescent="0.3">
      <c r="A27" s="18"/>
      <c r="B27" s="19"/>
    </row>
    <row r="28" spans="1:10" s="17" customFormat="1" x14ac:dyDescent="0.3">
      <c r="A28" s="18"/>
      <c r="B28" s="19"/>
    </row>
    <row r="29" spans="1:10" s="17" customFormat="1" x14ac:dyDescent="0.3">
      <c r="A29" s="18"/>
      <c r="B29" s="19"/>
      <c r="C29" s="9"/>
    </row>
    <row r="30" spans="1:10" s="17" customFormat="1" x14ac:dyDescent="0.3">
      <c r="A30" s="18"/>
      <c r="B30" s="19"/>
    </row>
    <row r="31" spans="1:10" s="17" customFormat="1" x14ac:dyDescent="0.3">
      <c r="A31" s="18"/>
      <c r="B31" s="19"/>
    </row>
    <row r="32" spans="1:10" x14ac:dyDescent="0.3">
      <c r="C32" s="17"/>
    </row>
    <row r="33" spans="1:3" x14ac:dyDescent="0.3">
      <c r="C33" s="17"/>
    </row>
    <row r="34" spans="1:3" x14ac:dyDescent="0.3">
      <c r="C34" s="9"/>
    </row>
    <row r="35" spans="1:3" s="17" customFormat="1" x14ac:dyDescent="0.3">
      <c r="A35" s="18"/>
      <c r="B35" s="19"/>
    </row>
    <row r="36" spans="1:3" s="17" customFormat="1" x14ac:dyDescent="0.3">
      <c r="A36" s="18"/>
      <c r="B36" s="19"/>
    </row>
    <row r="37" spans="1:3" x14ac:dyDescent="0.3">
      <c r="C37" s="9"/>
    </row>
    <row r="38" spans="1:3" x14ac:dyDescent="0.3">
      <c r="C38" s="17"/>
    </row>
    <row r="39" spans="1:3" x14ac:dyDescent="0.3">
      <c r="C39" s="9"/>
    </row>
    <row r="40" spans="1:3" x14ac:dyDescent="0.3">
      <c r="C40" s="17"/>
    </row>
    <row r="41" spans="1:3" x14ac:dyDescent="0.3">
      <c r="C41" s="9"/>
    </row>
    <row r="42" spans="1:3" x14ac:dyDescent="0.3">
      <c r="C42" s="17"/>
    </row>
    <row r="43" spans="1:3" x14ac:dyDescent="0.3">
      <c r="C43" s="17"/>
    </row>
    <row r="44" spans="1:3" x14ac:dyDescent="0.3">
      <c r="C44" s="17"/>
    </row>
    <row r="45" spans="1:3" x14ac:dyDescent="0.3">
      <c r="C45" s="17"/>
    </row>
    <row r="46" spans="1:3" x14ac:dyDescent="0.3">
      <c r="C46" s="9"/>
    </row>
    <row r="47" spans="1:3" x14ac:dyDescent="0.3">
      <c r="C47" s="17"/>
    </row>
    <row r="48" spans="1:3" x14ac:dyDescent="0.3">
      <c r="C48" s="17"/>
    </row>
    <row r="49" spans="3:3" x14ac:dyDescent="0.3">
      <c r="C49" s="17"/>
    </row>
    <row r="50" spans="3:3" x14ac:dyDescent="0.3">
      <c r="C50" s="17"/>
    </row>
    <row r="51" spans="3:3" x14ac:dyDescent="0.3">
      <c r="C51" s="9"/>
    </row>
    <row r="52" spans="3:3" x14ac:dyDescent="0.3">
      <c r="C52" s="17"/>
    </row>
    <row r="53" spans="3:3" x14ac:dyDescent="0.3">
      <c r="C53" s="17"/>
    </row>
    <row r="54" spans="3:3" x14ac:dyDescent="0.3">
      <c r="C54" s="9"/>
    </row>
    <row r="55" spans="3:3" x14ac:dyDescent="0.3">
      <c r="C55" s="17"/>
    </row>
    <row r="56" spans="3:3" x14ac:dyDescent="0.3">
      <c r="C56" s="17"/>
    </row>
    <row r="57" spans="3:3" x14ac:dyDescent="0.3">
      <c r="C57" s="17"/>
    </row>
    <row r="58" spans="3:3" x14ac:dyDescent="0.3">
      <c r="C58" s="17"/>
    </row>
    <row r="59" spans="3:3" x14ac:dyDescent="0.3">
      <c r="C59" s="17"/>
    </row>
    <row r="60" spans="3:3" x14ac:dyDescent="0.3">
      <c r="C60" s="9"/>
    </row>
    <row r="61" spans="3:3" x14ac:dyDescent="0.3">
      <c r="C61" s="17"/>
    </row>
    <row r="62" spans="3:3" x14ac:dyDescent="0.3">
      <c r="C62" s="17"/>
    </row>
    <row r="63" spans="3:3" x14ac:dyDescent="0.3">
      <c r="C63" s="17"/>
    </row>
    <row r="64" spans="3:3" x14ac:dyDescent="0.3">
      <c r="C64" s="17"/>
    </row>
    <row r="65" spans="1:3" x14ac:dyDescent="0.3">
      <c r="C65" s="17"/>
    </row>
    <row r="66" spans="1:3" x14ac:dyDescent="0.3">
      <c r="C66" s="9"/>
    </row>
    <row r="67" spans="1:3" x14ac:dyDescent="0.3">
      <c r="C67" s="17"/>
    </row>
    <row r="68" spans="1:3" x14ac:dyDescent="0.3">
      <c r="C68" s="17"/>
    </row>
    <row r="69" spans="1:3" x14ac:dyDescent="0.3">
      <c r="C69" s="9"/>
    </row>
    <row r="70" spans="1:3" x14ac:dyDescent="0.3">
      <c r="C70" s="17"/>
    </row>
    <row r="71" spans="1:3" x14ac:dyDescent="0.3">
      <c r="C71" s="17"/>
    </row>
    <row r="72" spans="1:3" x14ac:dyDescent="0.3">
      <c r="C72" s="17"/>
    </row>
    <row r="73" spans="1:3" x14ac:dyDescent="0.3">
      <c r="C73" s="17"/>
    </row>
    <row r="74" spans="1:3" x14ac:dyDescent="0.3">
      <c r="C74" s="17"/>
    </row>
    <row r="75" spans="1:3" s="23" customFormat="1" x14ac:dyDescent="0.3">
      <c r="A75" s="13"/>
      <c r="C75" s="55"/>
    </row>
    <row r="76" spans="1:3" x14ac:dyDescent="0.3">
      <c r="C76" s="17"/>
    </row>
    <row r="77" spans="1:3" x14ac:dyDescent="0.3">
      <c r="C77" s="17"/>
    </row>
    <row r="78" spans="1:3" x14ac:dyDescent="0.3">
      <c r="C78" s="17"/>
    </row>
    <row r="79" spans="1:3" x14ac:dyDescent="0.3">
      <c r="C79" s="17"/>
    </row>
    <row r="80" spans="1:3" x14ac:dyDescent="0.3">
      <c r="C80" s="17"/>
    </row>
    <row r="81" spans="1:3" x14ac:dyDescent="0.3">
      <c r="C81" s="17"/>
    </row>
    <row r="82" spans="1:3" x14ac:dyDescent="0.3">
      <c r="C82" s="17"/>
    </row>
    <row r="83" spans="1:3" x14ac:dyDescent="0.3">
      <c r="A83" s="18"/>
      <c r="B83" s="19"/>
      <c r="C83" s="9"/>
    </row>
    <row r="84" spans="1:3" s="17" customFormat="1" x14ac:dyDescent="0.3">
      <c r="A84" s="18"/>
      <c r="B84" s="19"/>
      <c r="C84" s="56"/>
    </row>
    <row r="85" spans="1:3" x14ac:dyDescent="0.3">
      <c r="A85" s="18"/>
      <c r="B85" s="19"/>
      <c r="C85" s="17"/>
    </row>
    <row r="86" spans="1:3" x14ac:dyDescent="0.3">
      <c r="A86" s="18"/>
      <c r="B86" s="19"/>
      <c r="C86" s="17"/>
    </row>
    <row r="87" spans="1:3" x14ac:dyDescent="0.3">
      <c r="A87" s="18"/>
      <c r="B87" s="19"/>
      <c r="C87" s="17"/>
    </row>
    <row r="88" spans="1:3" x14ac:dyDescent="0.3">
      <c r="A88" s="18"/>
      <c r="B88" s="19"/>
      <c r="C88" s="9"/>
    </row>
    <row r="89" spans="1:3" x14ac:dyDescent="0.3">
      <c r="A89" s="18"/>
      <c r="B89" s="19"/>
      <c r="C89" s="56"/>
    </row>
    <row r="90" spans="1:3" x14ac:dyDescent="0.3">
      <c r="A90" s="18"/>
      <c r="B90" s="19"/>
      <c r="C90" s="17"/>
    </row>
    <row r="91" spans="1:3" x14ac:dyDescent="0.3">
      <c r="A91" s="18"/>
      <c r="B91" s="19"/>
      <c r="C91" s="17"/>
    </row>
    <row r="92" spans="1:3" x14ac:dyDescent="0.3">
      <c r="A92" s="18"/>
      <c r="B92" s="19"/>
      <c r="C92" s="17"/>
    </row>
    <row r="93" spans="1:3" x14ac:dyDescent="0.3">
      <c r="A93" s="18"/>
      <c r="B93" s="19"/>
      <c r="C93" s="17"/>
    </row>
    <row r="94" spans="1:3" x14ac:dyDescent="0.3">
      <c r="A94" s="18"/>
      <c r="B94" s="19"/>
      <c r="C94" s="17"/>
    </row>
    <row r="95" spans="1:3" x14ac:dyDescent="0.3">
      <c r="A95" s="18"/>
      <c r="B95" s="19"/>
      <c r="C95" s="17"/>
    </row>
    <row r="96" spans="1:3" x14ac:dyDescent="0.3">
      <c r="A96" s="18"/>
      <c r="B96" s="19"/>
      <c r="C96" s="17"/>
    </row>
    <row r="97" spans="1:3" x14ac:dyDescent="0.3">
      <c r="A97" s="18"/>
      <c r="B97" s="19"/>
      <c r="C97" s="17"/>
    </row>
    <row r="98" spans="1:3" x14ac:dyDescent="0.3">
      <c r="A98" s="18"/>
      <c r="B98" s="19"/>
      <c r="C98" s="17"/>
    </row>
    <row r="99" spans="1:3" x14ac:dyDescent="0.3">
      <c r="A99" s="18"/>
      <c r="B99" s="19"/>
      <c r="C99" s="17"/>
    </row>
    <row r="100" spans="1:3" x14ac:dyDescent="0.3">
      <c r="A100" s="18"/>
      <c r="B100" s="19"/>
      <c r="C100" s="17"/>
    </row>
    <row r="101" spans="1:3" x14ac:dyDescent="0.3">
      <c r="A101" s="18"/>
      <c r="B101" s="19"/>
      <c r="C101" s="17"/>
    </row>
    <row r="102" spans="1:3" x14ac:dyDescent="0.3">
      <c r="A102" s="18"/>
      <c r="B102" s="19"/>
      <c r="C102" s="17"/>
    </row>
    <row r="103" spans="1:3" x14ac:dyDescent="0.3">
      <c r="A103" s="18"/>
      <c r="B103" s="19"/>
      <c r="C103" s="17"/>
    </row>
    <row r="104" spans="1:3" x14ac:dyDescent="0.3">
      <c r="A104" s="18"/>
      <c r="B104" s="19"/>
      <c r="C104" s="17"/>
    </row>
    <row r="105" spans="1:3" x14ac:dyDescent="0.3">
      <c r="A105" s="18"/>
      <c r="B105" s="19"/>
      <c r="C105" s="17"/>
    </row>
    <row r="106" spans="1:3" x14ac:dyDescent="0.3">
      <c r="A106" s="18"/>
      <c r="B106" s="19"/>
      <c r="C106" s="17"/>
    </row>
    <row r="107" spans="1:3" x14ac:dyDescent="0.3">
      <c r="A107" s="18"/>
      <c r="B107" s="19"/>
      <c r="C107" s="17"/>
    </row>
    <row r="108" spans="1:3" x14ac:dyDescent="0.3">
      <c r="A108" s="18"/>
      <c r="B108" s="19"/>
      <c r="C108" s="17"/>
    </row>
    <row r="109" spans="1:3" x14ac:dyDescent="0.3">
      <c r="A109" s="18"/>
      <c r="B109" s="19"/>
      <c r="C109" s="17"/>
    </row>
    <row r="110" spans="1:3" x14ac:dyDescent="0.3">
      <c r="A110" s="18"/>
      <c r="B110" s="19"/>
      <c r="C110" s="17"/>
    </row>
    <row r="111" spans="1:3" x14ac:dyDescent="0.3">
      <c r="A111" s="18"/>
      <c r="B111" s="19"/>
      <c r="C111" s="17"/>
    </row>
    <row r="112" spans="1:3" x14ac:dyDescent="0.3">
      <c r="A112" s="18"/>
      <c r="B112" s="19"/>
      <c r="C112" s="17"/>
    </row>
    <row r="113" spans="1:3" x14ac:dyDescent="0.3">
      <c r="A113" s="18"/>
      <c r="B113" s="19"/>
      <c r="C113" s="17"/>
    </row>
    <row r="114" spans="1:3" x14ac:dyDescent="0.3">
      <c r="A114" s="18"/>
      <c r="B114" s="19"/>
      <c r="C114" s="17"/>
    </row>
    <row r="115" spans="1:3" x14ac:dyDescent="0.3">
      <c r="A115" s="18"/>
      <c r="B115" s="19"/>
      <c r="C115" s="17"/>
    </row>
    <row r="116" spans="1:3" x14ac:dyDescent="0.3">
      <c r="A116" s="18"/>
      <c r="B116" s="19"/>
      <c r="C116" s="17"/>
    </row>
    <row r="117" spans="1:3" x14ac:dyDescent="0.3">
      <c r="A117" s="18"/>
      <c r="B117" s="19"/>
      <c r="C117" s="17"/>
    </row>
    <row r="118" spans="1:3" x14ac:dyDescent="0.3">
      <c r="A118" s="18"/>
      <c r="B118" s="19"/>
      <c r="C118" s="17"/>
    </row>
    <row r="119" spans="1:3" x14ac:dyDescent="0.3">
      <c r="A119" s="18"/>
      <c r="B119" s="19"/>
      <c r="C119" s="17"/>
    </row>
    <row r="120" spans="1:3" x14ac:dyDescent="0.3">
      <c r="A120" s="18"/>
      <c r="B120" s="19"/>
      <c r="C120" s="17"/>
    </row>
    <row r="121" spans="1:3" x14ac:dyDescent="0.3">
      <c r="A121" s="18"/>
      <c r="B121" s="19"/>
      <c r="C121" s="17"/>
    </row>
    <row r="122" spans="1:3" x14ac:dyDescent="0.3">
      <c r="A122" s="18"/>
      <c r="B122" s="19"/>
      <c r="C122" s="17"/>
    </row>
    <row r="123" spans="1:3" x14ac:dyDescent="0.3">
      <c r="A123" s="18"/>
      <c r="B123" s="19"/>
      <c r="C123" s="17"/>
    </row>
    <row r="124" spans="1:3" x14ac:dyDescent="0.3">
      <c r="A124" s="18"/>
      <c r="B124" s="19"/>
      <c r="C124" s="17"/>
    </row>
    <row r="125" spans="1:3" x14ac:dyDescent="0.3">
      <c r="A125" s="18"/>
      <c r="B125" s="19"/>
      <c r="C125" s="17"/>
    </row>
    <row r="126" spans="1:3" x14ac:dyDescent="0.3">
      <c r="A126" s="18"/>
      <c r="B126" s="19"/>
      <c r="C126" s="17"/>
    </row>
    <row r="127" spans="1:3" x14ac:dyDescent="0.3">
      <c r="A127" s="18"/>
      <c r="B127" s="19"/>
      <c r="C127" s="17"/>
    </row>
    <row r="128" spans="1:3" x14ac:dyDescent="0.3">
      <c r="A128" s="18"/>
      <c r="B128" s="19"/>
      <c r="C128" s="17"/>
    </row>
    <row r="129" spans="1:3" x14ac:dyDescent="0.3">
      <c r="A129" s="18"/>
      <c r="B129" s="19"/>
      <c r="C129" s="17"/>
    </row>
    <row r="130" spans="1:3" x14ac:dyDescent="0.3">
      <c r="A130" s="18"/>
      <c r="B130" s="19"/>
      <c r="C130" s="17"/>
    </row>
    <row r="131" spans="1:3" x14ac:dyDescent="0.3">
      <c r="A131" s="18"/>
      <c r="B131" s="19"/>
      <c r="C131" s="17"/>
    </row>
    <row r="132" spans="1:3" x14ac:dyDescent="0.3">
      <c r="A132" s="18"/>
      <c r="B132" s="19"/>
      <c r="C132" s="17"/>
    </row>
    <row r="133" spans="1:3" x14ac:dyDescent="0.3">
      <c r="A133" s="18"/>
      <c r="B133" s="19"/>
      <c r="C133" s="17"/>
    </row>
    <row r="134" spans="1:3" x14ac:dyDescent="0.3">
      <c r="A134" s="18"/>
      <c r="B134" s="19"/>
      <c r="C134" s="17"/>
    </row>
    <row r="135" spans="1:3" x14ac:dyDescent="0.3">
      <c r="A135" s="18"/>
      <c r="B135" s="19"/>
      <c r="C135" s="17"/>
    </row>
    <row r="136" spans="1:3" x14ac:dyDescent="0.3">
      <c r="A136" s="18"/>
      <c r="B136" s="19"/>
      <c r="C136" s="17"/>
    </row>
    <row r="137" spans="1:3" x14ac:dyDescent="0.3">
      <c r="A137" s="18"/>
      <c r="B137" s="19"/>
      <c r="C137" s="17"/>
    </row>
    <row r="138" spans="1:3" x14ac:dyDescent="0.3">
      <c r="A138" s="18"/>
      <c r="B138" s="19"/>
      <c r="C138" s="17"/>
    </row>
    <row r="139" spans="1:3" x14ac:dyDescent="0.3">
      <c r="A139" s="18"/>
      <c r="B139" s="19"/>
      <c r="C139" s="17"/>
    </row>
    <row r="140" spans="1:3" x14ac:dyDescent="0.3">
      <c r="A140" s="18"/>
      <c r="B140" s="19"/>
      <c r="C140" s="17"/>
    </row>
    <row r="141" spans="1:3" x14ac:dyDescent="0.3">
      <c r="A141" s="18"/>
      <c r="B141" s="19"/>
      <c r="C141" s="17"/>
    </row>
    <row r="142" spans="1:3" x14ac:dyDescent="0.3">
      <c r="A142" s="18"/>
      <c r="B142" s="19"/>
      <c r="C142" s="17"/>
    </row>
    <row r="143" spans="1:3" x14ac:dyDescent="0.3">
      <c r="A143" s="18"/>
      <c r="B143" s="19"/>
      <c r="C143" s="17"/>
    </row>
    <row r="144" spans="1:3" x14ac:dyDescent="0.3">
      <c r="A144" s="18"/>
      <c r="B144" s="19"/>
      <c r="C144" s="17"/>
    </row>
  </sheetData>
  <hyperlinks>
    <hyperlink ref="A1" location="'Total Orgs'!A1" display="Total Organizations" xr:uid="{D7769A7E-8775-4402-B626-10C02ADC52C3}"/>
  </hyperlinks>
  <pageMargins left="0.75" right="0.75" top="1" bottom="1" header="0.5" footer="0.5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C00000"/>
  </sheetPr>
  <dimension ref="A1:C12"/>
  <sheetViews>
    <sheetView workbookViewId="0"/>
  </sheetViews>
  <sheetFormatPr defaultRowHeight="15.6" x14ac:dyDescent="0.3"/>
  <cols>
    <col min="1" max="1" width="17.3984375" customWidth="1"/>
    <col min="3" max="3" width="37.09765625" customWidth="1"/>
  </cols>
  <sheetData>
    <row r="1" spans="1:3" x14ac:dyDescent="0.3">
      <c r="A1" s="5" t="s">
        <v>0</v>
      </c>
      <c r="B1" s="2"/>
      <c r="C1" s="1" t="e">
        <f>'Total Orgs'!#REF!</f>
        <v>#REF!</v>
      </c>
    </row>
    <row r="2" spans="1:3" x14ac:dyDescent="0.3">
      <c r="A2" s="5"/>
      <c r="B2" s="2"/>
    </row>
    <row r="3" spans="1:3" x14ac:dyDescent="0.3">
      <c r="A3" s="6" t="s">
        <v>220</v>
      </c>
      <c r="B3" s="2"/>
    </row>
    <row r="4" spans="1:3" x14ac:dyDescent="0.3">
      <c r="A4" s="4"/>
      <c r="B4" s="2"/>
      <c r="C4" t="s">
        <v>241</v>
      </c>
    </row>
    <row r="5" spans="1:3" x14ac:dyDescent="0.3">
      <c r="A5" s="4" t="s">
        <v>1</v>
      </c>
      <c r="B5" s="2">
        <f>'Total Orgs'!B38</f>
        <v>0</v>
      </c>
    </row>
    <row r="6" spans="1:3" x14ac:dyDescent="0.3">
      <c r="A6" s="4" t="s">
        <v>2</v>
      </c>
      <c r="B6" s="2"/>
    </row>
    <row r="7" spans="1:3" s="15" customFormat="1" x14ac:dyDescent="0.3">
      <c r="A7" s="22" t="s">
        <v>131</v>
      </c>
      <c r="B7" s="34"/>
    </row>
    <row r="8" spans="1:3" x14ac:dyDescent="0.3">
      <c r="A8" s="4" t="s">
        <v>3</v>
      </c>
      <c r="B8" s="2">
        <f>SUM(B12:B103)</f>
        <v>0</v>
      </c>
    </row>
    <row r="9" spans="1:3" x14ac:dyDescent="0.3">
      <c r="A9" s="4" t="s">
        <v>4</v>
      </c>
      <c r="B9" s="2">
        <f>SUM(B5+B6-B7-B8)</f>
        <v>0</v>
      </c>
    </row>
    <row r="10" spans="1:3" x14ac:dyDescent="0.3">
      <c r="A10" s="4"/>
      <c r="B10" s="2"/>
    </row>
    <row r="11" spans="1:3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/>
    </row>
  </sheetData>
  <hyperlinks>
    <hyperlink ref="A1" location="'Total Orgs'!A1" display="Total Organizations" xr:uid="{00000000-0004-0000-2F00-000000000000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AE8F-A35A-411E-90F9-4EBA106EC851}">
  <sheetPr>
    <tabColor rgb="FFC00000"/>
  </sheetPr>
  <dimension ref="A1:C22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334</v>
      </c>
    </row>
    <row r="5" spans="1:3" x14ac:dyDescent="0.3">
      <c r="A5" s="4" t="s">
        <v>1</v>
      </c>
      <c r="B5" s="2">
        <f>INACTIVE!B15</f>
        <v>0</v>
      </c>
    </row>
    <row r="6" spans="1:3" x14ac:dyDescent="0.3">
      <c r="A6" s="4" t="s">
        <v>2</v>
      </c>
    </row>
    <row r="7" spans="1:3" x14ac:dyDescent="0.3">
      <c r="A7" s="4" t="s">
        <v>131</v>
      </c>
      <c r="B7" s="2">
        <f>INACTIVE!D15</f>
        <v>0</v>
      </c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81"/>
      <c r="B12" s="82"/>
      <c r="C12" s="59"/>
    </row>
    <row r="13" spans="1:3" x14ac:dyDescent="0.3">
      <c r="A13" s="83"/>
      <c r="C13" s="84"/>
    </row>
    <row r="14" spans="1:3" x14ac:dyDescent="0.3">
      <c r="A14" s="83"/>
      <c r="C14" s="84"/>
    </row>
    <row r="15" spans="1:3" x14ac:dyDescent="0.3">
      <c r="A15" s="83"/>
      <c r="C15" s="84"/>
    </row>
    <row r="16" spans="1:3" x14ac:dyDescent="0.3">
      <c r="A16" s="83"/>
      <c r="C16" s="84"/>
    </row>
    <row r="17" spans="1:3" x14ac:dyDescent="0.3">
      <c r="A17" s="86"/>
      <c r="B17" s="87"/>
      <c r="C17" s="64"/>
    </row>
    <row r="18" spans="1:3" x14ac:dyDescent="0.3">
      <c r="C18" s="84"/>
    </row>
    <row r="19" spans="1:3" x14ac:dyDescent="0.3">
      <c r="C19" s="84"/>
    </row>
    <row r="20" spans="1:3" x14ac:dyDescent="0.3">
      <c r="C20" s="84"/>
    </row>
    <row r="21" spans="1:3" x14ac:dyDescent="0.3">
      <c r="C21" s="84"/>
    </row>
    <row r="22" spans="1:3" x14ac:dyDescent="0.3">
      <c r="A22" s="13"/>
      <c r="B22" s="14"/>
      <c r="C22" s="15"/>
    </row>
  </sheetData>
  <hyperlinks>
    <hyperlink ref="A1" location="'Total Orgs'!A1" display="Total Organizations" xr:uid="{6A0317B7-4BE4-416C-B993-7330BB77B5E6}"/>
  </hyperlinks>
  <pageMargins left="0.75" right="0.75" top="1" bottom="1" header="0.5" footer="0.5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C00000"/>
  </sheetPr>
  <dimension ref="A1:C22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284</v>
      </c>
      <c r="C3" s="28" t="s">
        <v>375</v>
      </c>
    </row>
    <row r="5" spans="1:3" x14ac:dyDescent="0.3">
      <c r="A5" s="4" t="s">
        <v>1</v>
      </c>
      <c r="B5" s="2">
        <f>'Total Orgs'!B39</f>
        <v>1400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SUM(B12:B101)</f>
        <v>1130.2</v>
      </c>
    </row>
    <row r="9" spans="1:3" x14ac:dyDescent="0.3">
      <c r="A9" s="4" t="s">
        <v>4</v>
      </c>
      <c r="B9" s="2">
        <f>SUM(B5+B6-B8)</f>
        <v>269.79999999999995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81">
        <v>45426</v>
      </c>
      <c r="B12" s="82">
        <v>1130.2</v>
      </c>
      <c r="C12" s="59" t="s">
        <v>986</v>
      </c>
    </row>
    <row r="13" spans="1:3" x14ac:dyDescent="0.3">
      <c r="A13" s="83"/>
      <c r="C13" s="84" t="s">
        <v>987</v>
      </c>
    </row>
    <row r="14" spans="1:3" x14ac:dyDescent="0.3">
      <c r="A14" s="83"/>
      <c r="C14" s="84"/>
    </row>
    <row r="15" spans="1:3" x14ac:dyDescent="0.3">
      <c r="A15" s="83"/>
      <c r="C15" s="84"/>
    </row>
    <row r="16" spans="1:3" x14ac:dyDescent="0.3">
      <c r="A16" s="83"/>
      <c r="C16" s="84"/>
    </row>
    <row r="17" spans="1:3" x14ac:dyDescent="0.3">
      <c r="A17" s="86"/>
      <c r="B17" s="87"/>
      <c r="C17" s="64"/>
    </row>
    <row r="18" spans="1:3" x14ac:dyDescent="0.3">
      <c r="C18" s="84"/>
    </row>
    <row r="19" spans="1:3" x14ac:dyDescent="0.3">
      <c r="C19" s="84"/>
    </row>
    <row r="20" spans="1:3" x14ac:dyDescent="0.3">
      <c r="C20" s="84"/>
    </row>
    <row r="21" spans="1:3" x14ac:dyDescent="0.3">
      <c r="C21" s="84"/>
    </row>
    <row r="22" spans="1:3" x14ac:dyDescent="0.3">
      <c r="A22" s="13"/>
      <c r="B22" s="14"/>
      <c r="C22" s="15"/>
    </row>
  </sheetData>
  <hyperlinks>
    <hyperlink ref="A1" location="'Total Orgs'!A1" display="Total Organizations" xr:uid="{00000000-0004-0000-3000-000000000000}"/>
  </hyperlinks>
  <pageMargins left="0.75" right="0.75" top="1" bottom="1" header="0.5" footer="0.5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17C95-076F-47CF-AAF5-045091FA9C92}">
  <dimension ref="A1:J14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53.699218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69</v>
      </c>
    </row>
    <row r="5" spans="1:3" x14ac:dyDescent="0.3">
      <c r="A5" s="4" t="s">
        <v>1</v>
      </c>
      <c r="B5" s="2">
        <f>'Total Orgs'!B40</f>
        <v>2500</v>
      </c>
    </row>
    <row r="6" spans="1:3" x14ac:dyDescent="0.3">
      <c r="A6" s="4" t="s">
        <v>2</v>
      </c>
    </row>
    <row r="7" spans="1:3" x14ac:dyDescent="0.3">
      <c r="A7" s="4" t="s">
        <v>3</v>
      </c>
      <c r="B7" s="2">
        <f>SUM(B11:B142)</f>
        <v>860</v>
      </c>
    </row>
    <row r="8" spans="1:3" x14ac:dyDescent="0.3">
      <c r="A8" s="4" t="s">
        <v>4</v>
      </c>
      <c r="B8" s="2">
        <f>SUM(B5+B6-B7)</f>
        <v>1640</v>
      </c>
    </row>
    <row r="10" spans="1:3" s="1" customFormat="1" x14ac:dyDescent="0.3">
      <c r="A10" s="7" t="s">
        <v>5</v>
      </c>
      <c r="B10" s="3" t="s">
        <v>6</v>
      </c>
      <c r="C10" s="1" t="s">
        <v>7</v>
      </c>
    </row>
    <row r="11" spans="1:3" x14ac:dyDescent="0.3">
      <c r="A11" s="4">
        <v>45218</v>
      </c>
      <c r="B11" s="2">
        <v>860</v>
      </c>
      <c r="C11" s="9" t="s">
        <v>571</v>
      </c>
    </row>
    <row r="12" spans="1:3" x14ac:dyDescent="0.3">
      <c r="C12" s="15" t="s">
        <v>572</v>
      </c>
    </row>
    <row r="13" spans="1:3" x14ac:dyDescent="0.3">
      <c r="C13" s="9"/>
    </row>
    <row r="15" spans="1:3" x14ac:dyDescent="0.3">
      <c r="C15" s="9"/>
    </row>
    <row r="16" spans="1:3" x14ac:dyDescent="0.3">
      <c r="C16" s="17"/>
    </row>
    <row r="17" spans="1:10" s="17" customFormat="1" x14ac:dyDescent="0.3">
      <c r="A17"/>
      <c r="B17"/>
      <c r="C17"/>
      <c r="D17"/>
      <c r="E17"/>
      <c r="F17"/>
      <c r="G17"/>
      <c r="H17"/>
      <c r="I17"/>
      <c r="J17"/>
    </row>
    <row r="18" spans="1:10" x14ac:dyDescent="0.3">
      <c r="A18"/>
      <c r="B18"/>
    </row>
    <row r="19" spans="1:10" x14ac:dyDescent="0.3">
      <c r="A19"/>
      <c r="B19"/>
    </row>
    <row r="20" spans="1:10" x14ac:dyDescent="0.3">
      <c r="A20"/>
      <c r="B20"/>
    </row>
    <row r="21" spans="1:10" x14ac:dyDescent="0.3">
      <c r="A21"/>
      <c r="B21"/>
    </row>
    <row r="22" spans="1:10" s="17" customFormat="1" x14ac:dyDescent="0.3">
      <c r="A22"/>
      <c r="B22"/>
      <c r="C22"/>
      <c r="D22"/>
      <c r="E22"/>
      <c r="F22"/>
      <c r="G22"/>
      <c r="H22"/>
      <c r="I22"/>
      <c r="J22"/>
    </row>
    <row r="23" spans="1:10" s="17" customFormat="1" x14ac:dyDescent="0.3">
      <c r="A23"/>
      <c r="B23"/>
      <c r="C23"/>
      <c r="D23"/>
      <c r="E23"/>
      <c r="F23"/>
      <c r="G23"/>
      <c r="H23"/>
      <c r="I23"/>
      <c r="J23"/>
    </row>
    <row r="24" spans="1:10" s="17" customFormat="1" x14ac:dyDescent="0.3">
      <c r="A24"/>
      <c r="B24"/>
      <c r="C24"/>
      <c r="D24"/>
      <c r="E24"/>
      <c r="F24"/>
      <c r="G24"/>
      <c r="H24"/>
      <c r="I24"/>
      <c r="J24"/>
    </row>
    <row r="25" spans="1:10" s="17" customFormat="1" x14ac:dyDescent="0.3">
      <c r="A25"/>
      <c r="B25"/>
      <c r="C25"/>
      <c r="D25"/>
      <c r="E25"/>
      <c r="F25"/>
      <c r="G25"/>
      <c r="H25"/>
      <c r="I25"/>
      <c r="J25"/>
    </row>
    <row r="26" spans="1:10" s="17" customFormat="1" x14ac:dyDescent="0.3">
      <c r="A26"/>
      <c r="B26"/>
      <c r="C26"/>
      <c r="D26"/>
      <c r="E26"/>
      <c r="F26"/>
      <c r="G26"/>
      <c r="H26"/>
      <c r="I26"/>
      <c r="J26"/>
    </row>
    <row r="27" spans="1:10" s="17" customFormat="1" x14ac:dyDescent="0.3">
      <c r="A27"/>
      <c r="B27"/>
      <c r="C27"/>
      <c r="D27"/>
      <c r="E27"/>
      <c r="F27"/>
      <c r="G27"/>
      <c r="H27"/>
      <c r="I27"/>
      <c r="J27"/>
    </row>
    <row r="28" spans="1:10" s="17" customFormat="1" x14ac:dyDescent="0.3">
      <c r="A28"/>
      <c r="B28"/>
      <c r="C28"/>
      <c r="D28"/>
      <c r="E28"/>
      <c r="F28"/>
      <c r="G28"/>
      <c r="H28"/>
      <c r="I28"/>
      <c r="J28"/>
    </row>
    <row r="29" spans="1:10" s="17" customFormat="1" x14ac:dyDescent="0.3">
      <c r="A29"/>
      <c r="B29"/>
      <c r="C29"/>
      <c r="D29"/>
      <c r="E29"/>
      <c r="F29"/>
      <c r="G29"/>
      <c r="H29"/>
      <c r="I29"/>
      <c r="J29"/>
    </row>
    <row r="30" spans="1:10" s="17" customFormat="1" x14ac:dyDescent="0.3">
      <c r="A30"/>
      <c r="B30"/>
      <c r="C30"/>
      <c r="D30"/>
      <c r="E30"/>
      <c r="F30"/>
      <c r="G30"/>
      <c r="H30"/>
      <c r="I30"/>
      <c r="J30"/>
    </row>
    <row r="31" spans="1:10" s="17" customFormat="1" x14ac:dyDescent="0.3">
      <c r="A31"/>
      <c r="B31"/>
      <c r="C31"/>
      <c r="D31"/>
      <c r="E31"/>
      <c r="F31"/>
      <c r="G31"/>
      <c r="H31"/>
      <c r="I31"/>
      <c r="J31"/>
    </row>
    <row r="32" spans="1:10" x14ac:dyDescent="0.3">
      <c r="A32"/>
      <c r="B32"/>
    </row>
    <row r="33" spans="1:3" x14ac:dyDescent="0.3">
      <c r="A33"/>
      <c r="B33"/>
    </row>
    <row r="34" spans="1:3" x14ac:dyDescent="0.3">
      <c r="A34"/>
      <c r="B34"/>
    </row>
    <row r="35" spans="1:3" s="17" customFormat="1" x14ac:dyDescent="0.3">
      <c r="A35" s="18"/>
      <c r="B35" s="19"/>
    </row>
    <row r="36" spans="1:3" s="17" customFormat="1" x14ac:dyDescent="0.3">
      <c r="A36" s="18"/>
      <c r="B36" s="19"/>
    </row>
    <row r="37" spans="1:3" x14ac:dyDescent="0.3">
      <c r="C37" s="9"/>
    </row>
    <row r="38" spans="1:3" x14ac:dyDescent="0.3">
      <c r="C38" s="17"/>
    </row>
    <row r="39" spans="1:3" x14ac:dyDescent="0.3">
      <c r="C39" s="9"/>
    </row>
    <row r="40" spans="1:3" x14ac:dyDescent="0.3">
      <c r="C40" s="17"/>
    </row>
    <row r="41" spans="1:3" x14ac:dyDescent="0.3">
      <c r="A41" s="81"/>
      <c r="B41" s="82"/>
      <c r="C41" s="102"/>
    </row>
    <row r="42" spans="1:3" x14ac:dyDescent="0.3">
      <c r="A42" s="83"/>
      <c r="C42" s="103"/>
    </row>
    <row r="43" spans="1:3" x14ac:dyDescent="0.3">
      <c r="A43" s="83"/>
      <c r="C43" s="103"/>
    </row>
    <row r="44" spans="1:3" x14ac:dyDescent="0.3">
      <c r="A44" s="83"/>
      <c r="C44" s="103"/>
    </row>
    <row r="45" spans="1:3" x14ac:dyDescent="0.3">
      <c r="A45" s="86"/>
      <c r="B45" s="87"/>
      <c r="C45" s="105"/>
    </row>
    <row r="46" spans="1:3" x14ac:dyDescent="0.3">
      <c r="C46" s="9"/>
    </row>
    <row r="47" spans="1:3" x14ac:dyDescent="0.3">
      <c r="C47" s="17"/>
    </row>
    <row r="48" spans="1:3" x14ac:dyDescent="0.3">
      <c r="C48" s="17"/>
    </row>
    <row r="49" spans="3:3" x14ac:dyDescent="0.3">
      <c r="C49" s="17"/>
    </row>
    <row r="50" spans="3:3" x14ac:dyDescent="0.3">
      <c r="C50" s="17"/>
    </row>
    <row r="51" spans="3:3" x14ac:dyDescent="0.3">
      <c r="C51" s="9"/>
    </row>
    <row r="52" spans="3:3" x14ac:dyDescent="0.3">
      <c r="C52" s="17"/>
    </row>
    <row r="53" spans="3:3" x14ac:dyDescent="0.3">
      <c r="C53" s="17"/>
    </row>
    <row r="54" spans="3:3" x14ac:dyDescent="0.3">
      <c r="C54" s="9"/>
    </row>
    <row r="55" spans="3:3" x14ac:dyDescent="0.3">
      <c r="C55" s="17"/>
    </row>
    <row r="56" spans="3:3" x14ac:dyDescent="0.3">
      <c r="C56" s="17"/>
    </row>
    <row r="57" spans="3:3" x14ac:dyDescent="0.3">
      <c r="C57" s="17"/>
    </row>
    <row r="58" spans="3:3" x14ac:dyDescent="0.3">
      <c r="C58" s="17"/>
    </row>
    <row r="59" spans="3:3" x14ac:dyDescent="0.3">
      <c r="C59" s="17"/>
    </row>
    <row r="60" spans="3:3" x14ac:dyDescent="0.3">
      <c r="C60" s="9"/>
    </row>
    <row r="61" spans="3:3" x14ac:dyDescent="0.3">
      <c r="C61" s="17"/>
    </row>
    <row r="62" spans="3:3" x14ac:dyDescent="0.3">
      <c r="C62" s="17"/>
    </row>
    <row r="63" spans="3:3" x14ac:dyDescent="0.3">
      <c r="C63" s="17"/>
    </row>
    <row r="64" spans="3:3" x14ac:dyDescent="0.3">
      <c r="C64" s="17"/>
    </row>
    <row r="65" spans="1:3" x14ac:dyDescent="0.3">
      <c r="C65" s="17"/>
    </row>
    <row r="66" spans="1:3" x14ac:dyDescent="0.3">
      <c r="C66" s="9"/>
    </row>
    <row r="67" spans="1:3" x14ac:dyDescent="0.3">
      <c r="C67" s="17"/>
    </row>
    <row r="68" spans="1:3" x14ac:dyDescent="0.3">
      <c r="C68" s="17"/>
    </row>
    <row r="69" spans="1:3" x14ac:dyDescent="0.3">
      <c r="C69" s="9"/>
    </row>
    <row r="70" spans="1:3" x14ac:dyDescent="0.3">
      <c r="C70" s="17"/>
    </row>
    <row r="71" spans="1:3" x14ac:dyDescent="0.3">
      <c r="C71" s="17"/>
    </row>
    <row r="72" spans="1:3" x14ac:dyDescent="0.3">
      <c r="C72" s="17"/>
    </row>
    <row r="73" spans="1:3" x14ac:dyDescent="0.3">
      <c r="C73" s="17"/>
    </row>
    <row r="74" spans="1:3" x14ac:dyDescent="0.3">
      <c r="C74" s="17"/>
    </row>
    <row r="75" spans="1:3" s="23" customFormat="1" x14ac:dyDescent="0.3">
      <c r="A75" s="13"/>
      <c r="C75" s="55"/>
    </row>
    <row r="76" spans="1:3" x14ac:dyDescent="0.3">
      <c r="C76" s="17"/>
    </row>
    <row r="77" spans="1:3" x14ac:dyDescent="0.3">
      <c r="C77" s="17"/>
    </row>
    <row r="78" spans="1:3" x14ac:dyDescent="0.3">
      <c r="C78" s="17"/>
    </row>
    <row r="79" spans="1:3" x14ac:dyDescent="0.3">
      <c r="C79" s="17"/>
    </row>
    <row r="80" spans="1:3" x14ac:dyDescent="0.3">
      <c r="C80" s="17"/>
    </row>
    <row r="81" spans="1:3" x14ac:dyDescent="0.3">
      <c r="C81" s="17"/>
    </row>
    <row r="82" spans="1:3" x14ac:dyDescent="0.3">
      <c r="C82" s="17"/>
    </row>
    <row r="83" spans="1:3" x14ac:dyDescent="0.3">
      <c r="A83" s="18"/>
      <c r="B83" s="19"/>
      <c r="C83" s="9"/>
    </row>
    <row r="84" spans="1:3" s="17" customFormat="1" x14ac:dyDescent="0.3">
      <c r="A84" s="18"/>
      <c r="B84" s="19"/>
      <c r="C84" s="56"/>
    </row>
    <row r="85" spans="1:3" x14ac:dyDescent="0.3">
      <c r="A85" s="18"/>
      <c r="B85" s="19"/>
      <c r="C85" s="17"/>
    </row>
    <row r="86" spans="1:3" x14ac:dyDescent="0.3">
      <c r="A86" s="18"/>
      <c r="B86" s="19"/>
      <c r="C86" s="17"/>
    </row>
    <row r="87" spans="1:3" x14ac:dyDescent="0.3">
      <c r="A87" s="18"/>
      <c r="B87" s="19"/>
      <c r="C87" s="17"/>
    </row>
    <row r="88" spans="1:3" x14ac:dyDescent="0.3">
      <c r="A88" s="18"/>
      <c r="B88" s="19"/>
      <c r="C88" s="9"/>
    </row>
    <row r="89" spans="1:3" x14ac:dyDescent="0.3">
      <c r="A89" s="18"/>
      <c r="B89" s="19"/>
      <c r="C89" s="56"/>
    </row>
    <row r="90" spans="1:3" x14ac:dyDescent="0.3">
      <c r="A90" s="18"/>
      <c r="B90" s="19"/>
      <c r="C90" s="17"/>
    </row>
    <row r="91" spans="1:3" x14ac:dyDescent="0.3">
      <c r="A91" s="18"/>
      <c r="B91" s="19"/>
      <c r="C91" s="17"/>
    </row>
    <row r="92" spans="1:3" x14ac:dyDescent="0.3">
      <c r="A92" s="18"/>
      <c r="B92" s="19"/>
      <c r="C92" s="17"/>
    </row>
    <row r="93" spans="1:3" x14ac:dyDescent="0.3">
      <c r="A93" s="18"/>
      <c r="B93" s="19"/>
      <c r="C93" s="17"/>
    </row>
    <row r="94" spans="1:3" x14ac:dyDescent="0.3">
      <c r="A94" s="18"/>
      <c r="B94" s="19"/>
      <c r="C94" s="17"/>
    </row>
    <row r="95" spans="1:3" x14ac:dyDescent="0.3">
      <c r="A95" s="18"/>
      <c r="B95" s="19"/>
      <c r="C95" s="17"/>
    </row>
    <row r="96" spans="1:3" x14ac:dyDescent="0.3">
      <c r="A96" s="18"/>
      <c r="B96" s="19"/>
      <c r="C96" s="17"/>
    </row>
    <row r="97" spans="1:3" x14ac:dyDescent="0.3">
      <c r="A97" s="18"/>
      <c r="B97" s="19"/>
      <c r="C97" s="17"/>
    </row>
    <row r="98" spans="1:3" x14ac:dyDescent="0.3">
      <c r="A98" s="18"/>
      <c r="B98" s="19"/>
      <c r="C98" s="17"/>
    </row>
    <row r="99" spans="1:3" x14ac:dyDescent="0.3">
      <c r="A99" s="18"/>
      <c r="B99" s="19"/>
      <c r="C99" s="17"/>
    </row>
    <row r="100" spans="1:3" x14ac:dyDescent="0.3">
      <c r="A100" s="18"/>
      <c r="B100" s="19"/>
      <c r="C100" s="17"/>
    </row>
    <row r="101" spans="1:3" x14ac:dyDescent="0.3">
      <c r="A101" s="18"/>
      <c r="B101" s="19"/>
      <c r="C101" s="17"/>
    </row>
    <row r="102" spans="1:3" x14ac:dyDescent="0.3">
      <c r="A102" s="18"/>
      <c r="B102" s="19"/>
      <c r="C102" s="17"/>
    </row>
    <row r="103" spans="1:3" x14ac:dyDescent="0.3">
      <c r="A103" s="18"/>
      <c r="B103" s="19"/>
      <c r="C103" s="17"/>
    </row>
    <row r="104" spans="1:3" x14ac:dyDescent="0.3">
      <c r="A104" s="18"/>
      <c r="B104" s="19"/>
      <c r="C104" s="17"/>
    </row>
    <row r="105" spans="1:3" x14ac:dyDescent="0.3">
      <c r="A105" s="18"/>
      <c r="B105" s="19"/>
      <c r="C105" s="17"/>
    </row>
    <row r="106" spans="1:3" x14ac:dyDescent="0.3">
      <c r="A106" s="18"/>
      <c r="B106" s="19"/>
      <c r="C106" s="17"/>
    </row>
    <row r="107" spans="1:3" x14ac:dyDescent="0.3">
      <c r="A107" s="18"/>
      <c r="B107" s="19"/>
      <c r="C107" s="17"/>
    </row>
    <row r="108" spans="1:3" x14ac:dyDescent="0.3">
      <c r="A108" s="18"/>
      <c r="B108" s="19"/>
      <c r="C108" s="17"/>
    </row>
    <row r="109" spans="1:3" x14ac:dyDescent="0.3">
      <c r="A109" s="18"/>
      <c r="B109" s="19"/>
      <c r="C109" s="17"/>
    </row>
    <row r="110" spans="1:3" x14ac:dyDescent="0.3">
      <c r="A110" s="18"/>
      <c r="B110" s="19"/>
      <c r="C110" s="17"/>
    </row>
    <row r="111" spans="1:3" x14ac:dyDescent="0.3">
      <c r="A111" s="18"/>
      <c r="B111" s="19"/>
      <c r="C111" s="17"/>
    </row>
    <row r="112" spans="1:3" x14ac:dyDescent="0.3">
      <c r="A112" s="18"/>
      <c r="B112" s="19"/>
      <c r="C112" s="17"/>
    </row>
    <row r="113" spans="1:3" x14ac:dyDescent="0.3">
      <c r="A113" s="18"/>
      <c r="B113" s="19"/>
      <c r="C113" s="17"/>
    </row>
    <row r="114" spans="1:3" x14ac:dyDescent="0.3">
      <c r="A114" s="18"/>
      <c r="B114" s="19"/>
      <c r="C114" s="17"/>
    </row>
    <row r="115" spans="1:3" x14ac:dyDescent="0.3">
      <c r="A115" s="18"/>
      <c r="B115" s="19"/>
      <c r="C115" s="17"/>
    </row>
    <row r="116" spans="1:3" x14ac:dyDescent="0.3">
      <c r="A116" s="18"/>
      <c r="B116" s="19"/>
      <c r="C116" s="17"/>
    </row>
    <row r="117" spans="1:3" x14ac:dyDescent="0.3">
      <c r="A117" s="18"/>
      <c r="B117" s="19"/>
      <c r="C117" s="17"/>
    </row>
    <row r="118" spans="1:3" x14ac:dyDescent="0.3">
      <c r="A118" s="18"/>
      <c r="B118" s="19"/>
      <c r="C118" s="17"/>
    </row>
    <row r="119" spans="1:3" x14ac:dyDescent="0.3">
      <c r="A119" s="18"/>
      <c r="B119" s="19"/>
      <c r="C119" s="17"/>
    </row>
    <row r="120" spans="1:3" x14ac:dyDescent="0.3">
      <c r="A120" s="18"/>
      <c r="B120" s="19"/>
      <c r="C120" s="17"/>
    </row>
    <row r="121" spans="1:3" x14ac:dyDescent="0.3">
      <c r="A121" s="18"/>
      <c r="B121" s="19"/>
      <c r="C121" s="17"/>
    </row>
    <row r="122" spans="1:3" x14ac:dyDescent="0.3">
      <c r="A122" s="18"/>
      <c r="B122" s="19"/>
      <c r="C122" s="17"/>
    </row>
    <row r="123" spans="1:3" x14ac:dyDescent="0.3">
      <c r="A123" s="18"/>
      <c r="B123" s="19"/>
      <c r="C123" s="17"/>
    </row>
    <row r="124" spans="1:3" x14ac:dyDescent="0.3">
      <c r="A124" s="18"/>
      <c r="B124" s="19"/>
      <c r="C124" s="17"/>
    </row>
    <row r="125" spans="1:3" x14ac:dyDescent="0.3">
      <c r="A125" s="18"/>
      <c r="B125" s="19"/>
      <c r="C125" s="17"/>
    </row>
    <row r="126" spans="1:3" x14ac:dyDescent="0.3">
      <c r="A126" s="18"/>
      <c r="B126" s="19"/>
      <c r="C126" s="17"/>
    </row>
    <row r="127" spans="1:3" x14ac:dyDescent="0.3">
      <c r="A127" s="18"/>
      <c r="B127" s="19"/>
      <c r="C127" s="17"/>
    </row>
    <row r="128" spans="1:3" x14ac:dyDescent="0.3">
      <c r="A128" s="18"/>
      <c r="B128" s="19"/>
      <c r="C128" s="17"/>
    </row>
    <row r="129" spans="1:3" x14ac:dyDescent="0.3">
      <c r="A129" s="18"/>
      <c r="B129" s="19"/>
      <c r="C129" s="17"/>
    </row>
    <row r="130" spans="1:3" x14ac:dyDescent="0.3">
      <c r="A130" s="18"/>
      <c r="B130" s="19"/>
      <c r="C130" s="17"/>
    </row>
    <row r="131" spans="1:3" x14ac:dyDescent="0.3">
      <c r="A131" s="18"/>
      <c r="B131" s="19"/>
      <c r="C131" s="17"/>
    </row>
    <row r="132" spans="1:3" x14ac:dyDescent="0.3">
      <c r="A132" s="18"/>
      <c r="B132" s="19"/>
      <c r="C132" s="17"/>
    </row>
    <row r="133" spans="1:3" x14ac:dyDescent="0.3">
      <c r="A133" s="18"/>
      <c r="B133" s="19"/>
      <c r="C133" s="17"/>
    </row>
    <row r="134" spans="1:3" x14ac:dyDescent="0.3">
      <c r="A134" s="18"/>
      <c r="B134" s="19"/>
      <c r="C134" s="17"/>
    </row>
    <row r="135" spans="1:3" x14ac:dyDescent="0.3">
      <c r="A135" s="18"/>
      <c r="B135" s="19"/>
      <c r="C135" s="17"/>
    </row>
    <row r="136" spans="1:3" x14ac:dyDescent="0.3">
      <c r="A136" s="18"/>
      <c r="B136" s="19"/>
      <c r="C136" s="17"/>
    </row>
    <row r="137" spans="1:3" x14ac:dyDescent="0.3">
      <c r="A137" s="18"/>
      <c r="B137" s="19"/>
      <c r="C137" s="17"/>
    </row>
    <row r="138" spans="1:3" x14ac:dyDescent="0.3">
      <c r="A138" s="18"/>
      <c r="B138" s="19"/>
      <c r="C138" s="17"/>
    </row>
    <row r="139" spans="1:3" x14ac:dyDescent="0.3">
      <c r="A139" s="18"/>
      <c r="B139" s="19"/>
      <c r="C139" s="17"/>
    </row>
    <row r="140" spans="1:3" x14ac:dyDescent="0.3">
      <c r="A140" s="18"/>
      <c r="B140" s="19"/>
      <c r="C140" s="17"/>
    </row>
    <row r="141" spans="1:3" x14ac:dyDescent="0.3">
      <c r="A141" s="18"/>
      <c r="B141" s="19"/>
      <c r="C141" s="17"/>
    </row>
    <row r="142" spans="1:3" x14ac:dyDescent="0.3">
      <c r="A142" s="18"/>
      <c r="B142" s="19"/>
      <c r="C142" s="17"/>
    </row>
    <row r="143" spans="1:3" x14ac:dyDescent="0.3">
      <c r="A143" s="18"/>
      <c r="B143" s="19"/>
      <c r="C143" s="17"/>
    </row>
    <row r="144" spans="1:3" x14ac:dyDescent="0.3">
      <c r="A144" s="18"/>
      <c r="B144" s="19"/>
      <c r="C144" s="17"/>
    </row>
  </sheetData>
  <hyperlinks>
    <hyperlink ref="A1" location="'Total Orgs'!A1" display="Total Organizations" xr:uid="{25AF8057-93E5-41A5-9E41-B995EE45E3E3}"/>
  </hyperlinks>
  <pageMargins left="0.75" right="0.75" top="1" bottom="1" header="0.5" footer="0.5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C00000"/>
  </sheetPr>
  <dimension ref="A1:C22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321</v>
      </c>
    </row>
    <row r="5" spans="1:3" x14ac:dyDescent="0.3">
      <c r="A5" s="4" t="s">
        <v>1</v>
      </c>
      <c r="B5" s="2">
        <f>'Total Orgs'!B41</f>
        <v>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SUM(B12:B101)</f>
        <v>0</v>
      </c>
      <c r="C8" s="10"/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81"/>
      <c r="B12" s="82"/>
      <c r="C12" s="59"/>
    </row>
    <row r="13" spans="1:3" x14ac:dyDescent="0.3">
      <c r="A13" s="83"/>
      <c r="C13" s="84"/>
    </row>
    <row r="14" spans="1:3" x14ac:dyDescent="0.3">
      <c r="A14" s="83"/>
      <c r="C14" s="84"/>
    </row>
    <row r="15" spans="1:3" x14ac:dyDescent="0.3">
      <c r="A15" s="83"/>
      <c r="C15" s="84"/>
    </row>
    <row r="16" spans="1:3" x14ac:dyDescent="0.3">
      <c r="A16" s="83"/>
      <c r="C16" s="84"/>
    </row>
    <row r="17" spans="1:3" x14ac:dyDescent="0.3">
      <c r="A17" s="86"/>
      <c r="B17" s="87"/>
      <c r="C17" s="64"/>
    </row>
    <row r="18" spans="1:3" x14ac:dyDescent="0.3">
      <c r="C18" s="84"/>
    </row>
    <row r="19" spans="1:3" x14ac:dyDescent="0.3">
      <c r="C19" s="84"/>
    </row>
    <row r="20" spans="1:3" x14ac:dyDescent="0.3">
      <c r="C20" s="84"/>
    </row>
    <row r="21" spans="1:3" x14ac:dyDescent="0.3">
      <c r="C21" s="84"/>
    </row>
    <row r="22" spans="1:3" x14ac:dyDescent="0.3">
      <c r="A22" s="13"/>
      <c r="B22" s="14"/>
      <c r="C22" s="15"/>
    </row>
  </sheetData>
  <hyperlinks>
    <hyperlink ref="A1" location="'Total Orgs'!A1" display="Total Organizations" xr:uid="{00000000-0004-0000-3100-000000000000}"/>
  </hyperlinks>
  <pageMargins left="0.75" right="0.75" top="1" bottom="1" header="0.5" footer="0.5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F7969-2E31-46AA-AAEF-FBF0A4E83B32}">
  <sheetPr>
    <tabColor rgb="FFC00000"/>
  </sheetPr>
  <dimension ref="A1:C22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386</v>
      </c>
    </row>
    <row r="5" spans="1:3" x14ac:dyDescent="0.3">
      <c r="A5" s="4" t="s">
        <v>1</v>
      </c>
      <c r="B5" s="2">
        <f>'Total Orgs'!B42</f>
        <v>650</v>
      </c>
    </row>
    <row r="6" spans="1:3" x14ac:dyDescent="0.3">
      <c r="A6" s="4" t="s">
        <v>2</v>
      </c>
    </row>
    <row r="7" spans="1:3" x14ac:dyDescent="0.3">
      <c r="A7" s="4" t="s">
        <v>131</v>
      </c>
      <c r="B7" s="2">
        <f>INACTIVE!D16</f>
        <v>0</v>
      </c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650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81"/>
      <c r="B12" s="82"/>
      <c r="C12" s="59"/>
    </row>
    <row r="13" spans="1:3" x14ac:dyDescent="0.3">
      <c r="A13" s="83"/>
      <c r="C13" s="84"/>
    </row>
    <row r="14" spans="1:3" x14ac:dyDescent="0.3">
      <c r="A14" s="83"/>
      <c r="C14" s="84"/>
    </row>
    <row r="15" spans="1:3" x14ac:dyDescent="0.3">
      <c r="A15" s="83"/>
      <c r="C15" s="84"/>
    </row>
    <row r="16" spans="1:3" x14ac:dyDescent="0.3">
      <c r="A16" s="83"/>
      <c r="C16" s="84"/>
    </row>
    <row r="18" spans="1:3" x14ac:dyDescent="0.3">
      <c r="C18" s="84"/>
    </row>
    <row r="19" spans="1:3" x14ac:dyDescent="0.3">
      <c r="C19" s="84"/>
    </row>
    <row r="20" spans="1:3" x14ac:dyDescent="0.3">
      <c r="C20" s="84"/>
    </row>
    <row r="21" spans="1:3" x14ac:dyDescent="0.3">
      <c r="C21" s="84"/>
    </row>
    <row r="22" spans="1:3" x14ac:dyDescent="0.3">
      <c r="A22" s="13"/>
      <c r="B22" s="14"/>
      <c r="C22" s="15"/>
    </row>
  </sheetData>
  <hyperlinks>
    <hyperlink ref="A1" location="'Total Orgs'!A1" display="Total Organizations" xr:uid="{D541654A-52C1-481D-A497-0B39C01DB50F}"/>
  </hyperlinks>
  <pageMargins left="0.75" right="0.75" top="1" bottom="1" header="0.5" footer="0.5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theme="1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261</v>
      </c>
    </row>
    <row r="5" spans="1:3" x14ac:dyDescent="0.3">
      <c r="A5" s="4" t="s">
        <v>1</v>
      </c>
      <c r="B5" s="2">
        <f>'Total Orgs'!B43</f>
        <v>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SUM(B12:B102)</f>
        <v>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3300-000000000000}"/>
  </hyperlinks>
  <pageMargins left="0.75" right="0.75" top="1" bottom="1" header="0.5" footer="0.5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DDB36-017B-4DDA-9889-6D08D9AE1F89}">
  <sheetPr>
    <tabColor theme="1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402</v>
      </c>
    </row>
    <row r="5" spans="1:3" x14ac:dyDescent="0.3">
      <c r="A5" s="4" t="s">
        <v>1</v>
      </c>
      <c r="B5" s="2">
        <f>'Total Orgs'!B44</f>
        <v>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SUM(B12:B102)</f>
        <v>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6B5F46CF-BDB1-4BA0-BECF-94246E5BCDF3}"/>
  </hyperlinks>
  <pageMargins left="0.75" right="0.75" top="1" bottom="1" header="0.5" footer="0.5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79982-DC7F-45B8-9559-58BA9862175A}">
  <dimension ref="A1:J14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53.699218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450</v>
      </c>
    </row>
    <row r="5" spans="1:3" x14ac:dyDescent="0.3">
      <c r="A5" s="4" t="s">
        <v>1</v>
      </c>
      <c r="B5" s="2">
        <f>'Total Orgs'!B46</f>
        <v>250</v>
      </c>
    </row>
    <row r="6" spans="1:3" x14ac:dyDescent="0.3">
      <c r="A6" s="4" t="s">
        <v>2</v>
      </c>
      <c r="B6" s="2">
        <v>450</v>
      </c>
    </row>
    <row r="7" spans="1:3" x14ac:dyDescent="0.3">
      <c r="A7" s="4" t="s">
        <v>3</v>
      </c>
      <c r="B7" s="2">
        <f>SUM(B11:B142)</f>
        <v>680.7</v>
      </c>
    </row>
    <row r="8" spans="1:3" x14ac:dyDescent="0.3">
      <c r="A8" s="4" t="s">
        <v>4</v>
      </c>
      <c r="B8" s="2">
        <f>SUM(B5+B6-B7)</f>
        <v>19.299999999999955</v>
      </c>
    </row>
    <row r="10" spans="1:3" s="1" customFormat="1" x14ac:dyDescent="0.3">
      <c r="A10" s="7" t="s">
        <v>5</v>
      </c>
      <c r="B10" s="3" t="s">
        <v>6</v>
      </c>
      <c r="C10" s="1" t="s">
        <v>7</v>
      </c>
    </row>
    <row r="11" spans="1:3" x14ac:dyDescent="0.3">
      <c r="A11" s="4">
        <v>45447</v>
      </c>
      <c r="B11" s="2">
        <v>250</v>
      </c>
      <c r="C11" s="166" t="s">
        <v>1012</v>
      </c>
    </row>
    <row r="12" spans="1:3" x14ac:dyDescent="0.3">
      <c r="C12" s="15" t="s">
        <v>1013</v>
      </c>
    </row>
    <row r="13" spans="1:3" x14ac:dyDescent="0.3">
      <c r="A13" s="4">
        <v>45456</v>
      </c>
      <c r="B13" s="2">
        <v>430.7</v>
      </c>
      <c r="C13" s="166" t="s">
        <v>1052</v>
      </c>
    </row>
    <row r="14" spans="1:3" x14ac:dyDescent="0.3">
      <c r="C14" t="s">
        <v>1053</v>
      </c>
    </row>
    <row r="15" spans="1:3" x14ac:dyDescent="0.3">
      <c r="C15" s="9"/>
    </row>
    <row r="16" spans="1:3" x14ac:dyDescent="0.3">
      <c r="C16" s="17"/>
    </row>
    <row r="17" spans="1:10" s="17" customFormat="1" x14ac:dyDescent="0.3">
      <c r="A17" s="100"/>
      <c r="B17" s="101"/>
      <c r="C17" s="102"/>
    </row>
    <row r="18" spans="1:10" x14ac:dyDescent="0.3">
      <c r="A18" s="83"/>
      <c r="C18" s="103"/>
    </row>
    <row r="19" spans="1:10" x14ac:dyDescent="0.3">
      <c r="A19" s="83"/>
      <c r="C19" s="84"/>
    </row>
    <row r="20" spans="1:10" x14ac:dyDescent="0.3">
      <c r="A20" s="83"/>
      <c r="C20" s="84"/>
    </row>
    <row r="21" spans="1:10" x14ac:dyDescent="0.3">
      <c r="A21" s="86"/>
      <c r="B21" s="87"/>
      <c r="C21" s="64"/>
    </row>
    <row r="22" spans="1:10" s="17" customFormat="1" x14ac:dyDescent="0.3">
      <c r="A22" s="100"/>
      <c r="B22" s="101"/>
      <c r="C22" s="102"/>
      <c r="D22" s="109"/>
      <c r="E22" s="109"/>
      <c r="F22" s="109"/>
      <c r="G22" s="109"/>
      <c r="H22" s="109"/>
      <c r="I22" s="109"/>
      <c r="J22" s="109"/>
    </row>
    <row r="23" spans="1:10" s="17" customFormat="1" x14ac:dyDescent="0.3">
      <c r="A23" s="104"/>
      <c r="B23" s="19"/>
      <c r="C23" s="103"/>
    </row>
    <row r="24" spans="1:10" s="17" customFormat="1" x14ac:dyDescent="0.3">
      <c r="A24" s="104"/>
      <c r="B24" s="19"/>
      <c r="C24" s="103"/>
    </row>
    <row r="25" spans="1:10" s="17" customFormat="1" x14ac:dyDescent="0.3">
      <c r="A25" s="104"/>
      <c r="B25" s="19"/>
      <c r="C25" s="103"/>
    </row>
    <row r="26" spans="1:10" s="17" customFormat="1" x14ac:dyDescent="0.3">
      <c r="A26" s="104"/>
      <c r="B26" s="19"/>
      <c r="C26" s="103"/>
    </row>
    <row r="27" spans="1:10" s="17" customFormat="1" x14ac:dyDescent="0.3">
      <c r="A27" s="104"/>
      <c r="B27" s="19"/>
      <c r="C27" s="103"/>
    </row>
    <row r="28" spans="1:10" s="17" customFormat="1" x14ac:dyDescent="0.3">
      <c r="A28" s="110"/>
      <c r="B28" s="111"/>
      <c r="C28" s="105"/>
    </row>
    <row r="29" spans="1:10" s="17" customFormat="1" x14ac:dyDescent="0.3">
      <c r="A29" s="100"/>
      <c r="B29" s="101"/>
      <c r="C29" s="102"/>
    </row>
    <row r="30" spans="1:10" s="17" customFormat="1" x14ac:dyDescent="0.3">
      <c r="A30" s="104"/>
      <c r="B30" s="19"/>
      <c r="C30" s="103"/>
    </row>
    <row r="31" spans="1:10" s="17" customFormat="1" x14ac:dyDescent="0.3">
      <c r="A31" s="104"/>
      <c r="B31" s="19"/>
      <c r="C31" s="103"/>
    </row>
    <row r="32" spans="1:10" x14ac:dyDescent="0.3">
      <c r="A32" s="83"/>
      <c r="C32" s="103"/>
    </row>
    <row r="33" spans="1:3" x14ac:dyDescent="0.3">
      <c r="A33" s="86"/>
      <c r="B33" s="87"/>
      <c r="C33" s="105"/>
    </row>
    <row r="34" spans="1:3" x14ac:dyDescent="0.3">
      <c r="C34" s="9"/>
    </row>
    <row r="35" spans="1:3" s="17" customFormat="1" x14ac:dyDescent="0.3">
      <c r="A35" s="18"/>
      <c r="B35" s="19"/>
    </row>
    <row r="36" spans="1:3" s="17" customFormat="1" x14ac:dyDescent="0.3">
      <c r="A36" s="18"/>
      <c r="B36" s="19"/>
    </row>
    <row r="37" spans="1:3" x14ac:dyDescent="0.3">
      <c r="C37" s="9"/>
    </row>
    <row r="38" spans="1:3" x14ac:dyDescent="0.3">
      <c r="C38" s="17"/>
    </row>
    <row r="39" spans="1:3" x14ac:dyDescent="0.3">
      <c r="C39" s="9"/>
    </row>
    <row r="40" spans="1:3" x14ac:dyDescent="0.3">
      <c r="C40" s="17"/>
    </row>
    <row r="41" spans="1:3" x14ac:dyDescent="0.3">
      <c r="A41" s="81"/>
      <c r="B41" s="82"/>
      <c r="C41" s="102"/>
    </row>
    <row r="42" spans="1:3" x14ac:dyDescent="0.3">
      <c r="A42" s="83"/>
      <c r="C42" s="103"/>
    </row>
    <row r="43" spans="1:3" x14ac:dyDescent="0.3">
      <c r="A43" s="83"/>
      <c r="C43" s="103"/>
    </row>
    <row r="44" spans="1:3" x14ac:dyDescent="0.3">
      <c r="A44" s="83"/>
      <c r="C44" s="103"/>
    </row>
    <row r="45" spans="1:3" x14ac:dyDescent="0.3">
      <c r="A45" s="86"/>
      <c r="B45" s="87"/>
      <c r="C45" s="105"/>
    </row>
    <row r="46" spans="1:3" x14ac:dyDescent="0.3">
      <c r="C46" s="9"/>
    </row>
    <row r="47" spans="1:3" x14ac:dyDescent="0.3">
      <c r="C47" s="17"/>
    </row>
    <row r="48" spans="1:3" x14ac:dyDescent="0.3">
      <c r="C48" s="17"/>
    </row>
    <row r="49" spans="3:3" x14ac:dyDescent="0.3">
      <c r="C49" s="17"/>
    </row>
    <row r="50" spans="3:3" x14ac:dyDescent="0.3">
      <c r="C50" s="17"/>
    </row>
    <row r="51" spans="3:3" x14ac:dyDescent="0.3">
      <c r="C51" s="9"/>
    </row>
    <row r="52" spans="3:3" x14ac:dyDescent="0.3">
      <c r="C52" s="17"/>
    </row>
    <row r="53" spans="3:3" x14ac:dyDescent="0.3">
      <c r="C53" s="17"/>
    </row>
    <row r="54" spans="3:3" x14ac:dyDescent="0.3">
      <c r="C54" s="9"/>
    </row>
    <row r="55" spans="3:3" x14ac:dyDescent="0.3">
      <c r="C55" s="17"/>
    </row>
    <row r="56" spans="3:3" x14ac:dyDescent="0.3">
      <c r="C56" s="17"/>
    </row>
    <row r="57" spans="3:3" x14ac:dyDescent="0.3">
      <c r="C57" s="17"/>
    </row>
    <row r="58" spans="3:3" x14ac:dyDescent="0.3">
      <c r="C58" s="17"/>
    </row>
    <row r="59" spans="3:3" x14ac:dyDescent="0.3">
      <c r="C59" s="17"/>
    </row>
    <row r="60" spans="3:3" x14ac:dyDescent="0.3">
      <c r="C60" s="9"/>
    </row>
    <row r="61" spans="3:3" x14ac:dyDescent="0.3">
      <c r="C61" s="17"/>
    </row>
    <row r="62" spans="3:3" x14ac:dyDescent="0.3">
      <c r="C62" s="17"/>
    </row>
    <row r="63" spans="3:3" x14ac:dyDescent="0.3">
      <c r="C63" s="17"/>
    </row>
    <row r="64" spans="3:3" x14ac:dyDescent="0.3">
      <c r="C64" s="17"/>
    </row>
    <row r="65" spans="1:3" x14ac:dyDescent="0.3">
      <c r="C65" s="17"/>
    </row>
    <row r="66" spans="1:3" x14ac:dyDescent="0.3">
      <c r="C66" s="9"/>
    </row>
    <row r="67" spans="1:3" x14ac:dyDescent="0.3">
      <c r="C67" s="17"/>
    </row>
    <row r="68" spans="1:3" x14ac:dyDescent="0.3">
      <c r="C68" s="17"/>
    </row>
    <row r="69" spans="1:3" x14ac:dyDescent="0.3">
      <c r="C69" s="9"/>
    </row>
    <row r="70" spans="1:3" x14ac:dyDescent="0.3">
      <c r="C70" s="17"/>
    </row>
    <row r="71" spans="1:3" x14ac:dyDescent="0.3">
      <c r="C71" s="17"/>
    </row>
    <row r="72" spans="1:3" x14ac:dyDescent="0.3">
      <c r="C72" s="17"/>
    </row>
    <row r="73" spans="1:3" x14ac:dyDescent="0.3">
      <c r="C73" s="17"/>
    </row>
    <row r="74" spans="1:3" x14ac:dyDescent="0.3">
      <c r="C74" s="17"/>
    </row>
    <row r="75" spans="1:3" s="23" customFormat="1" x14ac:dyDescent="0.3">
      <c r="A75" s="13"/>
      <c r="C75" s="55"/>
    </row>
    <row r="76" spans="1:3" x14ac:dyDescent="0.3">
      <c r="C76" s="17"/>
    </row>
    <row r="77" spans="1:3" x14ac:dyDescent="0.3">
      <c r="C77" s="17"/>
    </row>
    <row r="78" spans="1:3" x14ac:dyDescent="0.3">
      <c r="C78" s="17"/>
    </row>
    <row r="79" spans="1:3" x14ac:dyDescent="0.3">
      <c r="C79" s="17"/>
    </row>
    <row r="80" spans="1:3" x14ac:dyDescent="0.3">
      <c r="C80" s="17"/>
    </row>
    <row r="81" spans="1:3" x14ac:dyDescent="0.3">
      <c r="C81" s="17"/>
    </row>
    <row r="82" spans="1:3" x14ac:dyDescent="0.3">
      <c r="C82" s="17"/>
    </row>
    <row r="83" spans="1:3" x14ac:dyDescent="0.3">
      <c r="A83" s="18"/>
      <c r="B83" s="19"/>
      <c r="C83" s="9"/>
    </row>
    <row r="84" spans="1:3" s="17" customFormat="1" x14ac:dyDescent="0.3">
      <c r="A84" s="18"/>
      <c r="B84" s="19"/>
      <c r="C84" s="56"/>
    </row>
    <row r="85" spans="1:3" x14ac:dyDescent="0.3">
      <c r="A85" s="18"/>
      <c r="B85" s="19"/>
      <c r="C85" s="17"/>
    </row>
    <row r="86" spans="1:3" x14ac:dyDescent="0.3">
      <c r="A86" s="18"/>
      <c r="B86" s="19"/>
      <c r="C86" s="17"/>
    </row>
    <row r="87" spans="1:3" x14ac:dyDescent="0.3">
      <c r="A87" s="18"/>
      <c r="B87" s="19"/>
      <c r="C87" s="17"/>
    </row>
    <row r="88" spans="1:3" x14ac:dyDescent="0.3">
      <c r="A88" s="18"/>
      <c r="B88" s="19"/>
      <c r="C88" s="9"/>
    </row>
    <row r="89" spans="1:3" x14ac:dyDescent="0.3">
      <c r="A89" s="18"/>
      <c r="B89" s="19"/>
      <c r="C89" s="56"/>
    </row>
    <row r="90" spans="1:3" x14ac:dyDescent="0.3">
      <c r="A90" s="18"/>
      <c r="B90" s="19"/>
      <c r="C90" s="17"/>
    </row>
    <row r="91" spans="1:3" x14ac:dyDescent="0.3">
      <c r="A91" s="18"/>
      <c r="B91" s="19"/>
      <c r="C91" s="17"/>
    </row>
    <row r="92" spans="1:3" x14ac:dyDescent="0.3">
      <c r="A92" s="18"/>
      <c r="B92" s="19"/>
      <c r="C92" s="17"/>
    </row>
    <row r="93" spans="1:3" x14ac:dyDescent="0.3">
      <c r="A93" s="18"/>
      <c r="B93" s="19"/>
      <c r="C93" s="17"/>
    </row>
    <row r="94" spans="1:3" x14ac:dyDescent="0.3">
      <c r="A94" s="18"/>
      <c r="B94" s="19"/>
      <c r="C94" s="17"/>
    </row>
    <row r="95" spans="1:3" x14ac:dyDescent="0.3">
      <c r="A95" s="18"/>
      <c r="B95" s="19"/>
      <c r="C95" s="17"/>
    </row>
    <row r="96" spans="1:3" x14ac:dyDescent="0.3">
      <c r="A96" s="18"/>
      <c r="B96" s="19"/>
      <c r="C96" s="17"/>
    </row>
    <row r="97" spans="1:3" x14ac:dyDescent="0.3">
      <c r="A97" s="18"/>
      <c r="B97" s="19"/>
      <c r="C97" s="17"/>
    </row>
    <row r="98" spans="1:3" x14ac:dyDescent="0.3">
      <c r="A98" s="18"/>
      <c r="B98" s="19"/>
      <c r="C98" s="17"/>
    </row>
    <row r="99" spans="1:3" x14ac:dyDescent="0.3">
      <c r="A99" s="18"/>
      <c r="B99" s="19"/>
      <c r="C99" s="17"/>
    </row>
    <row r="100" spans="1:3" x14ac:dyDescent="0.3">
      <c r="A100" s="18"/>
      <c r="B100" s="19"/>
      <c r="C100" s="17"/>
    </row>
    <row r="101" spans="1:3" x14ac:dyDescent="0.3">
      <c r="A101" s="18"/>
      <c r="B101" s="19"/>
      <c r="C101" s="17"/>
    </row>
    <row r="102" spans="1:3" x14ac:dyDescent="0.3">
      <c r="A102" s="18"/>
      <c r="B102" s="19"/>
      <c r="C102" s="17"/>
    </row>
    <row r="103" spans="1:3" x14ac:dyDescent="0.3">
      <c r="A103" s="18"/>
      <c r="B103" s="19"/>
      <c r="C103" s="17"/>
    </row>
    <row r="104" spans="1:3" x14ac:dyDescent="0.3">
      <c r="A104" s="18"/>
      <c r="B104" s="19"/>
      <c r="C104" s="17"/>
    </row>
    <row r="105" spans="1:3" x14ac:dyDescent="0.3">
      <c r="A105" s="18"/>
      <c r="B105" s="19"/>
      <c r="C105" s="17"/>
    </row>
    <row r="106" spans="1:3" x14ac:dyDescent="0.3">
      <c r="A106" s="18"/>
      <c r="B106" s="19"/>
      <c r="C106" s="17"/>
    </row>
    <row r="107" spans="1:3" x14ac:dyDescent="0.3">
      <c r="A107" s="18"/>
      <c r="B107" s="19"/>
      <c r="C107" s="17"/>
    </row>
    <row r="108" spans="1:3" x14ac:dyDescent="0.3">
      <c r="A108" s="18"/>
      <c r="B108" s="19"/>
      <c r="C108" s="17"/>
    </row>
    <row r="109" spans="1:3" x14ac:dyDescent="0.3">
      <c r="A109" s="18"/>
      <c r="B109" s="19"/>
      <c r="C109" s="17"/>
    </row>
    <row r="110" spans="1:3" x14ac:dyDescent="0.3">
      <c r="A110" s="18"/>
      <c r="B110" s="19"/>
      <c r="C110" s="17"/>
    </row>
    <row r="111" spans="1:3" x14ac:dyDescent="0.3">
      <c r="A111" s="18"/>
      <c r="B111" s="19"/>
      <c r="C111" s="17"/>
    </row>
    <row r="112" spans="1:3" x14ac:dyDescent="0.3">
      <c r="A112" s="18"/>
      <c r="B112" s="19"/>
      <c r="C112" s="17"/>
    </row>
    <row r="113" spans="1:3" x14ac:dyDescent="0.3">
      <c r="A113" s="18"/>
      <c r="B113" s="19"/>
      <c r="C113" s="17"/>
    </row>
    <row r="114" spans="1:3" x14ac:dyDescent="0.3">
      <c r="A114" s="18"/>
      <c r="B114" s="19"/>
      <c r="C114" s="17"/>
    </row>
    <row r="115" spans="1:3" x14ac:dyDescent="0.3">
      <c r="A115" s="18"/>
      <c r="B115" s="19"/>
      <c r="C115" s="17"/>
    </row>
    <row r="116" spans="1:3" x14ac:dyDescent="0.3">
      <c r="A116" s="18"/>
      <c r="B116" s="19"/>
      <c r="C116" s="17"/>
    </row>
    <row r="117" spans="1:3" x14ac:dyDescent="0.3">
      <c r="A117" s="18"/>
      <c r="B117" s="19"/>
      <c r="C117" s="17"/>
    </row>
    <row r="118" spans="1:3" x14ac:dyDescent="0.3">
      <c r="A118" s="18"/>
      <c r="B118" s="19"/>
      <c r="C118" s="17"/>
    </row>
    <row r="119" spans="1:3" x14ac:dyDescent="0.3">
      <c r="A119" s="18"/>
      <c r="B119" s="19"/>
      <c r="C119" s="17"/>
    </row>
    <row r="120" spans="1:3" x14ac:dyDescent="0.3">
      <c r="A120" s="18"/>
      <c r="B120" s="19"/>
      <c r="C120" s="17"/>
    </row>
    <row r="121" spans="1:3" x14ac:dyDescent="0.3">
      <c r="A121" s="18"/>
      <c r="B121" s="19"/>
      <c r="C121" s="17"/>
    </row>
    <row r="122" spans="1:3" x14ac:dyDescent="0.3">
      <c r="A122" s="18"/>
      <c r="B122" s="19"/>
      <c r="C122" s="17"/>
    </row>
    <row r="123" spans="1:3" x14ac:dyDescent="0.3">
      <c r="A123" s="18"/>
      <c r="B123" s="19"/>
      <c r="C123" s="17"/>
    </row>
    <row r="124" spans="1:3" x14ac:dyDescent="0.3">
      <c r="A124" s="18"/>
      <c r="B124" s="19"/>
      <c r="C124" s="17"/>
    </row>
    <row r="125" spans="1:3" x14ac:dyDescent="0.3">
      <c r="A125" s="18"/>
      <c r="B125" s="19"/>
      <c r="C125" s="17"/>
    </row>
    <row r="126" spans="1:3" x14ac:dyDescent="0.3">
      <c r="A126" s="18"/>
      <c r="B126" s="19"/>
      <c r="C126" s="17"/>
    </row>
    <row r="127" spans="1:3" x14ac:dyDescent="0.3">
      <c r="A127" s="18"/>
      <c r="B127" s="19"/>
      <c r="C127" s="17"/>
    </row>
    <row r="128" spans="1:3" x14ac:dyDescent="0.3">
      <c r="A128" s="18"/>
      <c r="B128" s="19"/>
      <c r="C128" s="17"/>
    </row>
    <row r="129" spans="1:3" x14ac:dyDescent="0.3">
      <c r="A129" s="18"/>
      <c r="B129" s="19"/>
      <c r="C129" s="17"/>
    </row>
    <row r="130" spans="1:3" x14ac:dyDescent="0.3">
      <c r="A130" s="18"/>
      <c r="B130" s="19"/>
      <c r="C130" s="17"/>
    </row>
    <row r="131" spans="1:3" x14ac:dyDescent="0.3">
      <c r="A131" s="18"/>
      <c r="B131" s="19"/>
      <c r="C131" s="17"/>
    </row>
    <row r="132" spans="1:3" x14ac:dyDescent="0.3">
      <c r="A132" s="18"/>
      <c r="B132" s="19"/>
      <c r="C132" s="17"/>
    </row>
    <row r="133" spans="1:3" x14ac:dyDescent="0.3">
      <c r="A133" s="18"/>
      <c r="B133" s="19"/>
      <c r="C133" s="17"/>
    </row>
    <row r="134" spans="1:3" x14ac:dyDescent="0.3">
      <c r="A134" s="18"/>
      <c r="B134" s="19"/>
      <c r="C134" s="17"/>
    </row>
    <row r="135" spans="1:3" x14ac:dyDescent="0.3">
      <c r="A135" s="18"/>
      <c r="B135" s="19"/>
      <c r="C135" s="17"/>
    </row>
    <row r="136" spans="1:3" x14ac:dyDescent="0.3">
      <c r="A136" s="18"/>
      <c r="B136" s="19"/>
      <c r="C136" s="17"/>
    </row>
    <row r="137" spans="1:3" x14ac:dyDescent="0.3">
      <c r="A137" s="18"/>
      <c r="B137" s="19"/>
      <c r="C137" s="17"/>
    </row>
    <row r="138" spans="1:3" x14ac:dyDescent="0.3">
      <c r="A138" s="18"/>
      <c r="B138" s="19"/>
      <c r="C138" s="17"/>
    </row>
    <row r="139" spans="1:3" x14ac:dyDescent="0.3">
      <c r="A139" s="18"/>
      <c r="B139" s="19"/>
      <c r="C139" s="17"/>
    </row>
    <row r="140" spans="1:3" x14ac:dyDescent="0.3">
      <c r="A140" s="18"/>
      <c r="B140" s="19"/>
      <c r="C140" s="17"/>
    </row>
    <row r="141" spans="1:3" x14ac:dyDescent="0.3">
      <c r="A141" s="18"/>
      <c r="B141" s="19"/>
      <c r="C141" s="17"/>
    </row>
    <row r="142" spans="1:3" x14ac:dyDescent="0.3">
      <c r="A142" s="18"/>
      <c r="B142" s="19"/>
      <c r="C142" s="17"/>
    </row>
    <row r="143" spans="1:3" x14ac:dyDescent="0.3">
      <c r="A143" s="18"/>
      <c r="B143" s="19"/>
      <c r="C143" s="17"/>
    </row>
    <row r="144" spans="1:3" x14ac:dyDescent="0.3">
      <c r="A144" s="18"/>
      <c r="B144" s="19"/>
      <c r="C144" s="17"/>
    </row>
  </sheetData>
  <hyperlinks>
    <hyperlink ref="A1" location="'Total Orgs'!A1" display="Total Organizations" xr:uid="{5B56F8A2-713B-44E4-8AE4-1F2B137B2857}"/>
  </hyperlinks>
  <pageMargins left="0.75" right="0.75" top="1" bottom="1" header="0.5" footer="0.5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17362-F405-4095-8319-9202AB710826}">
  <dimension ref="A1:D16"/>
  <sheetViews>
    <sheetView zoomScale="160" zoomScaleNormal="160" workbookViewId="0"/>
  </sheetViews>
  <sheetFormatPr defaultRowHeight="15.6" x14ac:dyDescent="0.3"/>
  <cols>
    <col min="2" max="2" width="12.09765625" customWidth="1"/>
  </cols>
  <sheetData>
    <row r="1" spans="1:4" x14ac:dyDescent="0.3">
      <c r="A1" s="5" t="s">
        <v>0</v>
      </c>
    </row>
    <row r="4" spans="1:4" x14ac:dyDescent="0.3">
      <c r="A4" s="6" t="s">
        <v>876</v>
      </c>
      <c r="B4" s="2"/>
    </row>
    <row r="5" spans="1:4" x14ac:dyDescent="0.3">
      <c r="A5" s="4"/>
      <c r="B5" s="2"/>
    </row>
    <row r="6" spans="1:4" x14ac:dyDescent="0.3">
      <c r="A6" s="4" t="s">
        <v>1</v>
      </c>
      <c r="B6" s="2">
        <f>'Total Orgs'!B45</f>
        <v>500</v>
      </c>
    </row>
    <row r="7" spans="1:4" x14ac:dyDescent="0.3">
      <c r="A7" s="4" t="s">
        <v>2</v>
      </c>
      <c r="B7" s="2"/>
    </row>
    <row r="8" spans="1:4" x14ac:dyDescent="0.3">
      <c r="A8" s="4" t="s">
        <v>3</v>
      </c>
      <c r="B8" s="2">
        <f>SUM(B12:B143)</f>
        <v>0</v>
      </c>
    </row>
    <row r="9" spans="1:4" x14ac:dyDescent="0.3">
      <c r="A9" s="4" t="s">
        <v>4</v>
      </c>
      <c r="B9" s="2">
        <f>SUM(B6+B7-B8)</f>
        <v>500</v>
      </c>
    </row>
    <row r="10" spans="1:4" x14ac:dyDescent="0.3">
      <c r="A10" s="4"/>
      <c r="B10" s="2"/>
    </row>
    <row r="11" spans="1:4" x14ac:dyDescent="0.3">
      <c r="A11" s="7" t="s">
        <v>5</v>
      </c>
      <c r="B11" s="3" t="s">
        <v>6</v>
      </c>
      <c r="C11" s="1" t="s">
        <v>7</v>
      </c>
      <c r="D11" s="1"/>
    </row>
    <row r="12" spans="1:4" x14ac:dyDescent="0.3">
      <c r="A12" s="4"/>
      <c r="B12" s="2"/>
      <c r="C12" s="9"/>
    </row>
    <row r="13" spans="1:4" x14ac:dyDescent="0.3">
      <c r="A13" s="4"/>
      <c r="B13" s="2"/>
      <c r="C13" s="15"/>
    </row>
    <row r="14" spans="1:4" x14ac:dyDescent="0.3">
      <c r="A14" s="4"/>
      <c r="B14" s="2"/>
      <c r="C14" s="9"/>
    </row>
    <row r="15" spans="1:4" x14ac:dyDescent="0.3">
      <c r="A15" s="4"/>
      <c r="B15" s="2"/>
    </row>
    <row r="16" spans="1:4" x14ac:dyDescent="0.3">
      <c r="A16" s="4"/>
      <c r="B16" s="2"/>
      <c r="C16" s="9"/>
    </row>
  </sheetData>
  <hyperlinks>
    <hyperlink ref="A1" location="'Total Orgs'!A1" display="Total Organizations" xr:uid="{B0EEA4B1-8FD8-483B-A6F2-1B78EBBB456D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/>
  </sheetPr>
  <dimension ref="A1:F46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13</v>
      </c>
    </row>
    <row r="5" spans="1:3" x14ac:dyDescent="0.3">
      <c r="A5" s="4" t="s">
        <v>1</v>
      </c>
      <c r="B5" s="2">
        <f>'Total Orgs'!B7</f>
        <v>5500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SUM(B12:B320)</f>
        <v>2909</v>
      </c>
    </row>
    <row r="9" spans="1:3" x14ac:dyDescent="0.3">
      <c r="A9" s="4" t="s">
        <v>4</v>
      </c>
      <c r="B9" s="2">
        <f>SUM(B5+B6-B8)</f>
        <v>2591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45195</v>
      </c>
      <c r="B12" s="2">
        <v>338.82</v>
      </c>
      <c r="C12" t="s">
        <v>508</v>
      </c>
    </row>
    <row r="13" spans="1:3" x14ac:dyDescent="0.3">
      <c r="C13" t="s">
        <v>509</v>
      </c>
    </row>
    <row r="14" spans="1:3" x14ac:dyDescent="0.3">
      <c r="C14" t="s">
        <v>622</v>
      </c>
    </row>
    <row r="15" spans="1:3" x14ac:dyDescent="0.3">
      <c r="A15" s="4">
        <v>45196</v>
      </c>
      <c r="B15" s="2">
        <v>50</v>
      </c>
      <c r="C15" t="s">
        <v>516</v>
      </c>
    </row>
    <row r="16" spans="1:3" x14ac:dyDescent="0.3">
      <c r="C16" t="s">
        <v>517</v>
      </c>
    </row>
    <row r="17" spans="1:6" x14ac:dyDescent="0.3">
      <c r="A17" s="4">
        <v>45216</v>
      </c>
      <c r="B17" s="2">
        <v>837.24</v>
      </c>
      <c r="C17" t="s">
        <v>564</v>
      </c>
    </row>
    <row r="18" spans="1:6" x14ac:dyDescent="0.3">
      <c r="C18" t="s">
        <v>565</v>
      </c>
    </row>
    <row r="19" spans="1:6" x14ac:dyDescent="0.3">
      <c r="C19" t="s">
        <v>644</v>
      </c>
    </row>
    <row r="20" spans="1:6" x14ac:dyDescent="0.3">
      <c r="A20" s="4" t="s">
        <v>822</v>
      </c>
      <c r="B20" s="2">
        <v>424.78</v>
      </c>
      <c r="C20" t="s">
        <v>820</v>
      </c>
    </row>
    <row r="21" spans="1:6" x14ac:dyDescent="0.3">
      <c r="C21" t="s">
        <v>821</v>
      </c>
    </row>
    <row r="22" spans="1:6" x14ac:dyDescent="0.3">
      <c r="A22" s="4" t="s">
        <v>854</v>
      </c>
      <c r="B22" s="2">
        <v>150</v>
      </c>
      <c r="C22" t="s">
        <v>855</v>
      </c>
    </row>
    <row r="23" spans="1:6" x14ac:dyDescent="0.3">
      <c r="C23" t="s">
        <v>856</v>
      </c>
    </row>
    <row r="24" spans="1:6" x14ac:dyDescent="0.3">
      <c r="B24" s="2">
        <v>688.16</v>
      </c>
      <c r="C24" t="s">
        <v>879</v>
      </c>
      <c r="D24">
        <v>160</v>
      </c>
      <c r="E24" t="s">
        <v>880</v>
      </c>
      <c r="F24" t="s">
        <v>674</v>
      </c>
    </row>
    <row r="25" spans="1:6" x14ac:dyDescent="0.3">
      <c r="D25">
        <v>180.67</v>
      </c>
      <c r="E25" t="s">
        <v>881</v>
      </c>
      <c r="F25" t="s">
        <v>966</v>
      </c>
    </row>
    <row r="26" spans="1:6" x14ac:dyDescent="0.3">
      <c r="D26">
        <v>347.49</v>
      </c>
      <c r="E26" t="s">
        <v>881</v>
      </c>
      <c r="F26" t="s">
        <v>967</v>
      </c>
    </row>
    <row r="27" spans="1:6" x14ac:dyDescent="0.3">
      <c r="D27">
        <f>SUM(D24:D26)</f>
        <v>688.16</v>
      </c>
    </row>
    <row r="28" spans="1:6" x14ac:dyDescent="0.3">
      <c r="B28" s="2">
        <v>420</v>
      </c>
      <c r="C28" t="s">
        <v>1057</v>
      </c>
    </row>
    <row r="29" spans="1:6" x14ac:dyDescent="0.3">
      <c r="C29" t="s">
        <v>1058</v>
      </c>
    </row>
    <row r="46" spans="1:3" s="23" customFormat="1" x14ac:dyDescent="0.3">
      <c r="A46" s="13"/>
      <c r="B46" s="14"/>
      <c r="C46"/>
    </row>
  </sheetData>
  <hyperlinks>
    <hyperlink ref="A1" location="'Total Orgs'!A1" display="Total Organizations" xr:uid="{00000000-0004-0000-0600-000000000000}"/>
  </hyperlinks>
  <pageMargins left="0.75" right="0.75" top="1" bottom="1" header="0.5" footer="0.5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C00000"/>
  </sheetPr>
  <dimension ref="A1:E15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5" x14ac:dyDescent="0.3">
      <c r="A1" s="5" t="s">
        <v>0</v>
      </c>
      <c r="C1" s="1" t="e">
        <f>'Total Orgs'!#REF!</f>
        <v>#REF!</v>
      </c>
    </row>
    <row r="2" spans="1:5" x14ac:dyDescent="0.3">
      <c r="A2" s="5"/>
    </row>
    <row r="3" spans="1:5" x14ac:dyDescent="0.3">
      <c r="A3" s="6" t="s">
        <v>22</v>
      </c>
    </row>
    <row r="5" spans="1:5" x14ac:dyDescent="0.3">
      <c r="A5" s="4" t="s">
        <v>1</v>
      </c>
      <c r="B5" s="2">
        <f>'Total Orgs'!B47</f>
        <v>1400</v>
      </c>
    </row>
    <row r="6" spans="1:5" x14ac:dyDescent="0.3">
      <c r="A6" s="4" t="s">
        <v>2</v>
      </c>
      <c r="B6" s="2">
        <v>350</v>
      </c>
    </row>
    <row r="7" spans="1:5" x14ac:dyDescent="0.3">
      <c r="A7" s="4" t="s">
        <v>131</v>
      </c>
    </row>
    <row r="8" spans="1:5" x14ac:dyDescent="0.3">
      <c r="A8" s="4" t="s">
        <v>3</v>
      </c>
      <c r="B8" s="2">
        <f>SUM(B12:B101)</f>
        <v>1750</v>
      </c>
    </row>
    <row r="9" spans="1:5" x14ac:dyDescent="0.3">
      <c r="A9" s="4" t="s">
        <v>4</v>
      </c>
      <c r="B9" s="2">
        <f>SUM(B5+B6-B8)</f>
        <v>0</v>
      </c>
    </row>
    <row r="11" spans="1:5" s="1" customFormat="1" x14ac:dyDescent="0.3">
      <c r="A11" s="7" t="s">
        <v>5</v>
      </c>
      <c r="B11" s="3" t="s">
        <v>6</v>
      </c>
      <c r="C11" s="1" t="s">
        <v>7</v>
      </c>
      <c r="D11" s="1" t="s">
        <v>836</v>
      </c>
      <c r="E11" s="1" t="s">
        <v>835</v>
      </c>
    </row>
    <row r="12" spans="1:5" x14ac:dyDescent="0.3">
      <c r="A12" s="4">
        <v>3.26</v>
      </c>
      <c r="B12" s="2">
        <v>1318.05</v>
      </c>
      <c r="C12" t="s">
        <v>837</v>
      </c>
      <c r="D12" s="128">
        <v>138</v>
      </c>
    </row>
    <row r="13" spans="1:5" x14ac:dyDescent="0.3">
      <c r="C13" t="s">
        <v>982</v>
      </c>
      <c r="D13" s="128">
        <v>541.54999999999995</v>
      </c>
      <c r="E13">
        <v>44.68</v>
      </c>
    </row>
    <row r="14" spans="1:5" x14ac:dyDescent="0.3">
      <c r="A14" s="4">
        <v>45412</v>
      </c>
      <c r="B14" s="2">
        <v>431.95</v>
      </c>
      <c r="C14" t="s">
        <v>952</v>
      </c>
      <c r="D14" s="128">
        <v>638.5</v>
      </c>
      <c r="E14">
        <v>52.68</v>
      </c>
    </row>
    <row r="15" spans="1:5" x14ac:dyDescent="0.3">
      <c r="C15" t="s">
        <v>953</v>
      </c>
      <c r="D15" s="128">
        <f>SUM(D12:D14)</f>
        <v>1318.05</v>
      </c>
      <c r="E15">
        <f>SUM(E13:E14)</f>
        <v>97.36</v>
      </c>
    </row>
  </sheetData>
  <hyperlinks>
    <hyperlink ref="A1" location="'Total Orgs'!A1" display="Total Organizations" xr:uid="{00000000-0004-0000-3600-000000000000}"/>
  </hyperlinks>
  <pageMargins left="0.75" right="0.75" top="1" bottom="1" header="0.5" footer="0.5"/>
  <pageSetup orientation="portrait" horizontalDpi="4294967292" verticalDpi="4294967292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theme="1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208</v>
      </c>
    </row>
    <row r="5" spans="1:3" x14ac:dyDescent="0.3">
      <c r="A5" s="4" t="s">
        <v>1</v>
      </c>
      <c r="B5" s="2" t="e">
        <f>'Total Orgs'!#REF!</f>
        <v>#REF!</v>
      </c>
    </row>
    <row r="6" spans="1:3" x14ac:dyDescent="0.3">
      <c r="A6" s="4" t="s">
        <v>2</v>
      </c>
    </row>
    <row r="7" spans="1:3" s="23" customFormat="1" x14ac:dyDescent="0.3">
      <c r="A7" s="13" t="s">
        <v>131</v>
      </c>
      <c r="B7" s="14"/>
      <c r="C7" s="15"/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 t="e">
        <f>SUM(B5+B6-B7-B8)</f>
        <v>#REF!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3700-000000000000}"/>
  </hyperlinks>
  <pageMargins left="0.75" right="0.75" top="1" bottom="1" header="0.5" footer="0.5"/>
  <pageSetup orientation="portrait" horizontalDpi="4294967292" verticalDpi="4294967292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theme="1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190</v>
      </c>
    </row>
    <row r="5" spans="1:3" x14ac:dyDescent="0.3">
      <c r="A5" s="4" t="s">
        <v>1</v>
      </c>
      <c r="B5" s="2">
        <f>'Total Orgs'!B48</f>
        <v>780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SUM(B12:B104)</f>
        <v>0</v>
      </c>
    </row>
    <row r="9" spans="1:3" x14ac:dyDescent="0.3">
      <c r="A9" s="4" t="s">
        <v>4</v>
      </c>
      <c r="B9" s="2">
        <f>SUM(B5+B6-B8)</f>
        <v>780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3900-000000000000}"/>
  </hyperlinks>
  <pageMargins left="0.75" right="0.75" top="1" bottom="1" header="0.5" footer="0.5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rgb="FFC00000"/>
  </sheetPr>
  <dimension ref="A1:I12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9" x14ac:dyDescent="0.3">
      <c r="A1" s="5" t="s">
        <v>0</v>
      </c>
      <c r="C1" s="1" t="e">
        <f>'Total Orgs'!#REF!</f>
        <v>#REF!</v>
      </c>
    </row>
    <row r="2" spans="1:9" x14ac:dyDescent="0.3">
      <c r="A2" s="5"/>
    </row>
    <row r="3" spans="1:9" x14ac:dyDescent="0.3">
      <c r="A3" s="6" t="s">
        <v>311</v>
      </c>
    </row>
    <row r="5" spans="1:9" x14ac:dyDescent="0.3">
      <c r="A5" s="4" t="s">
        <v>1</v>
      </c>
      <c r="B5" s="2">
        <f>'Total Orgs'!B49</f>
        <v>0</v>
      </c>
    </row>
    <row r="6" spans="1:9" x14ac:dyDescent="0.3">
      <c r="A6" s="4" t="s">
        <v>2</v>
      </c>
    </row>
    <row r="7" spans="1:9" x14ac:dyDescent="0.3">
      <c r="A7" s="4" t="s">
        <v>131</v>
      </c>
    </row>
    <row r="8" spans="1:9" ht="15.75" customHeight="1" x14ac:dyDescent="0.3">
      <c r="A8" s="4" t="s">
        <v>3</v>
      </c>
      <c r="B8" s="2">
        <f>SUM(B12:B102)</f>
        <v>0</v>
      </c>
      <c r="D8" s="396"/>
      <c r="E8" s="396"/>
      <c r="F8" s="396"/>
      <c r="G8" s="396"/>
      <c r="H8" s="396"/>
      <c r="I8" s="396"/>
    </row>
    <row r="9" spans="1:9" x14ac:dyDescent="0.3">
      <c r="A9" s="4" t="s">
        <v>4</v>
      </c>
      <c r="B9" s="2">
        <f>SUM(B5+B6-B7-B8)</f>
        <v>0</v>
      </c>
      <c r="D9" s="396"/>
      <c r="E9" s="396"/>
      <c r="F9" s="396"/>
      <c r="G9" s="396"/>
      <c r="H9" s="396"/>
      <c r="I9" s="396"/>
    </row>
    <row r="11" spans="1:9" s="1" customFormat="1" x14ac:dyDescent="0.3">
      <c r="A11" s="7" t="s">
        <v>5</v>
      </c>
      <c r="B11" s="3" t="s">
        <v>6</v>
      </c>
      <c r="C11" s="1" t="s">
        <v>7</v>
      </c>
    </row>
    <row r="12" spans="1:9" s="23" customFormat="1" x14ac:dyDescent="0.3">
      <c r="A12" s="13"/>
      <c r="B12" s="14"/>
      <c r="C12" s="15"/>
    </row>
  </sheetData>
  <mergeCells count="1">
    <mergeCell ref="D8:I9"/>
  </mergeCells>
  <hyperlinks>
    <hyperlink ref="A1" location="'Total Orgs'!A1" display="Total Organizations" xr:uid="{00000000-0004-0000-3A00-000000000000}"/>
  </hyperlinks>
  <pageMargins left="0.75" right="0.75" top="1" bottom="1" header="0.5" footer="0.5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C7E8E-625E-4043-9583-F2ACA0743540}">
  <sheetPr>
    <tabColor theme="1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403</v>
      </c>
    </row>
    <row r="5" spans="1:3" x14ac:dyDescent="0.3">
      <c r="A5" s="4" t="s">
        <v>1</v>
      </c>
      <c r="B5" s="2">
        <f>'Total Orgs'!B50</f>
        <v>845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845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3C1B1DA3-7648-4A4B-ACFD-AD7C53D60F30}"/>
  </hyperlinks>
  <pageMargins left="0.75" right="0.75" top="1" bottom="1" header="0.5" footer="0.5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977B6-5049-4377-8715-1F2627636C4B}">
  <sheetPr>
    <tabColor theme="1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398</v>
      </c>
    </row>
    <row r="5" spans="1:3" x14ac:dyDescent="0.3">
      <c r="A5" s="4" t="s">
        <v>1</v>
      </c>
      <c r="B5" s="2">
        <f>'Total Orgs'!B50</f>
        <v>845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845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5F3F92DA-8764-47E4-9C02-A83342BF99AE}"/>
  </hyperlinks>
  <pageMargins left="0.75" right="0.75" top="1" bottom="1" header="0.5" footer="0.5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2F15B-6F26-4D77-8716-5A828E909625}">
  <dimension ref="A1:J14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53.699218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451</v>
      </c>
    </row>
    <row r="5" spans="1:3" x14ac:dyDescent="0.3">
      <c r="A5" s="4" t="s">
        <v>1</v>
      </c>
      <c r="B5" s="2">
        <f>'Total Orgs'!B52</f>
        <v>500</v>
      </c>
    </row>
    <row r="6" spans="1:3" x14ac:dyDescent="0.3">
      <c r="A6" s="4" t="s">
        <v>2</v>
      </c>
    </row>
    <row r="7" spans="1:3" x14ac:dyDescent="0.3">
      <c r="A7" s="4" t="s">
        <v>3</v>
      </c>
      <c r="B7" s="2">
        <f>SUM(B11:B142)</f>
        <v>0</v>
      </c>
    </row>
    <row r="8" spans="1:3" x14ac:dyDescent="0.3">
      <c r="A8" s="4" t="s">
        <v>4</v>
      </c>
      <c r="B8" s="2">
        <f>SUM(B5+B6-B7)</f>
        <v>500</v>
      </c>
    </row>
    <row r="10" spans="1:3" s="1" customFormat="1" x14ac:dyDescent="0.3">
      <c r="A10" s="7" t="s">
        <v>5</v>
      </c>
      <c r="B10" s="3" t="s">
        <v>6</v>
      </c>
      <c r="C10" s="1" t="s">
        <v>7</v>
      </c>
    </row>
    <row r="11" spans="1:3" x14ac:dyDescent="0.3">
      <c r="C11" s="9"/>
    </row>
    <row r="12" spans="1:3" x14ac:dyDescent="0.3">
      <c r="C12" s="15"/>
    </row>
    <row r="13" spans="1:3" x14ac:dyDescent="0.3">
      <c r="C13" s="9"/>
    </row>
    <row r="15" spans="1:3" x14ac:dyDescent="0.3">
      <c r="C15" s="9"/>
    </row>
    <row r="16" spans="1:3" x14ac:dyDescent="0.3">
      <c r="C16" s="17"/>
    </row>
    <row r="17" spans="1:10" s="17" customFormat="1" x14ac:dyDescent="0.3">
      <c r="A17" s="100"/>
      <c r="B17" s="101"/>
      <c r="C17" s="102"/>
    </row>
    <row r="18" spans="1:10" x14ac:dyDescent="0.3">
      <c r="A18" s="83"/>
      <c r="C18" s="103"/>
    </row>
    <row r="19" spans="1:10" x14ac:dyDescent="0.3">
      <c r="A19" s="83"/>
      <c r="C19" s="84"/>
    </row>
    <row r="20" spans="1:10" x14ac:dyDescent="0.3">
      <c r="A20" s="83"/>
      <c r="C20" s="84"/>
    </row>
    <row r="21" spans="1:10" x14ac:dyDescent="0.3">
      <c r="A21" s="86"/>
      <c r="B21" s="87"/>
      <c r="C21" s="64"/>
    </row>
    <row r="22" spans="1:10" s="17" customFormat="1" x14ac:dyDescent="0.3">
      <c r="A22" s="100"/>
      <c r="B22" s="101"/>
      <c r="C22" s="102"/>
      <c r="D22" s="109"/>
      <c r="E22" s="109"/>
      <c r="F22" s="109"/>
      <c r="G22" s="109"/>
      <c r="H22" s="109"/>
      <c r="I22" s="109"/>
      <c r="J22" s="109"/>
    </row>
    <row r="23" spans="1:10" s="17" customFormat="1" x14ac:dyDescent="0.3">
      <c r="A23" s="104"/>
      <c r="B23" s="19"/>
      <c r="C23" s="103"/>
    </row>
    <row r="24" spans="1:10" s="17" customFormat="1" x14ac:dyDescent="0.3">
      <c r="A24" s="104"/>
      <c r="B24" s="19"/>
      <c r="C24" s="103"/>
    </row>
    <row r="25" spans="1:10" s="17" customFormat="1" x14ac:dyDescent="0.3">
      <c r="A25" s="104"/>
      <c r="B25" s="19"/>
      <c r="C25" s="103"/>
    </row>
    <row r="26" spans="1:10" s="17" customFormat="1" x14ac:dyDescent="0.3">
      <c r="A26" s="104"/>
      <c r="B26" s="19"/>
      <c r="C26" s="103"/>
    </row>
    <row r="27" spans="1:10" s="17" customFormat="1" x14ac:dyDescent="0.3">
      <c r="A27" s="104"/>
      <c r="B27" s="19"/>
      <c r="C27" s="103"/>
    </row>
    <row r="28" spans="1:10" s="17" customFormat="1" x14ac:dyDescent="0.3">
      <c r="A28" s="110"/>
      <c r="B28" s="111"/>
      <c r="C28" s="105"/>
    </row>
    <row r="29" spans="1:10" s="17" customFormat="1" x14ac:dyDescent="0.3">
      <c r="A29" s="100"/>
      <c r="B29" s="101"/>
      <c r="C29" s="102"/>
    </row>
    <row r="30" spans="1:10" s="17" customFormat="1" x14ac:dyDescent="0.3">
      <c r="A30" s="104"/>
      <c r="B30" s="19"/>
      <c r="C30" s="103"/>
    </row>
    <row r="31" spans="1:10" s="17" customFormat="1" x14ac:dyDescent="0.3">
      <c r="A31" s="104"/>
      <c r="B31" s="19"/>
      <c r="C31" s="103"/>
    </row>
    <row r="32" spans="1:10" x14ac:dyDescent="0.3">
      <c r="A32" s="83"/>
      <c r="C32" s="103"/>
    </row>
    <row r="33" spans="1:3" x14ac:dyDescent="0.3">
      <c r="A33" s="86"/>
      <c r="B33" s="87"/>
      <c r="C33" s="105"/>
    </row>
    <row r="34" spans="1:3" x14ac:dyDescent="0.3">
      <c r="C34" s="9"/>
    </row>
    <row r="35" spans="1:3" s="17" customFormat="1" x14ac:dyDescent="0.3">
      <c r="A35" s="18"/>
      <c r="B35" s="19"/>
    </row>
    <row r="36" spans="1:3" s="17" customFormat="1" x14ac:dyDescent="0.3">
      <c r="A36" s="18"/>
      <c r="B36" s="19"/>
    </row>
    <row r="37" spans="1:3" x14ac:dyDescent="0.3">
      <c r="C37" s="9"/>
    </row>
    <row r="38" spans="1:3" x14ac:dyDescent="0.3">
      <c r="C38" s="17"/>
    </row>
    <row r="39" spans="1:3" x14ac:dyDescent="0.3">
      <c r="C39" s="9"/>
    </row>
    <row r="40" spans="1:3" x14ac:dyDescent="0.3">
      <c r="C40" s="17"/>
    </row>
    <row r="41" spans="1:3" x14ac:dyDescent="0.3">
      <c r="A41" s="81"/>
      <c r="B41" s="82"/>
      <c r="C41" s="102"/>
    </row>
    <row r="42" spans="1:3" x14ac:dyDescent="0.3">
      <c r="A42" s="83"/>
      <c r="C42" s="103"/>
    </row>
    <row r="43" spans="1:3" x14ac:dyDescent="0.3">
      <c r="A43" s="83"/>
      <c r="C43" s="103"/>
    </row>
    <row r="44" spans="1:3" x14ac:dyDescent="0.3">
      <c r="A44" s="83"/>
      <c r="C44" s="103"/>
    </row>
    <row r="45" spans="1:3" x14ac:dyDescent="0.3">
      <c r="A45" s="86"/>
      <c r="B45" s="87"/>
      <c r="C45" s="105"/>
    </row>
    <row r="46" spans="1:3" x14ac:dyDescent="0.3">
      <c r="C46" s="9"/>
    </row>
    <row r="47" spans="1:3" x14ac:dyDescent="0.3">
      <c r="C47" s="17"/>
    </row>
    <row r="48" spans="1:3" x14ac:dyDescent="0.3">
      <c r="C48" s="17"/>
    </row>
    <row r="49" spans="3:3" x14ac:dyDescent="0.3">
      <c r="C49" s="17"/>
    </row>
    <row r="50" spans="3:3" x14ac:dyDescent="0.3">
      <c r="C50" s="17"/>
    </row>
    <row r="51" spans="3:3" x14ac:dyDescent="0.3">
      <c r="C51" s="9"/>
    </row>
    <row r="52" spans="3:3" x14ac:dyDescent="0.3">
      <c r="C52" s="17"/>
    </row>
    <row r="53" spans="3:3" x14ac:dyDescent="0.3">
      <c r="C53" s="17"/>
    </row>
    <row r="54" spans="3:3" x14ac:dyDescent="0.3">
      <c r="C54" s="9"/>
    </row>
    <row r="55" spans="3:3" x14ac:dyDescent="0.3">
      <c r="C55" s="17"/>
    </row>
    <row r="56" spans="3:3" x14ac:dyDescent="0.3">
      <c r="C56" s="17"/>
    </row>
    <row r="57" spans="3:3" x14ac:dyDescent="0.3">
      <c r="C57" s="17"/>
    </row>
    <row r="58" spans="3:3" x14ac:dyDescent="0.3">
      <c r="C58" s="17"/>
    </row>
    <row r="59" spans="3:3" x14ac:dyDescent="0.3">
      <c r="C59" s="17"/>
    </row>
    <row r="60" spans="3:3" x14ac:dyDescent="0.3">
      <c r="C60" s="9"/>
    </row>
    <row r="61" spans="3:3" x14ac:dyDescent="0.3">
      <c r="C61" s="17"/>
    </row>
    <row r="62" spans="3:3" x14ac:dyDescent="0.3">
      <c r="C62" s="17"/>
    </row>
    <row r="63" spans="3:3" x14ac:dyDescent="0.3">
      <c r="C63" s="17"/>
    </row>
    <row r="64" spans="3:3" x14ac:dyDescent="0.3">
      <c r="C64" s="17"/>
    </row>
    <row r="65" spans="1:3" x14ac:dyDescent="0.3">
      <c r="C65" s="17"/>
    </row>
    <row r="66" spans="1:3" x14ac:dyDescent="0.3">
      <c r="C66" s="9"/>
    </row>
    <row r="67" spans="1:3" x14ac:dyDescent="0.3">
      <c r="C67" s="17"/>
    </row>
    <row r="68" spans="1:3" x14ac:dyDescent="0.3">
      <c r="C68" s="17"/>
    </row>
    <row r="69" spans="1:3" x14ac:dyDescent="0.3">
      <c r="C69" s="9"/>
    </row>
    <row r="70" spans="1:3" x14ac:dyDescent="0.3">
      <c r="C70" s="17"/>
    </row>
    <row r="71" spans="1:3" x14ac:dyDescent="0.3">
      <c r="C71" s="17"/>
    </row>
    <row r="72" spans="1:3" x14ac:dyDescent="0.3">
      <c r="C72" s="17"/>
    </row>
    <row r="73" spans="1:3" x14ac:dyDescent="0.3">
      <c r="C73" s="17"/>
    </row>
    <row r="74" spans="1:3" x14ac:dyDescent="0.3">
      <c r="C74" s="17"/>
    </row>
    <row r="75" spans="1:3" s="23" customFormat="1" x14ac:dyDescent="0.3">
      <c r="A75" s="13"/>
      <c r="C75" s="55"/>
    </row>
    <row r="76" spans="1:3" x14ac:dyDescent="0.3">
      <c r="C76" s="17"/>
    </row>
    <row r="77" spans="1:3" x14ac:dyDescent="0.3">
      <c r="C77" s="17"/>
    </row>
    <row r="78" spans="1:3" x14ac:dyDescent="0.3">
      <c r="C78" s="17"/>
    </row>
    <row r="79" spans="1:3" x14ac:dyDescent="0.3">
      <c r="C79" s="17"/>
    </row>
    <row r="80" spans="1:3" x14ac:dyDescent="0.3">
      <c r="C80" s="17"/>
    </row>
    <row r="81" spans="1:3" x14ac:dyDescent="0.3">
      <c r="C81" s="17"/>
    </row>
    <row r="82" spans="1:3" x14ac:dyDescent="0.3">
      <c r="C82" s="17"/>
    </row>
    <row r="83" spans="1:3" x14ac:dyDescent="0.3">
      <c r="A83" s="18"/>
      <c r="B83" s="19"/>
      <c r="C83" s="9"/>
    </row>
    <row r="84" spans="1:3" s="17" customFormat="1" x14ac:dyDescent="0.3">
      <c r="A84" s="18"/>
      <c r="B84" s="19"/>
      <c r="C84" s="56"/>
    </row>
    <row r="85" spans="1:3" x14ac:dyDescent="0.3">
      <c r="A85" s="18"/>
      <c r="B85" s="19"/>
      <c r="C85" s="17"/>
    </row>
    <row r="86" spans="1:3" x14ac:dyDescent="0.3">
      <c r="A86" s="18"/>
      <c r="B86" s="19"/>
      <c r="C86" s="17"/>
    </row>
    <row r="87" spans="1:3" x14ac:dyDescent="0.3">
      <c r="A87" s="18"/>
      <c r="B87" s="19"/>
      <c r="C87" s="17"/>
    </row>
    <row r="88" spans="1:3" x14ac:dyDescent="0.3">
      <c r="A88" s="18"/>
      <c r="B88" s="19"/>
      <c r="C88" s="9"/>
    </row>
    <row r="89" spans="1:3" x14ac:dyDescent="0.3">
      <c r="A89" s="18"/>
      <c r="B89" s="19"/>
      <c r="C89" s="56"/>
    </row>
    <row r="90" spans="1:3" x14ac:dyDescent="0.3">
      <c r="A90" s="18"/>
      <c r="B90" s="19"/>
      <c r="C90" s="17"/>
    </row>
    <row r="91" spans="1:3" x14ac:dyDescent="0.3">
      <c r="A91" s="18"/>
      <c r="B91" s="19"/>
      <c r="C91" s="17"/>
    </row>
    <row r="92" spans="1:3" x14ac:dyDescent="0.3">
      <c r="A92" s="18"/>
      <c r="B92" s="19"/>
      <c r="C92" s="17"/>
    </row>
    <row r="93" spans="1:3" x14ac:dyDescent="0.3">
      <c r="A93" s="18"/>
      <c r="B93" s="19"/>
      <c r="C93" s="17"/>
    </row>
    <row r="94" spans="1:3" x14ac:dyDescent="0.3">
      <c r="A94" s="18"/>
      <c r="B94" s="19"/>
      <c r="C94" s="17"/>
    </row>
    <row r="95" spans="1:3" x14ac:dyDescent="0.3">
      <c r="A95" s="18"/>
      <c r="B95" s="19"/>
      <c r="C95" s="17"/>
    </row>
    <row r="96" spans="1:3" x14ac:dyDescent="0.3">
      <c r="A96" s="18"/>
      <c r="B96" s="19"/>
      <c r="C96" s="17"/>
    </row>
    <row r="97" spans="1:3" x14ac:dyDescent="0.3">
      <c r="A97" s="18"/>
      <c r="B97" s="19"/>
      <c r="C97" s="17"/>
    </row>
    <row r="98" spans="1:3" x14ac:dyDescent="0.3">
      <c r="A98" s="18"/>
      <c r="B98" s="19"/>
      <c r="C98" s="17"/>
    </row>
    <row r="99" spans="1:3" x14ac:dyDescent="0.3">
      <c r="A99" s="18"/>
      <c r="B99" s="19"/>
      <c r="C99" s="17"/>
    </row>
    <row r="100" spans="1:3" x14ac:dyDescent="0.3">
      <c r="A100" s="18"/>
      <c r="B100" s="19"/>
      <c r="C100" s="17"/>
    </row>
    <row r="101" spans="1:3" x14ac:dyDescent="0.3">
      <c r="A101" s="18"/>
      <c r="B101" s="19"/>
      <c r="C101" s="17"/>
    </row>
    <row r="102" spans="1:3" x14ac:dyDescent="0.3">
      <c r="A102" s="18"/>
      <c r="B102" s="19"/>
      <c r="C102" s="17"/>
    </row>
    <row r="103" spans="1:3" x14ac:dyDescent="0.3">
      <c r="A103" s="18"/>
      <c r="B103" s="19"/>
      <c r="C103" s="17"/>
    </row>
    <row r="104" spans="1:3" x14ac:dyDescent="0.3">
      <c r="A104" s="18"/>
      <c r="B104" s="19"/>
      <c r="C104" s="17"/>
    </row>
    <row r="105" spans="1:3" x14ac:dyDescent="0.3">
      <c r="A105" s="18"/>
      <c r="B105" s="19"/>
      <c r="C105" s="17"/>
    </row>
    <row r="106" spans="1:3" x14ac:dyDescent="0.3">
      <c r="A106" s="18"/>
      <c r="B106" s="19"/>
      <c r="C106" s="17"/>
    </row>
    <row r="107" spans="1:3" x14ac:dyDescent="0.3">
      <c r="A107" s="18"/>
      <c r="B107" s="19"/>
      <c r="C107" s="17"/>
    </row>
    <row r="108" spans="1:3" x14ac:dyDescent="0.3">
      <c r="A108" s="18"/>
      <c r="B108" s="19"/>
      <c r="C108" s="17"/>
    </row>
    <row r="109" spans="1:3" x14ac:dyDescent="0.3">
      <c r="A109" s="18"/>
      <c r="B109" s="19"/>
      <c r="C109" s="17"/>
    </row>
    <row r="110" spans="1:3" x14ac:dyDescent="0.3">
      <c r="A110" s="18"/>
      <c r="B110" s="19"/>
      <c r="C110" s="17"/>
    </row>
    <row r="111" spans="1:3" x14ac:dyDescent="0.3">
      <c r="A111" s="18"/>
      <c r="B111" s="19"/>
      <c r="C111" s="17"/>
    </row>
    <row r="112" spans="1:3" x14ac:dyDescent="0.3">
      <c r="A112" s="18"/>
      <c r="B112" s="19"/>
      <c r="C112" s="17"/>
    </row>
    <row r="113" spans="1:3" x14ac:dyDescent="0.3">
      <c r="A113" s="18"/>
      <c r="B113" s="19"/>
      <c r="C113" s="17"/>
    </row>
    <row r="114" spans="1:3" x14ac:dyDescent="0.3">
      <c r="A114" s="18"/>
      <c r="B114" s="19"/>
      <c r="C114" s="17"/>
    </row>
    <row r="115" spans="1:3" x14ac:dyDescent="0.3">
      <c r="A115" s="18"/>
      <c r="B115" s="19"/>
      <c r="C115" s="17"/>
    </row>
    <row r="116" spans="1:3" x14ac:dyDescent="0.3">
      <c r="A116" s="18"/>
      <c r="B116" s="19"/>
      <c r="C116" s="17"/>
    </row>
    <row r="117" spans="1:3" x14ac:dyDescent="0.3">
      <c r="A117" s="18"/>
      <c r="B117" s="19"/>
      <c r="C117" s="17"/>
    </row>
    <row r="118" spans="1:3" x14ac:dyDescent="0.3">
      <c r="A118" s="18"/>
      <c r="B118" s="19"/>
      <c r="C118" s="17"/>
    </row>
    <row r="119" spans="1:3" x14ac:dyDescent="0.3">
      <c r="A119" s="18"/>
      <c r="B119" s="19"/>
      <c r="C119" s="17"/>
    </row>
    <row r="120" spans="1:3" x14ac:dyDescent="0.3">
      <c r="A120" s="18"/>
      <c r="B120" s="19"/>
      <c r="C120" s="17"/>
    </row>
    <row r="121" spans="1:3" x14ac:dyDescent="0.3">
      <c r="A121" s="18"/>
      <c r="B121" s="19"/>
      <c r="C121" s="17"/>
    </row>
    <row r="122" spans="1:3" x14ac:dyDescent="0.3">
      <c r="A122" s="18"/>
      <c r="B122" s="19"/>
      <c r="C122" s="17"/>
    </row>
    <row r="123" spans="1:3" x14ac:dyDescent="0.3">
      <c r="A123" s="18"/>
      <c r="B123" s="19"/>
      <c r="C123" s="17"/>
    </row>
    <row r="124" spans="1:3" x14ac:dyDescent="0.3">
      <c r="A124" s="18"/>
      <c r="B124" s="19"/>
      <c r="C124" s="17"/>
    </row>
    <row r="125" spans="1:3" x14ac:dyDescent="0.3">
      <c r="A125" s="18"/>
      <c r="B125" s="19"/>
      <c r="C125" s="17"/>
    </row>
    <row r="126" spans="1:3" x14ac:dyDescent="0.3">
      <c r="A126" s="18"/>
      <c r="B126" s="19"/>
      <c r="C126" s="17"/>
    </row>
    <row r="127" spans="1:3" x14ac:dyDescent="0.3">
      <c r="A127" s="18"/>
      <c r="B127" s="19"/>
      <c r="C127" s="17"/>
    </row>
    <row r="128" spans="1:3" x14ac:dyDescent="0.3">
      <c r="A128" s="18"/>
      <c r="B128" s="19"/>
      <c r="C128" s="17"/>
    </row>
    <row r="129" spans="1:3" x14ac:dyDescent="0.3">
      <c r="A129" s="18"/>
      <c r="B129" s="19"/>
      <c r="C129" s="17"/>
    </row>
    <row r="130" spans="1:3" x14ac:dyDescent="0.3">
      <c r="A130" s="18"/>
      <c r="B130" s="19"/>
      <c r="C130" s="17"/>
    </row>
    <row r="131" spans="1:3" x14ac:dyDescent="0.3">
      <c r="A131" s="18"/>
      <c r="B131" s="19"/>
      <c r="C131" s="17"/>
    </row>
    <row r="132" spans="1:3" x14ac:dyDescent="0.3">
      <c r="A132" s="18"/>
      <c r="B132" s="19"/>
      <c r="C132" s="17"/>
    </row>
    <row r="133" spans="1:3" x14ac:dyDescent="0.3">
      <c r="A133" s="18"/>
      <c r="B133" s="19"/>
      <c r="C133" s="17"/>
    </row>
    <row r="134" spans="1:3" x14ac:dyDescent="0.3">
      <c r="A134" s="18"/>
      <c r="B134" s="19"/>
      <c r="C134" s="17"/>
    </row>
    <row r="135" spans="1:3" x14ac:dyDescent="0.3">
      <c r="A135" s="18"/>
      <c r="B135" s="19"/>
      <c r="C135" s="17"/>
    </row>
    <row r="136" spans="1:3" x14ac:dyDescent="0.3">
      <c r="A136" s="18"/>
      <c r="B136" s="19"/>
      <c r="C136" s="17"/>
    </row>
    <row r="137" spans="1:3" x14ac:dyDescent="0.3">
      <c r="A137" s="18"/>
      <c r="B137" s="19"/>
      <c r="C137" s="17"/>
    </row>
    <row r="138" spans="1:3" x14ac:dyDescent="0.3">
      <c r="A138" s="18"/>
      <c r="B138" s="19"/>
      <c r="C138" s="17"/>
    </row>
    <row r="139" spans="1:3" x14ac:dyDescent="0.3">
      <c r="A139" s="18"/>
      <c r="B139" s="19"/>
      <c r="C139" s="17"/>
    </row>
    <row r="140" spans="1:3" x14ac:dyDescent="0.3">
      <c r="A140" s="18"/>
      <c r="B140" s="19"/>
      <c r="C140" s="17"/>
    </row>
    <row r="141" spans="1:3" x14ac:dyDescent="0.3">
      <c r="A141" s="18"/>
      <c r="B141" s="19"/>
      <c r="C141" s="17"/>
    </row>
    <row r="142" spans="1:3" x14ac:dyDescent="0.3">
      <c r="A142" s="18"/>
      <c r="B142" s="19"/>
      <c r="C142" s="17"/>
    </row>
    <row r="143" spans="1:3" x14ac:dyDescent="0.3">
      <c r="A143" s="18"/>
      <c r="B143" s="19"/>
      <c r="C143" s="17"/>
    </row>
    <row r="144" spans="1:3" x14ac:dyDescent="0.3">
      <c r="A144" s="18"/>
      <c r="B144" s="19"/>
      <c r="C144" s="17"/>
    </row>
  </sheetData>
  <hyperlinks>
    <hyperlink ref="A1" location="'Total Orgs'!A1" display="Total Organizations" xr:uid="{F7ACB9F1-3578-4FC3-AA98-0FBA87F302A2}"/>
  </hyperlinks>
  <pageMargins left="0.75" right="0.75" top="1" bottom="1" header="0.5" footer="0.5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36E45-DDAD-4905-8E89-969F53C19F78}">
  <sheetPr>
    <tabColor theme="1"/>
  </sheetPr>
  <dimension ref="A1:D47"/>
  <sheetViews>
    <sheetView zoomScale="120" zoomScaleNormal="120"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539</v>
      </c>
    </row>
    <row r="5" spans="1:3" x14ac:dyDescent="0.3">
      <c r="A5" s="4" t="s">
        <v>1</v>
      </c>
      <c r="B5" s="2">
        <f>'Total Orgs'!B104</f>
        <v>500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SUM(B12:B102)</f>
        <v>0</v>
      </c>
    </row>
    <row r="9" spans="1:3" x14ac:dyDescent="0.3">
      <c r="A9" s="4" t="s">
        <v>4</v>
      </c>
      <c r="B9" s="2">
        <f>SUM(B5+B6-B8)</f>
        <v>500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6" spans="1:3" x14ac:dyDescent="0.3">
      <c r="C16" s="178"/>
    </row>
    <row r="23" spans="3:4" x14ac:dyDescent="0.3">
      <c r="C23" s="177"/>
      <c r="D23" s="176"/>
    </row>
    <row r="25" spans="3:4" x14ac:dyDescent="0.3">
      <c r="C25" s="179"/>
    </row>
    <row r="26" spans="3:4" x14ac:dyDescent="0.3">
      <c r="C26" s="177"/>
      <c r="D26" s="176"/>
    </row>
    <row r="27" spans="3:4" x14ac:dyDescent="0.3">
      <c r="C27" s="54"/>
    </row>
    <row r="28" spans="3:4" x14ac:dyDescent="0.3">
      <c r="C28" s="178"/>
    </row>
    <row r="29" spans="3:4" x14ac:dyDescent="0.3">
      <c r="C29" s="176"/>
      <c r="D29" s="176"/>
    </row>
    <row r="30" spans="3:4" x14ac:dyDescent="0.3">
      <c r="C30" s="54"/>
      <c r="D30" s="176"/>
    </row>
    <row r="32" spans="3:4" x14ac:dyDescent="0.3">
      <c r="C32" s="176"/>
      <c r="D32" s="176"/>
    </row>
    <row r="43" spans="1:4" x14ac:dyDescent="0.3">
      <c r="D43" s="176"/>
    </row>
    <row r="45" spans="1:4" s="23" customFormat="1" x14ac:dyDescent="0.3">
      <c r="A45" s="13"/>
      <c r="B45" s="14"/>
      <c r="C45" s="180"/>
    </row>
    <row r="47" spans="1:4" x14ac:dyDescent="0.3">
      <c r="C47" s="54"/>
      <c r="D47" s="176"/>
    </row>
  </sheetData>
  <hyperlinks>
    <hyperlink ref="A1" location="'Total Orgs'!A1" display="Total Organizations" xr:uid="{9F620CA0-3026-47C0-B9EB-052A134406F4}"/>
  </hyperlinks>
  <pageMargins left="0.75" right="0.75" top="1" bottom="1" header="0.5" footer="0.5"/>
  <pageSetup orientation="portrait" horizontalDpi="4294967292" verticalDpi="4294967292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tabColor theme="1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65</v>
      </c>
    </row>
    <row r="5" spans="1:3" x14ac:dyDescent="0.3">
      <c r="A5" s="4" t="s">
        <v>1</v>
      </c>
      <c r="B5" s="2">
        <f>'Total Orgs'!B53</f>
        <v>2860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SUM(B5+B6-B8)</f>
        <v>2860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4000-000000000000}"/>
  </hyperlinks>
  <pageMargins left="0.75" right="0.75" top="1" bottom="1" header="0.5" footer="0.5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31190-34A1-4D29-9F40-B6AB6A5016F9}">
  <sheetPr>
    <tabColor theme="1"/>
  </sheetPr>
  <dimension ref="A1:E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  <col min="5" max="5" width="71.3984375" customWidth="1"/>
  </cols>
  <sheetData>
    <row r="1" spans="1:5" x14ac:dyDescent="0.3">
      <c r="A1" s="5" t="s">
        <v>0</v>
      </c>
      <c r="C1" s="1" t="e">
        <f>'Total Orgs'!#REF!</f>
        <v>#REF!</v>
      </c>
    </row>
    <row r="2" spans="1:5" x14ac:dyDescent="0.3">
      <c r="A2" s="5"/>
    </row>
    <row r="3" spans="1:5" x14ac:dyDescent="0.3">
      <c r="A3" s="6" t="s">
        <v>359</v>
      </c>
    </row>
    <row r="4" spans="1:5" x14ac:dyDescent="0.3">
      <c r="E4" t="s">
        <v>361</v>
      </c>
    </row>
    <row r="5" spans="1:5" x14ac:dyDescent="0.3">
      <c r="A5" s="4" t="s">
        <v>1</v>
      </c>
      <c r="B5" s="2">
        <f>'Total Orgs'!B54</f>
        <v>375</v>
      </c>
      <c r="C5" t="s">
        <v>360</v>
      </c>
      <c r="E5" t="s">
        <v>362</v>
      </c>
    </row>
    <row r="6" spans="1:5" x14ac:dyDescent="0.3">
      <c r="A6" s="4" t="s">
        <v>2</v>
      </c>
      <c r="E6" t="s">
        <v>363</v>
      </c>
    </row>
    <row r="7" spans="1:5" x14ac:dyDescent="0.3">
      <c r="A7" s="4" t="s">
        <v>131</v>
      </c>
      <c r="E7" t="s">
        <v>364</v>
      </c>
    </row>
    <row r="8" spans="1:5" x14ac:dyDescent="0.3">
      <c r="A8" s="4" t="s">
        <v>3</v>
      </c>
      <c r="B8" s="2">
        <f>SUM(B12:B101)</f>
        <v>0</v>
      </c>
    </row>
    <row r="9" spans="1:5" x14ac:dyDescent="0.3">
      <c r="A9" s="4" t="s">
        <v>4</v>
      </c>
      <c r="B9" s="2">
        <f>SUM(B5+B6-B8)</f>
        <v>375</v>
      </c>
    </row>
    <row r="11" spans="1:5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6FB5194B-FB17-4F67-BD12-701150F7096C}"/>
  </hyperlink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0E5BA-CD99-4F2E-91D2-6ACD63A32901}">
  <dimension ref="A1:K14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53.699218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448</v>
      </c>
    </row>
    <row r="5" spans="1:3" x14ac:dyDescent="0.3">
      <c r="A5" s="4" t="s">
        <v>1</v>
      </c>
      <c r="B5" s="2">
        <f>'Total Orgs'!B9</f>
        <v>900</v>
      </c>
    </row>
    <row r="6" spans="1:3" x14ac:dyDescent="0.3">
      <c r="A6" s="4" t="s">
        <v>2</v>
      </c>
    </row>
    <row r="7" spans="1:3" x14ac:dyDescent="0.3">
      <c r="A7" s="4" t="s">
        <v>3</v>
      </c>
      <c r="B7" s="2">
        <f>SUM(B11:B142)</f>
        <v>215.8</v>
      </c>
    </row>
    <row r="8" spans="1:3" x14ac:dyDescent="0.3">
      <c r="A8" s="4" t="s">
        <v>4</v>
      </c>
      <c r="B8" s="2">
        <f>SUM(B5+B6-B7)</f>
        <v>684.2</v>
      </c>
    </row>
    <row r="10" spans="1:3" s="1" customFormat="1" x14ac:dyDescent="0.3">
      <c r="A10" s="7" t="s">
        <v>5</v>
      </c>
      <c r="B10" s="3" t="s">
        <v>6</v>
      </c>
      <c r="C10" s="1" t="s">
        <v>7</v>
      </c>
    </row>
    <row r="11" spans="1:3" x14ac:dyDescent="0.3">
      <c r="A11" s="4">
        <v>45336</v>
      </c>
      <c r="B11" s="2">
        <v>215.8</v>
      </c>
      <c r="C11" s="166" t="s">
        <v>743</v>
      </c>
    </row>
    <row r="12" spans="1:3" x14ac:dyDescent="0.3">
      <c r="C12" s="15" t="s">
        <v>607</v>
      </c>
    </row>
    <row r="13" spans="1:3" x14ac:dyDescent="0.3">
      <c r="C13" s="9"/>
    </row>
    <row r="15" spans="1:3" x14ac:dyDescent="0.3">
      <c r="C15" s="9"/>
    </row>
    <row r="16" spans="1:3" x14ac:dyDescent="0.3">
      <c r="C16" s="17"/>
    </row>
    <row r="17" spans="1:11" s="17" customFormat="1" x14ac:dyDescent="0.3">
      <c r="A17"/>
      <c r="B17"/>
      <c r="C17"/>
      <c r="D17"/>
      <c r="E17"/>
      <c r="F17"/>
      <c r="G17"/>
      <c r="H17"/>
      <c r="I17"/>
      <c r="J17"/>
      <c r="K17"/>
    </row>
    <row r="18" spans="1:11" x14ac:dyDescent="0.3">
      <c r="A18"/>
      <c r="B18"/>
    </row>
    <row r="19" spans="1:11" x14ac:dyDescent="0.3">
      <c r="A19"/>
      <c r="B19"/>
    </row>
    <row r="20" spans="1:11" x14ac:dyDescent="0.3">
      <c r="A20"/>
      <c r="B20"/>
    </row>
    <row r="21" spans="1:11" x14ac:dyDescent="0.3">
      <c r="A21"/>
      <c r="B21"/>
    </row>
    <row r="22" spans="1:11" s="17" customFormat="1" x14ac:dyDescent="0.3">
      <c r="A22"/>
      <c r="B22"/>
      <c r="C22"/>
      <c r="D22"/>
      <c r="E22"/>
      <c r="F22"/>
      <c r="G22"/>
      <c r="H22"/>
      <c r="I22"/>
      <c r="J22"/>
      <c r="K22"/>
    </row>
    <row r="23" spans="1:11" s="17" customFormat="1" x14ac:dyDescent="0.3">
      <c r="A23"/>
      <c r="B23"/>
      <c r="C23"/>
      <c r="D23"/>
      <c r="E23"/>
      <c r="F23"/>
      <c r="G23"/>
      <c r="H23"/>
      <c r="I23"/>
      <c r="J23"/>
      <c r="K23"/>
    </row>
    <row r="24" spans="1:11" s="17" customFormat="1" x14ac:dyDescent="0.3">
      <c r="A24"/>
      <c r="B24"/>
      <c r="C24"/>
      <c r="D24"/>
      <c r="E24"/>
      <c r="F24"/>
      <c r="G24"/>
      <c r="H24"/>
      <c r="I24"/>
      <c r="J24"/>
      <c r="K24"/>
    </row>
    <row r="25" spans="1:11" s="17" customFormat="1" x14ac:dyDescent="0.3">
      <c r="A25"/>
      <c r="B25"/>
      <c r="C25"/>
      <c r="D25"/>
      <c r="E25"/>
      <c r="F25"/>
      <c r="G25"/>
      <c r="H25"/>
      <c r="I25"/>
      <c r="J25"/>
      <c r="K25"/>
    </row>
    <row r="26" spans="1:11" s="17" customFormat="1" x14ac:dyDescent="0.3">
      <c r="A26"/>
      <c r="B26"/>
      <c r="C26"/>
      <c r="D26"/>
      <c r="E26"/>
      <c r="F26"/>
      <c r="G26"/>
      <c r="H26"/>
      <c r="I26"/>
      <c r="J26"/>
      <c r="K26"/>
    </row>
    <row r="27" spans="1:11" s="17" customFormat="1" x14ac:dyDescent="0.3">
      <c r="A27"/>
      <c r="B27"/>
      <c r="C27"/>
      <c r="D27"/>
      <c r="E27"/>
      <c r="F27"/>
      <c r="G27"/>
      <c r="H27"/>
      <c r="I27"/>
      <c r="J27"/>
      <c r="K27"/>
    </row>
    <row r="28" spans="1:11" s="17" customFormat="1" x14ac:dyDescent="0.3">
      <c r="A28"/>
      <c r="B28"/>
      <c r="C28"/>
      <c r="D28"/>
      <c r="E28"/>
      <c r="F28"/>
      <c r="G28"/>
      <c r="H28"/>
      <c r="I28"/>
      <c r="J28"/>
      <c r="K28"/>
    </row>
    <row r="29" spans="1:11" s="17" customFormat="1" x14ac:dyDescent="0.3">
      <c r="A29"/>
      <c r="B29"/>
      <c r="C29"/>
      <c r="D29"/>
      <c r="E29"/>
      <c r="F29"/>
      <c r="G29"/>
      <c r="H29"/>
      <c r="I29"/>
      <c r="J29"/>
      <c r="K29"/>
    </row>
    <row r="30" spans="1:11" s="17" customFormat="1" x14ac:dyDescent="0.3">
      <c r="A30"/>
      <c r="B30"/>
      <c r="C30"/>
      <c r="D30"/>
      <c r="E30"/>
      <c r="F30"/>
      <c r="G30"/>
      <c r="H30"/>
      <c r="I30"/>
      <c r="J30"/>
      <c r="K30"/>
    </row>
    <row r="31" spans="1:11" s="17" customFormat="1" x14ac:dyDescent="0.3">
      <c r="A31"/>
      <c r="B31"/>
      <c r="C31"/>
      <c r="D31"/>
      <c r="E31"/>
      <c r="F31"/>
      <c r="G31"/>
      <c r="H31"/>
      <c r="I31"/>
      <c r="J31"/>
      <c r="K31"/>
    </row>
    <row r="32" spans="1:11" x14ac:dyDescent="0.3">
      <c r="A32"/>
      <c r="B32"/>
    </row>
    <row r="33" spans="1:3" x14ac:dyDescent="0.3">
      <c r="A33"/>
      <c r="B33"/>
    </row>
    <row r="34" spans="1:3" x14ac:dyDescent="0.3">
      <c r="A34"/>
      <c r="B34"/>
    </row>
    <row r="35" spans="1:3" s="17" customFormat="1" x14ac:dyDescent="0.3">
      <c r="A35" s="18"/>
      <c r="B35" s="19"/>
    </row>
    <row r="36" spans="1:3" s="17" customFormat="1" x14ac:dyDescent="0.3">
      <c r="A36" s="18"/>
      <c r="B36" s="19"/>
    </row>
    <row r="37" spans="1:3" x14ac:dyDescent="0.3">
      <c r="C37" s="9"/>
    </row>
    <row r="38" spans="1:3" x14ac:dyDescent="0.3">
      <c r="C38" s="17"/>
    </row>
    <row r="39" spans="1:3" x14ac:dyDescent="0.3">
      <c r="C39" s="9"/>
    </row>
    <row r="40" spans="1:3" x14ac:dyDescent="0.3">
      <c r="C40" s="17"/>
    </row>
    <row r="41" spans="1:3" x14ac:dyDescent="0.3">
      <c r="A41" s="81"/>
      <c r="B41" s="82"/>
      <c r="C41" s="102"/>
    </row>
    <row r="42" spans="1:3" x14ac:dyDescent="0.3">
      <c r="A42" s="83"/>
      <c r="C42" s="103"/>
    </row>
    <row r="43" spans="1:3" x14ac:dyDescent="0.3">
      <c r="A43" s="83"/>
      <c r="C43" s="103"/>
    </row>
    <row r="44" spans="1:3" x14ac:dyDescent="0.3">
      <c r="A44" s="83"/>
      <c r="C44" s="103"/>
    </row>
    <row r="45" spans="1:3" x14ac:dyDescent="0.3">
      <c r="A45" s="86"/>
      <c r="B45" s="87"/>
      <c r="C45" s="105"/>
    </row>
    <row r="46" spans="1:3" x14ac:dyDescent="0.3">
      <c r="C46" s="9"/>
    </row>
    <row r="47" spans="1:3" x14ac:dyDescent="0.3">
      <c r="C47" s="17"/>
    </row>
    <row r="48" spans="1:3" x14ac:dyDescent="0.3">
      <c r="C48" s="17"/>
    </row>
    <row r="49" spans="3:3" x14ac:dyDescent="0.3">
      <c r="C49" s="17"/>
    </row>
    <row r="50" spans="3:3" x14ac:dyDescent="0.3">
      <c r="C50" s="17"/>
    </row>
    <row r="51" spans="3:3" x14ac:dyDescent="0.3">
      <c r="C51" s="9"/>
    </row>
    <row r="52" spans="3:3" x14ac:dyDescent="0.3">
      <c r="C52" s="17"/>
    </row>
    <row r="53" spans="3:3" x14ac:dyDescent="0.3">
      <c r="C53" s="17"/>
    </row>
    <row r="54" spans="3:3" x14ac:dyDescent="0.3">
      <c r="C54" s="9"/>
    </row>
    <row r="55" spans="3:3" x14ac:dyDescent="0.3">
      <c r="C55" s="17"/>
    </row>
    <row r="56" spans="3:3" x14ac:dyDescent="0.3">
      <c r="C56" s="17"/>
    </row>
    <row r="57" spans="3:3" x14ac:dyDescent="0.3">
      <c r="C57" s="17"/>
    </row>
    <row r="58" spans="3:3" x14ac:dyDescent="0.3">
      <c r="C58" s="17"/>
    </row>
    <row r="59" spans="3:3" x14ac:dyDescent="0.3">
      <c r="C59" s="17"/>
    </row>
    <row r="60" spans="3:3" x14ac:dyDescent="0.3">
      <c r="C60" s="9"/>
    </row>
    <row r="61" spans="3:3" x14ac:dyDescent="0.3">
      <c r="C61" s="17"/>
    </row>
    <row r="62" spans="3:3" x14ac:dyDescent="0.3">
      <c r="C62" s="17"/>
    </row>
    <row r="63" spans="3:3" x14ac:dyDescent="0.3">
      <c r="C63" s="17"/>
    </row>
    <row r="64" spans="3:3" x14ac:dyDescent="0.3">
      <c r="C64" s="17"/>
    </row>
    <row r="65" spans="1:3" x14ac:dyDescent="0.3">
      <c r="C65" s="17"/>
    </row>
    <row r="66" spans="1:3" x14ac:dyDescent="0.3">
      <c r="C66" s="9"/>
    </row>
    <row r="67" spans="1:3" x14ac:dyDescent="0.3">
      <c r="C67" s="17"/>
    </row>
    <row r="68" spans="1:3" x14ac:dyDescent="0.3">
      <c r="C68" s="17"/>
    </row>
    <row r="69" spans="1:3" x14ac:dyDescent="0.3">
      <c r="C69" s="9"/>
    </row>
    <row r="70" spans="1:3" x14ac:dyDescent="0.3">
      <c r="C70" s="17"/>
    </row>
    <row r="71" spans="1:3" x14ac:dyDescent="0.3">
      <c r="C71" s="17"/>
    </row>
    <row r="72" spans="1:3" x14ac:dyDescent="0.3">
      <c r="C72" s="17"/>
    </row>
    <row r="73" spans="1:3" x14ac:dyDescent="0.3">
      <c r="C73" s="17"/>
    </row>
    <row r="74" spans="1:3" x14ac:dyDescent="0.3">
      <c r="C74" s="17"/>
    </row>
    <row r="75" spans="1:3" s="23" customFormat="1" x14ac:dyDescent="0.3">
      <c r="A75" s="13"/>
      <c r="C75" s="55"/>
    </row>
    <row r="76" spans="1:3" x14ac:dyDescent="0.3">
      <c r="C76" s="17"/>
    </row>
    <row r="77" spans="1:3" x14ac:dyDescent="0.3">
      <c r="C77" s="17"/>
    </row>
    <row r="78" spans="1:3" x14ac:dyDescent="0.3">
      <c r="C78" s="17"/>
    </row>
    <row r="79" spans="1:3" x14ac:dyDescent="0.3">
      <c r="C79" s="17"/>
    </row>
    <row r="80" spans="1:3" x14ac:dyDescent="0.3">
      <c r="C80" s="17"/>
    </row>
    <row r="81" spans="1:3" x14ac:dyDescent="0.3">
      <c r="C81" s="17"/>
    </row>
    <row r="82" spans="1:3" x14ac:dyDescent="0.3">
      <c r="C82" s="17"/>
    </row>
    <row r="83" spans="1:3" x14ac:dyDescent="0.3">
      <c r="A83" s="18"/>
      <c r="B83" s="19"/>
      <c r="C83" s="9"/>
    </row>
    <row r="84" spans="1:3" s="17" customFormat="1" x14ac:dyDescent="0.3">
      <c r="A84" s="18"/>
      <c r="B84" s="19"/>
      <c r="C84" s="56"/>
    </row>
    <row r="85" spans="1:3" x14ac:dyDescent="0.3">
      <c r="A85" s="18"/>
      <c r="B85" s="19"/>
      <c r="C85" s="17"/>
    </row>
    <row r="86" spans="1:3" x14ac:dyDescent="0.3">
      <c r="A86" s="18"/>
      <c r="B86" s="19"/>
      <c r="C86" s="17"/>
    </row>
    <row r="87" spans="1:3" x14ac:dyDescent="0.3">
      <c r="A87" s="18"/>
      <c r="B87" s="19"/>
      <c r="C87" s="17"/>
    </row>
    <row r="88" spans="1:3" x14ac:dyDescent="0.3">
      <c r="A88" s="18"/>
      <c r="B88" s="19"/>
      <c r="C88" s="9"/>
    </row>
    <row r="89" spans="1:3" x14ac:dyDescent="0.3">
      <c r="A89" s="18"/>
      <c r="B89" s="19"/>
      <c r="C89" s="56"/>
    </row>
    <row r="90" spans="1:3" x14ac:dyDescent="0.3">
      <c r="A90" s="18"/>
      <c r="B90" s="19"/>
      <c r="C90" s="17"/>
    </row>
    <row r="91" spans="1:3" x14ac:dyDescent="0.3">
      <c r="A91" s="18"/>
      <c r="B91" s="19"/>
      <c r="C91" s="17"/>
    </row>
    <row r="92" spans="1:3" x14ac:dyDescent="0.3">
      <c r="A92" s="18"/>
      <c r="B92" s="19"/>
      <c r="C92" s="17"/>
    </row>
    <row r="93" spans="1:3" x14ac:dyDescent="0.3">
      <c r="A93" s="18"/>
      <c r="B93" s="19"/>
      <c r="C93" s="17"/>
    </row>
    <row r="94" spans="1:3" x14ac:dyDescent="0.3">
      <c r="A94" s="18"/>
      <c r="B94" s="19"/>
      <c r="C94" s="17"/>
    </row>
    <row r="95" spans="1:3" x14ac:dyDescent="0.3">
      <c r="A95" s="18"/>
      <c r="B95" s="19"/>
      <c r="C95" s="17"/>
    </row>
    <row r="96" spans="1:3" x14ac:dyDescent="0.3">
      <c r="A96" s="18"/>
      <c r="B96" s="19"/>
      <c r="C96" s="17"/>
    </row>
    <row r="97" spans="1:3" x14ac:dyDescent="0.3">
      <c r="A97" s="18"/>
      <c r="B97" s="19"/>
      <c r="C97" s="17"/>
    </row>
    <row r="98" spans="1:3" x14ac:dyDescent="0.3">
      <c r="A98" s="18"/>
      <c r="B98" s="19"/>
      <c r="C98" s="17"/>
    </row>
    <row r="99" spans="1:3" x14ac:dyDescent="0.3">
      <c r="A99" s="18"/>
      <c r="B99" s="19"/>
      <c r="C99" s="17"/>
    </row>
    <row r="100" spans="1:3" x14ac:dyDescent="0.3">
      <c r="A100" s="18"/>
      <c r="B100" s="19"/>
      <c r="C100" s="17"/>
    </row>
    <row r="101" spans="1:3" x14ac:dyDescent="0.3">
      <c r="A101" s="18"/>
      <c r="B101" s="19"/>
      <c r="C101" s="17"/>
    </row>
    <row r="102" spans="1:3" x14ac:dyDescent="0.3">
      <c r="A102" s="18"/>
      <c r="B102" s="19"/>
      <c r="C102" s="17"/>
    </row>
    <row r="103" spans="1:3" x14ac:dyDescent="0.3">
      <c r="A103" s="18"/>
      <c r="B103" s="19"/>
      <c r="C103" s="17"/>
    </row>
    <row r="104" spans="1:3" x14ac:dyDescent="0.3">
      <c r="A104" s="18"/>
      <c r="B104" s="19"/>
      <c r="C104" s="17"/>
    </row>
    <row r="105" spans="1:3" x14ac:dyDescent="0.3">
      <c r="A105" s="18"/>
      <c r="B105" s="19"/>
      <c r="C105" s="17"/>
    </row>
    <row r="106" spans="1:3" x14ac:dyDescent="0.3">
      <c r="A106" s="18"/>
      <c r="B106" s="19"/>
      <c r="C106" s="17"/>
    </row>
    <row r="107" spans="1:3" x14ac:dyDescent="0.3">
      <c r="A107" s="18"/>
      <c r="B107" s="19"/>
      <c r="C107" s="17"/>
    </row>
    <row r="108" spans="1:3" x14ac:dyDescent="0.3">
      <c r="A108" s="18"/>
      <c r="B108" s="19"/>
      <c r="C108" s="17"/>
    </row>
    <row r="109" spans="1:3" x14ac:dyDescent="0.3">
      <c r="A109" s="18"/>
      <c r="B109" s="19"/>
      <c r="C109" s="17"/>
    </row>
    <row r="110" spans="1:3" x14ac:dyDescent="0.3">
      <c r="A110" s="18"/>
      <c r="B110" s="19"/>
      <c r="C110" s="17"/>
    </row>
    <row r="111" spans="1:3" x14ac:dyDescent="0.3">
      <c r="A111" s="18"/>
      <c r="B111" s="19"/>
      <c r="C111" s="17"/>
    </row>
    <row r="112" spans="1:3" x14ac:dyDescent="0.3">
      <c r="A112" s="18"/>
      <c r="B112" s="19"/>
      <c r="C112" s="17"/>
    </row>
    <row r="113" spans="1:3" x14ac:dyDescent="0.3">
      <c r="A113" s="18"/>
      <c r="B113" s="19"/>
      <c r="C113" s="17"/>
    </row>
    <row r="114" spans="1:3" x14ac:dyDescent="0.3">
      <c r="A114" s="18"/>
      <c r="B114" s="19"/>
      <c r="C114" s="17"/>
    </row>
    <row r="115" spans="1:3" x14ac:dyDescent="0.3">
      <c r="A115" s="18"/>
      <c r="B115" s="19"/>
      <c r="C115" s="17"/>
    </row>
    <row r="116" spans="1:3" x14ac:dyDescent="0.3">
      <c r="A116" s="18"/>
      <c r="B116" s="19"/>
      <c r="C116" s="17"/>
    </row>
    <row r="117" spans="1:3" x14ac:dyDescent="0.3">
      <c r="A117" s="18"/>
      <c r="B117" s="19"/>
      <c r="C117" s="17"/>
    </row>
    <row r="118" spans="1:3" x14ac:dyDescent="0.3">
      <c r="A118" s="18"/>
      <c r="B118" s="19"/>
      <c r="C118" s="17"/>
    </row>
    <row r="119" spans="1:3" x14ac:dyDescent="0.3">
      <c r="A119" s="18"/>
      <c r="B119" s="19"/>
      <c r="C119" s="17"/>
    </row>
    <row r="120" spans="1:3" x14ac:dyDescent="0.3">
      <c r="A120" s="18"/>
      <c r="B120" s="19"/>
      <c r="C120" s="17"/>
    </row>
    <row r="121" spans="1:3" x14ac:dyDescent="0.3">
      <c r="A121" s="18"/>
      <c r="B121" s="19"/>
      <c r="C121" s="17"/>
    </row>
    <row r="122" spans="1:3" x14ac:dyDescent="0.3">
      <c r="A122" s="18"/>
      <c r="B122" s="19"/>
      <c r="C122" s="17"/>
    </row>
    <row r="123" spans="1:3" x14ac:dyDescent="0.3">
      <c r="A123" s="18"/>
      <c r="B123" s="19"/>
      <c r="C123" s="17"/>
    </row>
    <row r="124" spans="1:3" x14ac:dyDescent="0.3">
      <c r="A124" s="18"/>
      <c r="B124" s="19"/>
      <c r="C124" s="17"/>
    </row>
    <row r="125" spans="1:3" x14ac:dyDescent="0.3">
      <c r="A125" s="18"/>
      <c r="B125" s="19"/>
      <c r="C125" s="17"/>
    </row>
    <row r="126" spans="1:3" x14ac:dyDescent="0.3">
      <c r="A126" s="18"/>
      <c r="B126" s="19"/>
      <c r="C126" s="17"/>
    </row>
    <row r="127" spans="1:3" x14ac:dyDescent="0.3">
      <c r="A127" s="18"/>
      <c r="B127" s="19"/>
      <c r="C127" s="17"/>
    </row>
    <row r="128" spans="1:3" x14ac:dyDescent="0.3">
      <c r="A128" s="18"/>
      <c r="B128" s="19"/>
      <c r="C128" s="17"/>
    </row>
    <row r="129" spans="1:3" x14ac:dyDescent="0.3">
      <c r="A129" s="18"/>
      <c r="B129" s="19"/>
      <c r="C129" s="17"/>
    </row>
    <row r="130" spans="1:3" x14ac:dyDescent="0.3">
      <c r="A130" s="18"/>
      <c r="B130" s="19"/>
      <c r="C130" s="17"/>
    </row>
    <row r="131" spans="1:3" x14ac:dyDescent="0.3">
      <c r="A131" s="18"/>
      <c r="B131" s="19"/>
      <c r="C131" s="17"/>
    </row>
    <row r="132" spans="1:3" x14ac:dyDescent="0.3">
      <c r="A132" s="18"/>
      <c r="B132" s="19"/>
      <c r="C132" s="17"/>
    </row>
    <row r="133" spans="1:3" x14ac:dyDescent="0.3">
      <c r="A133" s="18"/>
      <c r="B133" s="19"/>
      <c r="C133" s="17"/>
    </row>
    <row r="134" spans="1:3" x14ac:dyDescent="0.3">
      <c r="A134" s="18"/>
      <c r="B134" s="19"/>
      <c r="C134" s="17"/>
    </row>
    <row r="135" spans="1:3" x14ac:dyDescent="0.3">
      <c r="A135" s="18"/>
      <c r="B135" s="19"/>
      <c r="C135" s="17"/>
    </row>
    <row r="136" spans="1:3" x14ac:dyDescent="0.3">
      <c r="A136" s="18"/>
      <c r="B136" s="19"/>
      <c r="C136" s="17"/>
    </row>
    <row r="137" spans="1:3" x14ac:dyDescent="0.3">
      <c r="A137" s="18"/>
      <c r="B137" s="19"/>
      <c r="C137" s="17"/>
    </row>
    <row r="138" spans="1:3" x14ac:dyDescent="0.3">
      <c r="A138" s="18"/>
      <c r="B138" s="19"/>
      <c r="C138" s="17"/>
    </row>
    <row r="139" spans="1:3" x14ac:dyDescent="0.3">
      <c r="A139" s="18"/>
      <c r="B139" s="19"/>
      <c r="C139" s="17"/>
    </row>
    <row r="140" spans="1:3" x14ac:dyDescent="0.3">
      <c r="A140" s="18"/>
      <c r="B140" s="19"/>
      <c r="C140" s="17"/>
    </row>
    <row r="141" spans="1:3" x14ac:dyDescent="0.3">
      <c r="A141" s="18"/>
      <c r="B141" s="19"/>
      <c r="C141" s="17"/>
    </row>
    <row r="142" spans="1:3" x14ac:dyDescent="0.3">
      <c r="A142" s="18"/>
      <c r="B142" s="19"/>
      <c r="C142" s="17"/>
    </row>
    <row r="143" spans="1:3" x14ac:dyDescent="0.3">
      <c r="A143" s="18"/>
      <c r="B143" s="19"/>
      <c r="C143" s="17"/>
    </row>
    <row r="144" spans="1:3" x14ac:dyDescent="0.3">
      <c r="A144" s="18"/>
      <c r="B144" s="19"/>
      <c r="C144" s="17"/>
    </row>
  </sheetData>
  <hyperlinks>
    <hyperlink ref="A1" location="'Total Orgs'!A1" display="Total Organizations" xr:uid="{2C2DDFA5-DDDB-4509-B501-903A3C10AA65}"/>
  </hyperlinks>
  <pageMargins left="0.75" right="0.75" top="1" bottom="1" header="0.5" footer="0.5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6D2E6-112B-475E-862F-728A1707EB5E}">
  <sheetPr>
    <tabColor rgb="FFC00000"/>
  </sheetPr>
  <dimension ref="A1:C15"/>
  <sheetViews>
    <sheetView workbookViewId="0"/>
  </sheetViews>
  <sheetFormatPr defaultRowHeight="15.6" x14ac:dyDescent="0.3"/>
  <cols>
    <col min="1" max="1" width="26.5" customWidth="1"/>
    <col min="3" max="3" width="35.5" customWidth="1"/>
  </cols>
  <sheetData>
    <row r="1" spans="1:3" x14ac:dyDescent="0.3">
      <c r="A1" s="5" t="s">
        <v>0</v>
      </c>
      <c r="B1" s="2"/>
      <c r="C1" s="1" t="e">
        <f>'Total Orgs'!#REF!</f>
        <v>#REF!</v>
      </c>
    </row>
    <row r="2" spans="1:3" x14ac:dyDescent="0.3">
      <c r="A2" s="5"/>
      <c r="B2" s="2"/>
    </row>
    <row r="3" spans="1:3" x14ac:dyDescent="0.3">
      <c r="A3" s="6" t="s">
        <v>335</v>
      </c>
      <c r="B3" s="2"/>
    </row>
    <row r="4" spans="1:3" x14ac:dyDescent="0.3">
      <c r="A4" s="4"/>
      <c r="B4" s="2"/>
    </row>
    <row r="5" spans="1:3" x14ac:dyDescent="0.3">
      <c r="A5" s="4" t="s">
        <v>1</v>
      </c>
      <c r="B5" s="2">
        <f>'Total Orgs'!B55</f>
        <v>0</v>
      </c>
    </row>
    <row r="6" spans="1:3" x14ac:dyDescent="0.3">
      <c r="A6" s="4" t="s">
        <v>2</v>
      </c>
      <c r="B6" s="2"/>
    </row>
    <row r="7" spans="1:3" x14ac:dyDescent="0.3">
      <c r="A7" s="4" t="s">
        <v>131</v>
      </c>
      <c r="B7" s="2">
        <v>0</v>
      </c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0</v>
      </c>
    </row>
    <row r="10" spans="1:3" x14ac:dyDescent="0.3">
      <c r="A10" s="4"/>
      <c r="B10" s="2"/>
    </row>
    <row r="11" spans="1:3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/>
    </row>
    <row r="15" spans="1:3" x14ac:dyDescent="0.3">
      <c r="A15" s="4"/>
    </row>
  </sheetData>
  <hyperlinks>
    <hyperlink ref="A1" location="'Total Orgs'!A1" display="Total Organizations" xr:uid="{263EC2A3-0FBB-421C-B493-C78925CB721C}"/>
  </hyperlink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tabColor rgb="FFC00000"/>
  </sheetPr>
  <dimension ref="A1:C21"/>
  <sheetViews>
    <sheetView zoomScale="145" zoomScaleNormal="145" workbookViewId="0"/>
  </sheetViews>
  <sheetFormatPr defaultRowHeight="15.6" x14ac:dyDescent="0.3"/>
  <cols>
    <col min="1" max="1" width="17.69921875" style="44" customWidth="1"/>
    <col min="2" max="2" width="9" style="2" customWidth="1"/>
    <col min="3" max="3" width="31.8984375" customWidth="1"/>
  </cols>
  <sheetData>
    <row r="1" spans="1:3" x14ac:dyDescent="0.3">
      <c r="A1" s="42" t="s">
        <v>0</v>
      </c>
      <c r="C1" s="1" t="e">
        <f>'Total Orgs'!#REF!</f>
        <v>#REF!</v>
      </c>
    </row>
    <row r="2" spans="1:3" x14ac:dyDescent="0.3">
      <c r="A2" s="42"/>
    </row>
    <row r="3" spans="1:3" x14ac:dyDescent="0.3">
      <c r="A3" s="43" t="s">
        <v>73</v>
      </c>
    </row>
    <row r="5" spans="1:3" x14ac:dyDescent="0.3">
      <c r="A5" s="44" t="s">
        <v>1</v>
      </c>
      <c r="B5" s="2">
        <f>'Total Orgs'!B56</f>
        <v>7605</v>
      </c>
    </row>
    <row r="6" spans="1:3" x14ac:dyDescent="0.3">
      <c r="A6" s="44" t="s">
        <v>2</v>
      </c>
    </row>
    <row r="7" spans="1:3" x14ac:dyDescent="0.3">
      <c r="A7" s="44" t="s">
        <v>131</v>
      </c>
    </row>
    <row r="8" spans="1:3" x14ac:dyDescent="0.3">
      <c r="A8" s="44" t="s">
        <v>3</v>
      </c>
      <c r="B8" s="2">
        <f>SUM(B12:B105)</f>
        <v>7605</v>
      </c>
    </row>
    <row r="9" spans="1:3" x14ac:dyDescent="0.3">
      <c r="A9" s="44" t="s">
        <v>4</v>
      </c>
      <c r="B9" s="2">
        <f>SUM(B5+B6-B8)</f>
        <v>0</v>
      </c>
    </row>
    <row r="11" spans="1:3" x14ac:dyDescent="0.3">
      <c r="A11" s="45" t="s">
        <v>5</v>
      </c>
      <c r="B11" s="3" t="s">
        <v>6</v>
      </c>
      <c r="C11" s="1" t="s">
        <v>7</v>
      </c>
    </row>
    <row r="12" spans="1:3" x14ac:dyDescent="0.3">
      <c r="A12" s="44">
        <v>45225</v>
      </c>
      <c r="B12" s="2">
        <v>678.72</v>
      </c>
      <c r="C12" t="s">
        <v>499</v>
      </c>
    </row>
    <row r="13" spans="1:3" x14ac:dyDescent="0.3">
      <c r="C13" t="s">
        <v>580</v>
      </c>
    </row>
    <row r="14" spans="1:3" x14ac:dyDescent="0.3">
      <c r="A14" s="44">
        <v>45321</v>
      </c>
      <c r="B14" s="2">
        <v>5375.84</v>
      </c>
      <c r="C14" t="s">
        <v>499</v>
      </c>
    </row>
    <row r="15" spans="1:3" x14ac:dyDescent="0.3">
      <c r="C15" t="s">
        <v>705</v>
      </c>
    </row>
    <row r="16" spans="1:3" x14ac:dyDescent="0.3">
      <c r="A16" s="44">
        <v>45357</v>
      </c>
      <c r="B16" s="2">
        <v>170</v>
      </c>
      <c r="C16" t="s">
        <v>816</v>
      </c>
    </row>
    <row r="17" spans="1:3" x14ac:dyDescent="0.3">
      <c r="C17" t="s">
        <v>817</v>
      </c>
    </row>
    <row r="18" spans="1:3" x14ac:dyDescent="0.3">
      <c r="A18" s="44">
        <v>45357</v>
      </c>
      <c r="B18" s="2">
        <v>742.32</v>
      </c>
      <c r="C18" t="s">
        <v>818</v>
      </c>
    </row>
    <row r="19" spans="1:3" x14ac:dyDescent="0.3">
      <c r="C19" t="s">
        <v>819</v>
      </c>
    </row>
    <row r="20" spans="1:3" x14ac:dyDescent="0.3">
      <c r="B20" s="2">
        <v>638.12</v>
      </c>
      <c r="C20" t="s">
        <v>818</v>
      </c>
    </row>
    <row r="21" spans="1:3" x14ac:dyDescent="0.3">
      <c r="C21" t="s">
        <v>429</v>
      </c>
    </row>
  </sheetData>
  <hyperlinks>
    <hyperlink ref="A1" location="'Total Orgs'!A1" display="Total Organizations" xr:uid="{00000000-0004-0000-4500-000000000000}"/>
  </hyperlinks>
  <pageMargins left="0.7" right="0.7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BA60D-9921-4BD4-8A20-CFFECF265DCF}">
  <dimension ref="A1:J14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53.699218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970</v>
      </c>
    </row>
    <row r="5" spans="1:3" x14ac:dyDescent="0.3">
      <c r="A5" s="4" t="s">
        <v>1</v>
      </c>
      <c r="B5" s="2">
        <f>'Total Orgs'!B57</f>
        <v>1500</v>
      </c>
    </row>
    <row r="6" spans="1:3" x14ac:dyDescent="0.3">
      <c r="A6" s="4" t="s">
        <v>2</v>
      </c>
    </row>
    <row r="7" spans="1:3" x14ac:dyDescent="0.3">
      <c r="A7" s="4" t="s">
        <v>3</v>
      </c>
      <c r="B7" s="2">
        <f>SUM(B11:B142)</f>
        <v>0</v>
      </c>
    </row>
    <row r="8" spans="1:3" x14ac:dyDescent="0.3">
      <c r="A8" s="4" t="s">
        <v>4</v>
      </c>
      <c r="B8" s="2">
        <f>SUM(B5+B6-B7)</f>
        <v>1500</v>
      </c>
    </row>
    <row r="10" spans="1:3" s="1" customFormat="1" x14ac:dyDescent="0.3">
      <c r="A10" s="7" t="s">
        <v>5</v>
      </c>
      <c r="B10" s="3" t="s">
        <v>6</v>
      </c>
      <c r="C10" s="1" t="s">
        <v>7</v>
      </c>
    </row>
    <row r="11" spans="1:3" x14ac:dyDescent="0.3">
      <c r="C11" s="9"/>
    </row>
    <row r="12" spans="1:3" x14ac:dyDescent="0.3">
      <c r="C12" s="15"/>
    </row>
    <row r="13" spans="1:3" x14ac:dyDescent="0.3">
      <c r="C13" s="9"/>
    </row>
    <row r="15" spans="1:3" x14ac:dyDescent="0.3">
      <c r="C15" s="9"/>
    </row>
    <row r="16" spans="1:3" x14ac:dyDescent="0.3">
      <c r="C16" s="17"/>
    </row>
    <row r="17" spans="1:10" s="17" customFormat="1" x14ac:dyDescent="0.3">
      <c r="A17" s="100"/>
      <c r="B17" s="101"/>
      <c r="C17" s="102"/>
    </row>
    <row r="18" spans="1:10" x14ac:dyDescent="0.3">
      <c r="A18" s="83"/>
      <c r="C18" s="103"/>
    </row>
    <row r="19" spans="1:10" x14ac:dyDescent="0.3">
      <c r="A19" s="83"/>
      <c r="C19" s="84"/>
    </row>
    <row r="20" spans="1:10" x14ac:dyDescent="0.3">
      <c r="A20" s="83"/>
      <c r="C20" s="84"/>
    </row>
    <row r="21" spans="1:10" x14ac:dyDescent="0.3">
      <c r="A21" s="86"/>
      <c r="B21" s="87"/>
      <c r="C21" s="64"/>
    </row>
    <row r="22" spans="1:10" s="17" customFormat="1" x14ac:dyDescent="0.3">
      <c r="A22" s="100"/>
      <c r="B22" s="101"/>
      <c r="C22" s="102"/>
      <c r="D22" s="109"/>
      <c r="E22" s="109"/>
      <c r="F22" s="109"/>
      <c r="G22" s="109"/>
      <c r="H22" s="109"/>
      <c r="I22" s="109"/>
      <c r="J22" s="109"/>
    </row>
    <row r="23" spans="1:10" s="17" customFormat="1" x14ac:dyDescent="0.3">
      <c r="A23" s="104"/>
      <c r="B23" s="19"/>
      <c r="C23" s="103"/>
    </row>
    <row r="24" spans="1:10" s="17" customFormat="1" x14ac:dyDescent="0.3">
      <c r="A24" s="104"/>
      <c r="B24" s="19"/>
      <c r="C24" s="103"/>
    </row>
    <row r="25" spans="1:10" s="17" customFormat="1" x14ac:dyDescent="0.3">
      <c r="A25" s="104"/>
      <c r="B25" s="19"/>
      <c r="C25" s="103"/>
    </row>
    <row r="26" spans="1:10" s="17" customFormat="1" x14ac:dyDescent="0.3">
      <c r="A26" s="104"/>
      <c r="B26" s="19"/>
      <c r="C26" s="103"/>
    </row>
    <row r="27" spans="1:10" s="17" customFormat="1" x14ac:dyDescent="0.3">
      <c r="A27" s="104"/>
      <c r="B27" s="19"/>
      <c r="C27" s="103"/>
    </row>
    <row r="28" spans="1:10" s="17" customFormat="1" x14ac:dyDescent="0.3">
      <c r="A28" s="110"/>
      <c r="B28" s="111"/>
      <c r="C28" s="105"/>
    </row>
    <row r="29" spans="1:10" s="17" customFormat="1" x14ac:dyDescent="0.3">
      <c r="A29" s="100"/>
      <c r="B29" s="101"/>
      <c r="C29" s="102"/>
    </row>
    <row r="30" spans="1:10" s="17" customFormat="1" x14ac:dyDescent="0.3">
      <c r="A30" s="104"/>
      <c r="B30" s="19"/>
      <c r="C30" s="103"/>
    </row>
    <row r="31" spans="1:10" s="17" customFormat="1" x14ac:dyDescent="0.3">
      <c r="A31" s="104"/>
      <c r="B31" s="19"/>
      <c r="C31" s="103"/>
    </row>
    <row r="32" spans="1:10" x14ac:dyDescent="0.3">
      <c r="A32" s="83"/>
      <c r="C32" s="103"/>
    </row>
    <row r="33" spans="1:3" x14ac:dyDescent="0.3">
      <c r="A33" s="86"/>
      <c r="B33" s="87"/>
      <c r="C33" s="105"/>
    </row>
    <row r="34" spans="1:3" x14ac:dyDescent="0.3">
      <c r="C34" s="9"/>
    </row>
    <row r="35" spans="1:3" s="17" customFormat="1" x14ac:dyDescent="0.3">
      <c r="A35" s="18"/>
      <c r="B35" s="19"/>
    </row>
    <row r="36" spans="1:3" s="17" customFormat="1" x14ac:dyDescent="0.3">
      <c r="A36" s="18"/>
      <c r="B36" s="19"/>
    </row>
    <row r="37" spans="1:3" x14ac:dyDescent="0.3">
      <c r="C37" s="9"/>
    </row>
    <row r="38" spans="1:3" x14ac:dyDescent="0.3">
      <c r="C38" s="17"/>
    </row>
    <row r="39" spans="1:3" x14ac:dyDescent="0.3">
      <c r="C39" s="9"/>
    </row>
    <row r="40" spans="1:3" x14ac:dyDescent="0.3">
      <c r="C40" s="17"/>
    </row>
    <row r="41" spans="1:3" x14ac:dyDescent="0.3">
      <c r="A41" s="81"/>
      <c r="B41" s="82"/>
      <c r="C41" s="102"/>
    </row>
    <row r="42" spans="1:3" x14ac:dyDescent="0.3">
      <c r="A42" s="83"/>
      <c r="C42" s="103"/>
    </row>
    <row r="43" spans="1:3" x14ac:dyDescent="0.3">
      <c r="A43" s="83"/>
      <c r="C43" s="103"/>
    </row>
    <row r="44" spans="1:3" x14ac:dyDescent="0.3">
      <c r="A44" s="83"/>
      <c r="C44" s="103"/>
    </row>
    <row r="45" spans="1:3" x14ac:dyDescent="0.3">
      <c r="A45" s="86"/>
      <c r="B45" s="87"/>
      <c r="C45" s="105"/>
    </row>
    <row r="46" spans="1:3" x14ac:dyDescent="0.3">
      <c r="C46" s="9"/>
    </row>
    <row r="47" spans="1:3" x14ac:dyDescent="0.3">
      <c r="C47" s="17"/>
    </row>
    <row r="48" spans="1:3" x14ac:dyDescent="0.3">
      <c r="C48" s="17"/>
    </row>
    <row r="49" spans="3:3" x14ac:dyDescent="0.3">
      <c r="C49" s="17"/>
    </row>
    <row r="50" spans="3:3" x14ac:dyDescent="0.3">
      <c r="C50" s="17"/>
    </row>
    <row r="51" spans="3:3" x14ac:dyDescent="0.3">
      <c r="C51" s="9"/>
    </row>
    <row r="52" spans="3:3" x14ac:dyDescent="0.3">
      <c r="C52" s="17"/>
    </row>
    <row r="53" spans="3:3" x14ac:dyDescent="0.3">
      <c r="C53" s="17"/>
    </row>
    <row r="54" spans="3:3" x14ac:dyDescent="0.3">
      <c r="C54" s="9"/>
    </row>
    <row r="55" spans="3:3" x14ac:dyDescent="0.3">
      <c r="C55" s="17"/>
    </row>
    <row r="56" spans="3:3" x14ac:dyDescent="0.3">
      <c r="C56" s="17"/>
    </row>
    <row r="57" spans="3:3" x14ac:dyDescent="0.3">
      <c r="C57" s="17"/>
    </row>
    <row r="58" spans="3:3" x14ac:dyDescent="0.3">
      <c r="C58" s="17"/>
    </row>
    <row r="59" spans="3:3" x14ac:dyDescent="0.3">
      <c r="C59" s="17"/>
    </row>
    <row r="60" spans="3:3" x14ac:dyDescent="0.3">
      <c r="C60" s="9"/>
    </row>
    <row r="61" spans="3:3" x14ac:dyDescent="0.3">
      <c r="C61" s="17"/>
    </row>
    <row r="62" spans="3:3" x14ac:dyDescent="0.3">
      <c r="C62" s="17"/>
    </row>
    <row r="63" spans="3:3" x14ac:dyDescent="0.3">
      <c r="C63" s="17"/>
    </row>
    <row r="64" spans="3:3" x14ac:dyDescent="0.3">
      <c r="C64" s="17"/>
    </row>
    <row r="65" spans="1:3" x14ac:dyDescent="0.3">
      <c r="C65" s="17"/>
    </row>
    <row r="66" spans="1:3" x14ac:dyDescent="0.3">
      <c r="C66" s="9"/>
    </row>
    <row r="67" spans="1:3" x14ac:dyDescent="0.3">
      <c r="C67" s="17"/>
    </row>
    <row r="68" spans="1:3" x14ac:dyDescent="0.3">
      <c r="C68" s="17"/>
    </row>
    <row r="69" spans="1:3" x14ac:dyDescent="0.3">
      <c r="C69" s="9"/>
    </row>
    <row r="70" spans="1:3" x14ac:dyDescent="0.3">
      <c r="C70" s="17"/>
    </row>
    <row r="71" spans="1:3" x14ac:dyDescent="0.3">
      <c r="C71" s="17"/>
    </row>
    <row r="72" spans="1:3" x14ac:dyDescent="0.3">
      <c r="C72" s="17"/>
    </row>
    <row r="73" spans="1:3" x14ac:dyDescent="0.3">
      <c r="C73" s="17"/>
    </row>
    <row r="74" spans="1:3" x14ac:dyDescent="0.3">
      <c r="C74" s="17"/>
    </row>
    <row r="75" spans="1:3" s="23" customFormat="1" x14ac:dyDescent="0.3">
      <c r="A75" s="13"/>
      <c r="C75" s="55"/>
    </row>
    <row r="76" spans="1:3" x14ac:dyDescent="0.3">
      <c r="C76" s="17"/>
    </row>
    <row r="77" spans="1:3" x14ac:dyDescent="0.3">
      <c r="C77" s="17"/>
    </row>
    <row r="78" spans="1:3" x14ac:dyDescent="0.3">
      <c r="C78" s="17"/>
    </row>
    <row r="79" spans="1:3" x14ac:dyDescent="0.3">
      <c r="C79" s="17"/>
    </row>
    <row r="80" spans="1:3" x14ac:dyDescent="0.3">
      <c r="C80" s="17"/>
    </row>
    <row r="81" spans="1:3" x14ac:dyDescent="0.3">
      <c r="C81" s="17"/>
    </row>
    <row r="82" spans="1:3" x14ac:dyDescent="0.3">
      <c r="C82" s="17"/>
    </row>
    <row r="83" spans="1:3" x14ac:dyDescent="0.3">
      <c r="A83" s="18"/>
      <c r="B83" s="19"/>
      <c r="C83" s="9"/>
    </row>
    <row r="84" spans="1:3" s="17" customFormat="1" x14ac:dyDescent="0.3">
      <c r="A84" s="18"/>
      <c r="B84" s="19"/>
      <c r="C84" s="56"/>
    </row>
    <row r="85" spans="1:3" x14ac:dyDescent="0.3">
      <c r="A85" s="18"/>
      <c r="B85" s="19"/>
      <c r="C85" s="17"/>
    </row>
    <row r="86" spans="1:3" x14ac:dyDescent="0.3">
      <c r="A86" s="18"/>
      <c r="B86" s="19"/>
      <c r="C86" s="17"/>
    </row>
    <row r="87" spans="1:3" x14ac:dyDescent="0.3">
      <c r="A87" s="18"/>
      <c r="B87" s="19"/>
      <c r="C87" s="17"/>
    </row>
    <row r="88" spans="1:3" x14ac:dyDescent="0.3">
      <c r="A88" s="18"/>
      <c r="B88" s="19"/>
      <c r="C88" s="9"/>
    </row>
    <row r="89" spans="1:3" x14ac:dyDescent="0.3">
      <c r="A89" s="18"/>
      <c r="B89" s="19"/>
      <c r="C89" s="56"/>
    </row>
    <row r="90" spans="1:3" x14ac:dyDescent="0.3">
      <c r="A90" s="18"/>
      <c r="B90" s="19"/>
      <c r="C90" s="17"/>
    </row>
    <row r="91" spans="1:3" x14ac:dyDescent="0.3">
      <c r="A91" s="18"/>
      <c r="B91" s="19"/>
      <c r="C91" s="17"/>
    </row>
    <row r="92" spans="1:3" x14ac:dyDescent="0.3">
      <c r="A92" s="18"/>
      <c r="B92" s="19"/>
      <c r="C92" s="17"/>
    </row>
    <row r="93" spans="1:3" x14ac:dyDescent="0.3">
      <c r="A93" s="18"/>
      <c r="B93" s="19"/>
      <c r="C93" s="17"/>
    </row>
    <row r="94" spans="1:3" x14ac:dyDescent="0.3">
      <c r="A94" s="18"/>
      <c r="B94" s="19"/>
      <c r="C94" s="17"/>
    </row>
    <row r="95" spans="1:3" x14ac:dyDescent="0.3">
      <c r="A95" s="18"/>
      <c r="B95" s="19"/>
      <c r="C95" s="17"/>
    </row>
    <row r="96" spans="1:3" x14ac:dyDescent="0.3">
      <c r="A96" s="18"/>
      <c r="B96" s="19"/>
      <c r="C96" s="17"/>
    </row>
    <row r="97" spans="1:3" x14ac:dyDescent="0.3">
      <c r="A97" s="18"/>
      <c r="B97" s="19"/>
      <c r="C97" s="17"/>
    </row>
    <row r="98" spans="1:3" x14ac:dyDescent="0.3">
      <c r="A98" s="18"/>
      <c r="B98" s="19"/>
      <c r="C98" s="17"/>
    </row>
    <row r="99" spans="1:3" x14ac:dyDescent="0.3">
      <c r="A99" s="18"/>
      <c r="B99" s="19"/>
      <c r="C99" s="17"/>
    </row>
    <row r="100" spans="1:3" x14ac:dyDescent="0.3">
      <c r="A100" s="18"/>
      <c r="B100" s="19"/>
      <c r="C100" s="17"/>
    </row>
    <row r="101" spans="1:3" x14ac:dyDescent="0.3">
      <c r="A101" s="18"/>
      <c r="B101" s="19"/>
      <c r="C101" s="17"/>
    </row>
    <row r="102" spans="1:3" x14ac:dyDescent="0.3">
      <c r="A102" s="18"/>
      <c r="B102" s="19"/>
      <c r="C102" s="17"/>
    </row>
    <row r="103" spans="1:3" x14ac:dyDescent="0.3">
      <c r="A103" s="18"/>
      <c r="B103" s="19"/>
      <c r="C103" s="17"/>
    </row>
    <row r="104" spans="1:3" x14ac:dyDescent="0.3">
      <c r="A104" s="18"/>
      <c r="B104" s="19"/>
      <c r="C104" s="17"/>
    </row>
    <row r="105" spans="1:3" x14ac:dyDescent="0.3">
      <c r="A105" s="18"/>
      <c r="B105" s="19"/>
      <c r="C105" s="17"/>
    </row>
    <row r="106" spans="1:3" x14ac:dyDescent="0.3">
      <c r="A106" s="18"/>
      <c r="B106" s="19"/>
      <c r="C106" s="17"/>
    </row>
    <row r="107" spans="1:3" x14ac:dyDescent="0.3">
      <c r="A107" s="18"/>
      <c r="B107" s="19"/>
      <c r="C107" s="17"/>
    </row>
    <row r="108" spans="1:3" x14ac:dyDescent="0.3">
      <c r="A108" s="18"/>
      <c r="B108" s="19"/>
      <c r="C108" s="17"/>
    </row>
    <row r="109" spans="1:3" x14ac:dyDescent="0.3">
      <c r="A109" s="18"/>
      <c r="B109" s="19"/>
      <c r="C109" s="17"/>
    </row>
    <row r="110" spans="1:3" x14ac:dyDescent="0.3">
      <c r="A110" s="18"/>
      <c r="B110" s="19"/>
      <c r="C110" s="17"/>
    </row>
    <row r="111" spans="1:3" x14ac:dyDescent="0.3">
      <c r="A111" s="18"/>
      <c r="B111" s="19"/>
      <c r="C111" s="17"/>
    </row>
    <row r="112" spans="1:3" x14ac:dyDescent="0.3">
      <c r="A112" s="18"/>
      <c r="B112" s="19"/>
      <c r="C112" s="17"/>
    </row>
    <row r="113" spans="1:3" x14ac:dyDescent="0.3">
      <c r="A113" s="18"/>
      <c r="B113" s="19"/>
      <c r="C113" s="17"/>
    </row>
    <row r="114" spans="1:3" x14ac:dyDescent="0.3">
      <c r="A114" s="18"/>
      <c r="B114" s="19"/>
      <c r="C114" s="17"/>
    </row>
    <row r="115" spans="1:3" x14ac:dyDescent="0.3">
      <c r="A115" s="18"/>
      <c r="B115" s="19"/>
      <c r="C115" s="17"/>
    </row>
    <row r="116" spans="1:3" x14ac:dyDescent="0.3">
      <c r="A116" s="18"/>
      <c r="B116" s="19"/>
      <c r="C116" s="17"/>
    </row>
    <row r="117" spans="1:3" x14ac:dyDescent="0.3">
      <c r="A117" s="18"/>
      <c r="B117" s="19"/>
      <c r="C117" s="17"/>
    </row>
    <row r="118" spans="1:3" x14ac:dyDescent="0.3">
      <c r="A118" s="18"/>
      <c r="B118" s="19"/>
      <c r="C118" s="17"/>
    </row>
    <row r="119" spans="1:3" x14ac:dyDescent="0.3">
      <c r="A119" s="18"/>
      <c r="B119" s="19"/>
      <c r="C119" s="17"/>
    </row>
    <row r="120" spans="1:3" x14ac:dyDescent="0.3">
      <c r="A120" s="18"/>
      <c r="B120" s="19"/>
      <c r="C120" s="17"/>
    </row>
    <row r="121" spans="1:3" x14ac:dyDescent="0.3">
      <c r="A121" s="18"/>
      <c r="B121" s="19"/>
      <c r="C121" s="17"/>
    </row>
    <row r="122" spans="1:3" x14ac:dyDescent="0.3">
      <c r="A122" s="18"/>
      <c r="B122" s="19"/>
      <c r="C122" s="17"/>
    </row>
    <row r="123" spans="1:3" x14ac:dyDescent="0.3">
      <c r="A123" s="18"/>
      <c r="B123" s="19"/>
      <c r="C123" s="17"/>
    </row>
    <row r="124" spans="1:3" x14ac:dyDescent="0.3">
      <c r="A124" s="18"/>
      <c r="B124" s="19"/>
      <c r="C124" s="17"/>
    </row>
    <row r="125" spans="1:3" x14ac:dyDescent="0.3">
      <c r="A125" s="18"/>
      <c r="B125" s="19"/>
      <c r="C125" s="17"/>
    </row>
    <row r="126" spans="1:3" x14ac:dyDescent="0.3">
      <c r="A126" s="18"/>
      <c r="B126" s="19"/>
      <c r="C126" s="17"/>
    </row>
    <row r="127" spans="1:3" x14ac:dyDescent="0.3">
      <c r="A127" s="18"/>
      <c r="B127" s="19"/>
      <c r="C127" s="17"/>
    </row>
    <row r="128" spans="1:3" x14ac:dyDescent="0.3">
      <c r="A128" s="18"/>
      <c r="B128" s="19"/>
      <c r="C128" s="17"/>
    </row>
    <row r="129" spans="1:3" x14ac:dyDescent="0.3">
      <c r="A129" s="18"/>
      <c r="B129" s="19"/>
      <c r="C129" s="17"/>
    </row>
    <row r="130" spans="1:3" x14ac:dyDescent="0.3">
      <c r="A130" s="18"/>
      <c r="B130" s="19"/>
      <c r="C130" s="17"/>
    </row>
    <row r="131" spans="1:3" x14ac:dyDescent="0.3">
      <c r="A131" s="18"/>
      <c r="B131" s="19"/>
      <c r="C131" s="17"/>
    </row>
    <row r="132" spans="1:3" x14ac:dyDescent="0.3">
      <c r="A132" s="18"/>
      <c r="B132" s="19"/>
      <c r="C132" s="17"/>
    </row>
    <row r="133" spans="1:3" x14ac:dyDescent="0.3">
      <c r="A133" s="18"/>
      <c r="B133" s="19"/>
      <c r="C133" s="17"/>
    </row>
    <row r="134" spans="1:3" x14ac:dyDescent="0.3">
      <c r="A134" s="18"/>
      <c r="B134" s="19"/>
      <c r="C134" s="17"/>
    </row>
    <row r="135" spans="1:3" x14ac:dyDescent="0.3">
      <c r="A135" s="18"/>
      <c r="B135" s="19"/>
      <c r="C135" s="17"/>
    </row>
    <row r="136" spans="1:3" x14ac:dyDescent="0.3">
      <c r="A136" s="18"/>
      <c r="B136" s="19"/>
      <c r="C136" s="17"/>
    </row>
    <row r="137" spans="1:3" x14ac:dyDescent="0.3">
      <c r="A137" s="18"/>
      <c r="B137" s="19"/>
      <c r="C137" s="17"/>
    </row>
    <row r="138" spans="1:3" x14ac:dyDescent="0.3">
      <c r="A138" s="18"/>
      <c r="B138" s="19"/>
      <c r="C138" s="17"/>
    </row>
    <row r="139" spans="1:3" x14ac:dyDescent="0.3">
      <c r="A139" s="18"/>
      <c r="B139" s="19"/>
      <c r="C139" s="17"/>
    </row>
    <row r="140" spans="1:3" x14ac:dyDescent="0.3">
      <c r="A140" s="18"/>
      <c r="B140" s="19"/>
      <c r="C140" s="17"/>
    </row>
    <row r="141" spans="1:3" x14ac:dyDescent="0.3">
      <c r="A141" s="18"/>
      <c r="B141" s="19"/>
      <c r="C141" s="17"/>
    </row>
    <row r="142" spans="1:3" x14ac:dyDescent="0.3">
      <c r="A142" s="18"/>
      <c r="B142" s="19"/>
      <c r="C142" s="17"/>
    </row>
    <row r="143" spans="1:3" x14ac:dyDescent="0.3">
      <c r="A143" s="18"/>
      <c r="B143" s="19"/>
      <c r="C143" s="17"/>
    </row>
    <row r="144" spans="1:3" x14ac:dyDescent="0.3">
      <c r="A144" s="18"/>
      <c r="B144" s="19"/>
      <c r="C144" s="17"/>
    </row>
  </sheetData>
  <hyperlinks>
    <hyperlink ref="A1" location="'Total Orgs'!A1" display="Total Organizations" xr:uid="{AD5A7FC1-7319-427F-916A-D7718CEF956A}"/>
  </hyperlinks>
  <pageMargins left="0.75" right="0.75" top="1" bottom="1" header="0.5" footer="0.5"/>
  <pageSetup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tabColor rgb="FFC00000"/>
  </sheetPr>
  <dimension ref="A1:C32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253</v>
      </c>
    </row>
    <row r="5" spans="1:3" x14ac:dyDescent="0.3">
      <c r="A5" s="4" t="s">
        <v>1</v>
      </c>
      <c r="B5" s="2">
        <f>'Total Orgs'!B58</f>
        <v>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SUM(B12:B119)</f>
        <v>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8" spans="1:3" x14ac:dyDescent="0.3">
      <c r="A18" s="22"/>
      <c r="B18" s="34"/>
      <c r="C18" s="15"/>
    </row>
    <row r="31" spans="1:3" s="23" customFormat="1" x14ac:dyDescent="0.3">
      <c r="A31" s="13"/>
      <c r="B31" s="14"/>
      <c r="C31" s="15"/>
    </row>
    <row r="32" spans="1:3" s="23" customFormat="1" x14ac:dyDescent="0.3">
      <c r="A32" s="13"/>
      <c r="B32" s="14"/>
      <c r="C32" s="15"/>
    </row>
  </sheetData>
  <hyperlinks>
    <hyperlink ref="A1" location="'Total Orgs'!A1" display="Total Organizations" xr:uid="{00000000-0004-0000-4800-000000000000}"/>
  </hyperlinks>
  <pageMargins left="0.75" right="0.75" top="1" bottom="1" header="0.5" footer="0.5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tabColor rgb="FFC00000"/>
  </sheetPr>
  <dimension ref="A1:C18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24</v>
      </c>
    </row>
    <row r="5" spans="1:3" x14ac:dyDescent="0.3">
      <c r="A5" s="4" t="s">
        <v>1</v>
      </c>
      <c r="B5" s="2">
        <f>'Total Orgs'!B59</f>
        <v>3000</v>
      </c>
    </row>
    <row r="6" spans="1:3" x14ac:dyDescent="0.3">
      <c r="A6" s="4" t="s">
        <v>2</v>
      </c>
      <c r="B6" s="2">
        <v>0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SUM(B5+B6-B8)</f>
        <v>3000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8" spans="1:3" s="23" customFormat="1" x14ac:dyDescent="0.3">
      <c r="A18" s="4"/>
      <c r="B18" s="2"/>
      <c r="C18"/>
    </row>
  </sheetData>
  <hyperlinks>
    <hyperlink ref="A1" location="'Total Orgs'!A1" display="Total Organizations" xr:uid="{00000000-0004-0000-4900-000000000000}"/>
  </hyperlinks>
  <pageMargins left="0.75" right="0.75" top="1" bottom="1" header="0.5" footer="0.5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tabColor rgb="FFC00000"/>
  </sheetPr>
  <dimension ref="A1:C18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305</v>
      </c>
    </row>
    <row r="5" spans="1:3" x14ac:dyDescent="0.3">
      <c r="A5" s="4" t="s">
        <v>1</v>
      </c>
      <c r="B5" s="2">
        <f>'Total Orgs'!B60</f>
        <v>0</v>
      </c>
    </row>
    <row r="6" spans="1:3" x14ac:dyDescent="0.3">
      <c r="A6" s="4" t="s">
        <v>2</v>
      </c>
      <c r="B6" s="2">
        <v>0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SUM(B12:B101)</f>
        <v>0</v>
      </c>
      <c r="C8" s="10"/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8" spans="1:3" s="23" customFormat="1" x14ac:dyDescent="0.3">
      <c r="A18" s="4"/>
      <c r="B18" s="2"/>
      <c r="C18"/>
    </row>
  </sheetData>
  <hyperlinks>
    <hyperlink ref="A1" location="'Total Orgs'!A1" display="Total Organizations" xr:uid="{00000000-0004-0000-4A00-000000000000}"/>
  </hyperlinks>
  <pageMargins left="0.75" right="0.75" top="1" bottom="1" header="0.5" footer="0.5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tabColor rgb="FFC00000"/>
  </sheetPr>
  <dimension ref="A1:E25"/>
  <sheetViews>
    <sheetView zoomScale="145" zoomScaleNormal="145"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5" x14ac:dyDescent="0.3">
      <c r="A1" s="5" t="s">
        <v>0</v>
      </c>
      <c r="C1" s="1" t="e">
        <f>'Total Orgs'!#REF!</f>
        <v>#REF!</v>
      </c>
    </row>
    <row r="2" spans="1:5" x14ac:dyDescent="0.3">
      <c r="A2" s="5"/>
    </row>
    <row r="3" spans="1:5" x14ac:dyDescent="0.3">
      <c r="A3" s="6" t="s">
        <v>25</v>
      </c>
    </row>
    <row r="5" spans="1:5" x14ac:dyDescent="0.3">
      <c r="A5" s="4" t="s">
        <v>1</v>
      </c>
      <c r="B5" s="2">
        <f>'Total Orgs'!B61</f>
        <v>2800</v>
      </c>
    </row>
    <row r="6" spans="1:5" x14ac:dyDescent="0.3">
      <c r="A6" s="4" t="s">
        <v>2</v>
      </c>
    </row>
    <row r="7" spans="1:5" x14ac:dyDescent="0.3">
      <c r="A7" s="4" t="s">
        <v>131</v>
      </c>
    </row>
    <row r="8" spans="1:5" x14ac:dyDescent="0.3">
      <c r="A8" s="4" t="s">
        <v>3</v>
      </c>
      <c r="B8" s="2">
        <f>SUM(B12:B101)</f>
        <v>2783.68</v>
      </c>
    </row>
    <row r="9" spans="1:5" x14ac:dyDescent="0.3">
      <c r="A9" s="4" t="s">
        <v>4</v>
      </c>
      <c r="B9" s="2">
        <f>SUM(B5+B6-B7-B8)</f>
        <v>16.320000000000164</v>
      </c>
    </row>
    <row r="11" spans="1:5" s="1" customFormat="1" x14ac:dyDescent="0.3">
      <c r="A11" s="7" t="s">
        <v>5</v>
      </c>
      <c r="B11" s="3" t="s">
        <v>6</v>
      </c>
      <c r="C11" s="1" t="s">
        <v>7</v>
      </c>
      <c r="E11"/>
    </row>
    <row r="12" spans="1:5" x14ac:dyDescent="0.3">
      <c r="A12" s="4">
        <v>45211</v>
      </c>
      <c r="B12" s="2">
        <v>566</v>
      </c>
      <c r="C12" t="s">
        <v>549</v>
      </c>
      <c r="E12" s="176"/>
    </row>
    <row r="13" spans="1:5" x14ac:dyDescent="0.3">
      <c r="C13" t="s">
        <v>550</v>
      </c>
    </row>
    <row r="14" spans="1:5" x14ac:dyDescent="0.3">
      <c r="A14" s="4">
        <v>45302</v>
      </c>
      <c r="B14" s="2">
        <v>1264.6099999999999</v>
      </c>
      <c r="C14" t="s">
        <v>659</v>
      </c>
      <c r="D14">
        <v>1264.6099999999999</v>
      </c>
    </row>
    <row r="15" spans="1:5" x14ac:dyDescent="0.3">
      <c r="C15" t="s">
        <v>660</v>
      </c>
      <c r="D15" s="176">
        <v>205</v>
      </c>
    </row>
    <row r="16" spans="1:5" x14ac:dyDescent="0.3">
      <c r="C16" t="s">
        <v>661</v>
      </c>
      <c r="D16">
        <f>D14-D15</f>
        <v>1059.6099999999999</v>
      </c>
    </row>
    <row r="17" spans="1:4" x14ac:dyDescent="0.3">
      <c r="C17" t="s">
        <v>662</v>
      </c>
    </row>
    <row r="18" spans="1:4" x14ac:dyDescent="0.3">
      <c r="B18" s="2">
        <v>392.07</v>
      </c>
      <c r="C18" t="s">
        <v>910</v>
      </c>
    </row>
    <row r="19" spans="1:4" x14ac:dyDescent="0.3">
      <c r="C19" s="16"/>
      <c r="D19" s="2"/>
    </row>
    <row r="20" spans="1:4" x14ac:dyDescent="0.3">
      <c r="A20" s="4">
        <v>45481</v>
      </c>
      <c r="B20" s="2">
        <v>225</v>
      </c>
      <c r="C20" t="s">
        <v>1073</v>
      </c>
    </row>
    <row r="21" spans="1:4" x14ac:dyDescent="0.3">
      <c r="C21" t="s">
        <v>1074</v>
      </c>
    </row>
    <row r="22" spans="1:4" x14ac:dyDescent="0.3">
      <c r="C22" t="s">
        <v>1093</v>
      </c>
    </row>
    <row r="23" spans="1:4" s="23" customFormat="1" x14ac:dyDescent="0.3">
      <c r="A23" s="13">
        <v>45481</v>
      </c>
      <c r="B23" s="14">
        <v>336</v>
      </c>
      <c r="C23" s="15" t="s">
        <v>1075</v>
      </c>
    </row>
    <row r="24" spans="1:4" x14ac:dyDescent="0.3">
      <c r="C24" t="s">
        <v>1091</v>
      </c>
    </row>
    <row r="25" spans="1:4" x14ac:dyDescent="0.3">
      <c r="C25" t="s">
        <v>1092</v>
      </c>
    </row>
  </sheetData>
  <hyperlinks>
    <hyperlink ref="A1" location="'Total Orgs'!A1" display="Total Organizations" xr:uid="{00000000-0004-0000-4C00-000000000000}"/>
  </hyperlinks>
  <pageMargins left="0.75" right="0.75" top="1" bottom="1" header="0.5" footer="0.5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tabColor theme="1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8.199218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209</v>
      </c>
    </row>
    <row r="5" spans="1:3" x14ac:dyDescent="0.3">
      <c r="A5" s="4" t="s">
        <v>1</v>
      </c>
      <c r="B5" s="2">
        <f>'Total Orgs'!B62</f>
        <v>100</v>
      </c>
    </row>
    <row r="6" spans="1:3" x14ac:dyDescent="0.3">
      <c r="A6" s="4" t="s">
        <v>2</v>
      </c>
    </row>
    <row r="7" spans="1:3" s="15" customFormat="1" x14ac:dyDescent="0.3">
      <c r="A7" s="22" t="s">
        <v>131</v>
      </c>
      <c r="B7" s="34"/>
    </row>
    <row r="8" spans="1:3" x14ac:dyDescent="0.3">
      <c r="A8" s="4" t="s">
        <v>3</v>
      </c>
      <c r="B8" s="2">
        <f>SUM(B12:B101)</f>
        <v>0</v>
      </c>
      <c r="C8" s="10"/>
    </row>
    <row r="9" spans="1:3" x14ac:dyDescent="0.3">
      <c r="A9" s="4" t="s">
        <v>4</v>
      </c>
      <c r="B9" s="2">
        <f>SUM(B5+B6-B7-B8)</f>
        <v>100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4D00-000000000000}"/>
  </hyperlinks>
  <pageMargins left="0.75" right="0.75" top="1" bottom="1" header="0.5" footer="0.5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tabColor rgb="FFC00000"/>
  </sheetPr>
  <dimension ref="A1:C16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26</v>
      </c>
    </row>
    <row r="5" spans="1:3" x14ac:dyDescent="0.3">
      <c r="A5" s="4" t="s">
        <v>1</v>
      </c>
      <c r="B5" s="2">
        <f>'Total Orgs'!B63</f>
        <v>1950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SUM(B12:B99)</f>
        <v>933.3</v>
      </c>
    </row>
    <row r="9" spans="1:3" x14ac:dyDescent="0.3">
      <c r="A9" s="4" t="s">
        <v>4</v>
      </c>
      <c r="B9" s="2">
        <f>SUM(B5+B6-B8)</f>
        <v>1016.7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45321</v>
      </c>
      <c r="B12" s="2">
        <v>780.3</v>
      </c>
      <c r="C12" t="s">
        <v>499</v>
      </c>
    </row>
    <row r="13" spans="1:3" x14ac:dyDescent="0.3">
      <c r="C13" t="s">
        <v>706</v>
      </c>
    </row>
    <row r="14" spans="1:3" x14ac:dyDescent="0.3">
      <c r="A14" s="4">
        <v>45370</v>
      </c>
      <c r="B14" s="2">
        <v>153</v>
      </c>
      <c r="C14" t="s">
        <v>827</v>
      </c>
    </row>
    <row r="15" spans="1:3" x14ac:dyDescent="0.3">
      <c r="C15" t="s">
        <v>828</v>
      </c>
    </row>
    <row r="16" spans="1:3" x14ac:dyDescent="0.3">
      <c r="C16" t="s">
        <v>868</v>
      </c>
    </row>
  </sheetData>
  <hyperlinks>
    <hyperlink ref="A1" location="'Total Orgs'!A1" display="Total Organizations" xr:uid="{00000000-0004-0000-4E00-000000000000}"/>
  </hyperlinks>
  <pageMargins left="0.75" right="0.75" top="1" bottom="1" header="0.5" footer="0.5"/>
  <pageSetup orientation="portrait" horizontalDpi="4294967292" verticalDpi="4294967292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8D430-18DC-4021-B734-BB1B1A5276C3}">
  <sheetPr>
    <tabColor theme="1"/>
  </sheetPr>
  <dimension ref="A1:C13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369</v>
      </c>
      <c r="C3" t="s">
        <v>370</v>
      </c>
    </row>
    <row r="5" spans="1:3" x14ac:dyDescent="0.3">
      <c r="A5" s="4" t="s">
        <v>1</v>
      </c>
      <c r="B5" s="2">
        <f>'Total Orgs'!B122</f>
        <v>800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SUM(B12:B100)</f>
        <v>800</v>
      </c>
    </row>
    <row r="9" spans="1:3" x14ac:dyDescent="0.3">
      <c r="A9" s="4" t="s">
        <v>4</v>
      </c>
      <c r="B9" s="2">
        <f>SUM(B5+B6-B8)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45427</v>
      </c>
      <c r="B12" s="2">
        <v>800</v>
      </c>
      <c r="C12" t="s">
        <v>971</v>
      </c>
    </row>
    <row r="13" spans="1:3" x14ac:dyDescent="0.3">
      <c r="C13" t="s">
        <v>972</v>
      </c>
    </row>
  </sheetData>
  <hyperlinks>
    <hyperlink ref="A1" location="'Total Orgs'!A1" display="Total Organizations" xr:uid="{343477EF-9484-42C1-81CC-7409A2590A90}"/>
  </hyperlinks>
  <pageMargins left="0.75" right="0.75" top="1" bottom="1" header="0.5" footer="0.5"/>
  <pageSetup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73677-D44C-49E3-B80C-C9B26DF0AFA7}">
  <dimension ref="A1:J14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53.699218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144</v>
      </c>
    </row>
    <row r="5" spans="1:3" x14ac:dyDescent="0.3">
      <c r="A5" s="4" t="s">
        <v>1</v>
      </c>
      <c r="B5" s="2">
        <v>0</v>
      </c>
    </row>
    <row r="6" spans="1:3" x14ac:dyDescent="0.3">
      <c r="A6" s="4" t="s">
        <v>2</v>
      </c>
    </row>
    <row r="7" spans="1:3" x14ac:dyDescent="0.3">
      <c r="A7" s="4" t="s">
        <v>3</v>
      </c>
      <c r="B7" s="2">
        <f>SUM(B11:B142)</f>
        <v>0</v>
      </c>
    </row>
    <row r="8" spans="1:3" x14ac:dyDescent="0.3">
      <c r="A8" s="4" t="s">
        <v>4</v>
      </c>
      <c r="B8" s="2">
        <f>SUM(B5+B6-B7)</f>
        <v>0</v>
      </c>
    </row>
    <row r="10" spans="1:3" s="1" customFormat="1" x14ac:dyDescent="0.3">
      <c r="A10" s="7" t="s">
        <v>5</v>
      </c>
      <c r="B10" s="3" t="s">
        <v>6</v>
      </c>
      <c r="C10" s="1" t="s">
        <v>7</v>
      </c>
    </row>
    <row r="11" spans="1:3" x14ac:dyDescent="0.3">
      <c r="C11" s="9"/>
    </row>
    <row r="12" spans="1:3" x14ac:dyDescent="0.3">
      <c r="C12" s="15"/>
    </row>
    <row r="13" spans="1:3" x14ac:dyDescent="0.3">
      <c r="C13" s="9"/>
    </row>
    <row r="15" spans="1:3" x14ac:dyDescent="0.3">
      <c r="C15" s="9"/>
    </row>
    <row r="16" spans="1:3" x14ac:dyDescent="0.3">
      <c r="C16" s="17"/>
    </row>
    <row r="17" spans="1:10" s="17" customFormat="1" x14ac:dyDescent="0.3">
      <c r="A17" s="100"/>
      <c r="B17" s="101"/>
      <c r="C17" s="102"/>
    </row>
    <row r="18" spans="1:10" x14ac:dyDescent="0.3">
      <c r="A18" s="83"/>
      <c r="C18" s="103"/>
    </row>
    <row r="19" spans="1:10" x14ac:dyDescent="0.3">
      <c r="A19" s="83"/>
      <c r="C19" s="84"/>
    </row>
    <row r="20" spans="1:10" x14ac:dyDescent="0.3">
      <c r="A20" s="83"/>
      <c r="C20" s="84"/>
    </row>
    <row r="21" spans="1:10" x14ac:dyDescent="0.3">
      <c r="A21" s="86"/>
      <c r="B21" s="87"/>
      <c r="C21" s="64"/>
    </row>
    <row r="22" spans="1:10" s="17" customFormat="1" x14ac:dyDescent="0.3">
      <c r="A22" s="100"/>
      <c r="B22" s="101"/>
      <c r="C22" s="102"/>
      <c r="D22" s="109"/>
      <c r="E22" s="109"/>
      <c r="F22" s="109"/>
      <c r="G22" s="109"/>
      <c r="H22" s="109"/>
      <c r="I22" s="109"/>
      <c r="J22" s="109"/>
    </row>
    <row r="23" spans="1:10" s="17" customFormat="1" x14ac:dyDescent="0.3">
      <c r="A23" s="104"/>
      <c r="B23" s="19"/>
      <c r="C23" s="103"/>
    </row>
    <row r="24" spans="1:10" s="17" customFormat="1" x14ac:dyDescent="0.3">
      <c r="A24" s="104"/>
      <c r="B24" s="19"/>
      <c r="C24" s="103"/>
    </row>
    <row r="25" spans="1:10" s="17" customFormat="1" x14ac:dyDescent="0.3">
      <c r="A25" s="104"/>
      <c r="B25" s="19"/>
      <c r="C25" s="103"/>
    </row>
    <row r="26" spans="1:10" s="17" customFormat="1" x14ac:dyDescent="0.3">
      <c r="A26" s="104"/>
      <c r="B26" s="19"/>
      <c r="C26" s="103"/>
    </row>
    <row r="27" spans="1:10" s="17" customFormat="1" x14ac:dyDescent="0.3">
      <c r="A27" s="104"/>
      <c r="B27" s="19"/>
      <c r="C27" s="103"/>
    </row>
    <row r="28" spans="1:10" s="17" customFormat="1" x14ac:dyDescent="0.3">
      <c r="A28" s="110"/>
      <c r="B28" s="111"/>
      <c r="C28" s="105"/>
    </row>
    <row r="29" spans="1:10" s="17" customFormat="1" x14ac:dyDescent="0.3">
      <c r="A29" s="100"/>
      <c r="B29" s="101"/>
      <c r="C29" s="102"/>
    </row>
    <row r="30" spans="1:10" s="17" customFormat="1" x14ac:dyDescent="0.3">
      <c r="A30" s="104"/>
      <c r="B30" s="19"/>
      <c r="C30" s="103"/>
    </row>
    <row r="31" spans="1:10" s="17" customFormat="1" x14ac:dyDescent="0.3">
      <c r="A31" s="104"/>
      <c r="B31" s="19"/>
      <c r="C31" s="103"/>
    </row>
    <row r="32" spans="1:10" x14ac:dyDescent="0.3">
      <c r="A32" s="83"/>
      <c r="C32" s="103"/>
    </row>
    <row r="33" spans="1:3" x14ac:dyDescent="0.3">
      <c r="A33" s="86"/>
      <c r="B33" s="87"/>
      <c r="C33" s="105"/>
    </row>
    <row r="34" spans="1:3" x14ac:dyDescent="0.3">
      <c r="C34" s="9"/>
    </row>
    <row r="35" spans="1:3" s="17" customFormat="1" x14ac:dyDescent="0.3">
      <c r="A35" s="18"/>
      <c r="B35" s="19"/>
    </row>
    <row r="36" spans="1:3" s="17" customFormat="1" x14ac:dyDescent="0.3">
      <c r="A36" s="18"/>
      <c r="B36" s="19"/>
    </row>
    <row r="37" spans="1:3" x14ac:dyDescent="0.3">
      <c r="C37" s="9"/>
    </row>
    <row r="38" spans="1:3" x14ac:dyDescent="0.3">
      <c r="C38" s="17"/>
    </row>
    <row r="39" spans="1:3" x14ac:dyDescent="0.3">
      <c r="C39" s="9"/>
    </row>
    <row r="40" spans="1:3" x14ac:dyDescent="0.3">
      <c r="C40" s="17"/>
    </row>
    <row r="41" spans="1:3" x14ac:dyDescent="0.3">
      <c r="A41" s="81"/>
      <c r="B41" s="82"/>
      <c r="C41" s="102"/>
    </row>
    <row r="42" spans="1:3" x14ac:dyDescent="0.3">
      <c r="A42" s="83"/>
      <c r="C42" s="103"/>
    </row>
    <row r="43" spans="1:3" x14ac:dyDescent="0.3">
      <c r="A43" s="83"/>
      <c r="C43" s="103"/>
    </row>
    <row r="44" spans="1:3" x14ac:dyDescent="0.3">
      <c r="A44" s="83"/>
      <c r="C44" s="103"/>
    </row>
    <row r="45" spans="1:3" x14ac:dyDescent="0.3">
      <c r="A45" s="86"/>
      <c r="B45" s="87"/>
      <c r="C45" s="105"/>
    </row>
    <row r="46" spans="1:3" x14ac:dyDescent="0.3">
      <c r="C46" s="9"/>
    </row>
    <row r="47" spans="1:3" x14ac:dyDescent="0.3">
      <c r="C47" s="17"/>
    </row>
    <row r="48" spans="1:3" x14ac:dyDescent="0.3">
      <c r="C48" s="17"/>
    </row>
    <row r="49" spans="3:3" x14ac:dyDescent="0.3">
      <c r="C49" s="17"/>
    </row>
    <row r="50" spans="3:3" x14ac:dyDescent="0.3">
      <c r="C50" s="17"/>
    </row>
    <row r="51" spans="3:3" x14ac:dyDescent="0.3">
      <c r="C51" s="9"/>
    </row>
    <row r="52" spans="3:3" x14ac:dyDescent="0.3">
      <c r="C52" s="17"/>
    </row>
    <row r="53" spans="3:3" x14ac:dyDescent="0.3">
      <c r="C53" s="17"/>
    </row>
    <row r="54" spans="3:3" x14ac:dyDescent="0.3">
      <c r="C54" s="9"/>
    </row>
    <row r="55" spans="3:3" x14ac:dyDescent="0.3">
      <c r="C55" s="17"/>
    </row>
    <row r="56" spans="3:3" x14ac:dyDescent="0.3">
      <c r="C56" s="17"/>
    </row>
    <row r="57" spans="3:3" x14ac:dyDescent="0.3">
      <c r="C57" s="17"/>
    </row>
    <row r="58" spans="3:3" x14ac:dyDescent="0.3">
      <c r="C58" s="17"/>
    </row>
    <row r="59" spans="3:3" x14ac:dyDescent="0.3">
      <c r="C59" s="17"/>
    </row>
    <row r="60" spans="3:3" x14ac:dyDescent="0.3">
      <c r="C60" s="9"/>
    </row>
    <row r="61" spans="3:3" x14ac:dyDescent="0.3">
      <c r="C61" s="17"/>
    </row>
    <row r="62" spans="3:3" x14ac:dyDescent="0.3">
      <c r="C62" s="17"/>
    </row>
    <row r="63" spans="3:3" x14ac:dyDescent="0.3">
      <c r="C63" s="17"/>
    </row>
    <row r="64" spans="3:3" x14ac:dyDescent="0.3">
      <c r="C64" s="17"/>
    </row>
    <row r="65" spans="1:3" x14ac:dyDescent="0.3">
      <c r="C65" s="17"/>
    </row>
    <row r="66" spans="1:3" x14ac:dyDescent="0.3">
      <c r="C66" s="9"/>
    </row>
    <row r="67" spans="1:3" x14ac:dyDescent="0.3">
      <c r="C67" s="17"/>
    </row>
    <row r="68" spans="1:3" x14ac:dyDescent="0.3">
      <c r="C68" s="17"/>
    </row>
    <row r="69" spans="1:3" x14ac:dyDescent="0.3">
      <c r="C69" s="9"/>
    </row>
    <row r="70" spans="1:3" x14ac:dyDescent="0.3">
      <c r="C70" s="17"/>
    </row>
    <row r="71" spans="1:3" x14ac:dyDescent="0.3">
      <c r="C71" s="17"/>
    </row>
    <row r="72" spans="1:3" x14ac:dyDescent="0.3">
      <c r="C72" s="17"/>
    </row>
    <row r="73" spans="1:3" x14ac:dyDescent="0.3">
      <c r="C73" s="17"/>
    </row>
    <row r="74" spans="1:3" x14ac:dyDescent="0.3">
      <c r="C74" s="17"/>
    </row>
    <row r="75" spans="1:3" s="23" customFormat="1" x14ac:dyDescent="0.3">
      <c r="A75" s="13"/>
      <c r="C75" s="55"/>
    </row>
    <row r="76" spans="1:3" x14ac:dyDescent="0.3">
      <c r="C76" s="17"/>
    </row>
    <row r="77" spans="1:3" x14ac:dyDescent="0.3">
      <c r="C77" s="17"/>
    </row>
    <row r="78" spans="1:3" x14ac:dyDescent="0.3">
      <c r="C78" s="17"/>
    </row>
    <row r="79" spans="1:3" x14ac:dyDescent="0.3">
      <c r="C79" s="17"/>
    </row>
    <row r="80" spans="1:3" x14ac:dyDescent="0.3">
      <c r="C80" s="17"/>
    </row>
    <row r="81" spans="1:3" x14ac:dyDescent="0.3">
      <c r="C81" s="17"/>
    </row>
    <row r="82" spans="1:3" x14ac:dyDescent="0.3">
      <c r="C82" s="17"/>
    </row>
    <row r="83" spans="1:3" x14ac:dyDescent="0.3">
      <c r="A83" s="18"/>
      <c r="B83" s="19"/>
      <c r="C83" s="9"/>
    </row>
    <row r="84" spans="1:3" s="17" customFormat="1" x14ac:dyDescent="0.3">
      <c r="A84" s="18"/>
      <c r="B84" s="19"/>
      <c r="C84" s="56"/>
    </row>
    <row r="85" spans="1:3" x14ac:dyDescent="0.3">
      <c r="A85" s="18"/>
      <c r="B85" s="19"/>
      <c r="C85" s="17"/>
    </row>
    <row r="86" spans="1:3" x14ac:dyDescent="0.3">
      <c r="A86" s="18"/>
      <c r="B86" s="19"/>
      <c r="C86" s="17"/>
    </row>
    <row r="87" spans="1:3" x14ac:dyDescent="0.3">
      <c r="A87" s="18"/>
      <c r="B87" s="19"/>
      <c r="C87" s="17"/>
    </row>
    <row r="88" spans="1:3" x14ac:dyDescent="0.3">
      <c r="A88" s="18"/>
      <c r="B88" s="19"/>
      <c r="C88" s="9"/>
    </row>
    <row r="89" spans="1:3" x14ac:dyDescent="0.3">
      <c r="A89" s="18"/>
      <c r="B89" s="19"/>
      <c r="C89" s="56"/>
    </row>
    <row r="90" spans="1:3" x14ac:dyDescent="0.3">
      <c r="A90" s="18"/>
      <c r="B90" s="19"/>
      <c r="C90" s="17"/>
    </row>
    <row r="91" spans="1:3" x14ac:dyDescent="0.3">
      <c r="A91" s="18"/>
      <c r="B91" s="19"/>
      <c r="C91" s="17"/>
    </row>
    <row r="92" spans="1:3" x14ac:dyDescent="0.3">
      <c r="A92" s="18"/>
      <c r="B92" s="19"/>
      <c r="C92" s="17"/>
    </row>
    <row r="93" spans="1:3" x14ac:dyDescent="0.3">
      <c r="A93" s="18"/>
      <c r="B93" s="19"/>
      <c r="C93" s="17"/>
    </row>
    <row r="94" spans="1:3" x14ac:dyDescent="0.3">
      <c r="A94" s="18"/>
      <c r="B94" s="19"/>
      <c r="C94" s="17"/>
    </row>
    <row r="95" spans="1:3" x14ac:dyDescent="0.3">
      <c r="A95" s="18"/>
      <c r="B95" s="19"/>
      <c r="C95" s="17"/>
    </row>
    <row r="96" spans="1:3" x14ac:dyDescent="0.3">
      <c r="A96" s="18"/>
      <c r="B96" s="19"/>
      <c r="C96" s="17"/>
    </row>
    <row r="97" spans="1:3" x14ac:dyDescent="0.3">
      <c r="A97" s="18"/>
      <c r="B97" s="19"/>
      <c r="C97" s="17"/>
    </row>
    <row r="98" spans="1:3" x14ac:dyDescent="0.3">
      <c r="A98" s="18"/>
      <c r="B98" s="19"/>
      <c r="C98" s="17"/>
    </row>
    <row r="99" spans="1:3" x14ac:dyDescent="0.3">
      <c r="A99" s="18"/>
      <c r="B99" s="19"/>
      <c r="C99" s="17"/>
    </row>
    <row r="100" spans="1:3" x14ac:dyDescent="0.3">
      <c r="A100" s="18"/>
      <c r="B100" s="19"/>
      <c r="C100" s="17"/>
    </row>
    <row r="101" spans="1:3" x14ac:dyDescent="0.3">
      <c r="A101" s="18"/>
      <c r="B101" s="19"/>
      <c r="C101" s="17"/>
    </row>
    <row r="102" spans="1:3" x14ac:dyDescent="0.3">
      <c r="A102" s="18"/>
      <c r="B102" s="19"/>
      <c r="C102" s="17"/>
    </row>
    <row r="103" spans="1:3" x14ac:dyDescent="0.3">
      <c r="A103" s="18"/>
      <c r="B103" s="19"/>
      <c r="C103" s="17"/>
    </row>
    <row r="104" spans="1:3" x14ac:dyDescent="0.3">
      <c r="A104" s="18"/>
      <c r="B104" s="19"/>
      <c r="C104" s="17"/>
    </row>
    <row r="105" spans="1:3" x14ac:dyDescent="0.3">
      <c r="A105" s="18"/>
      <c r="B105" s="19"/>
      <c r="C105" s="17"/>
    </row>
    <row r="106" spans="1:3" x14ac:dyDescent="0.3">
      <c r="A106" s="18"/>
      <c r="B106" s="19"/>
      <c r="C106" s="17"/>
    </row>
    <row r="107" spans="1:3" x14ac:dyDescent="0.3">
      <c r="A107" s="18"/>
      <c r="B107" s="19"/>
      <c r="C107" s="17"/>
    </row>
    <row r="108" spans="1:3" x14ac:dyDescent="0.3">
      <c r="A108" s="18"/>
      <c r="B108" s="19"/>
      <c r="C108" s="17"/>
    </row>
    <row r="109" spans="1:3" x14ac:dyDescent="0.3">
      <c r="A109" s="18"/>
      <c r="B109" s="19"/>
      <c r="C109" s="17"/>
    </row>
    <row r="110" spans="1:3" x14ac:dyDescent="0.3">
      <c r="A110" s="18"/>
      <c r="B110" s="19"/>
      <c r="C110" s="17"/>
    </row>
    <row r="111" spans="1:3" x14ac:dyDescent="0.3">
      <c r="A111" s="18"/>
      <c r="B111" s="19"/>
      <c r="C111" s="17"/>
    </row>
    <row r="112" spans="1:3" x14ac:dyDescent="0.3">
      <c r="A112" s="18"/>
      <c r="B112" s="19"/>
      <c r="C112" s="17"/>
    </row>
    <row r="113" spans="1:3" x14ac:dyDescent="0.3">
      <c r="A113" s="18"/>
      <c r="B113" s="19"/>
      <c r="C113" s="17"/>
    </row>
    <row r="114" spans="1:3" x14ac:dyDescent="0.3">
      <c r="A114" s="18"/>
      <c r="B114" s="19"/>
      <c r="C114" s="17"/>
    </row>
    <row r="115" spans="1:3" x14ac:dyDescent="0.3">
      <c r="A115" s="18"/>
      <c r="B115" s="19"/>
      <c r="C115" s="17"/>
    </row>
    <row r="116" spans="1:3" x14ac:dyDescent="0.3">
      <c r="A116" s="18"/>
      <c r="B116" s="19"/>
      <c r="C116" s="17"/>
    </row>
    <row r="117" spans="1:3" x14ac:dyDescent="0.3">
      <c r="A117" s="18"/>
      <c r="B117" s="19"/>
      <c r="C117" s="17"/>
    </row>
    <row r="118" spans="1:3" x14ac:dyDescent="0.3">
      <c r="A118" s="18"/>
      <c r="B118" s="19"/>
      <c r="C118" s="17"/>
    </row>
    <row r="119" spans="1:3" x14ac:dyDescent="0.3">
      <c r="A119" s="18"/>
      <c r="B119" s="19"/>
      <c r="C119" s="17"/>
    </row>
    <row r="120" spans="1:3" x14ac:dyDescent="0.3">
      <c r="A120" s="18"/>
      <c r="B120" s="19"/>
      <c r="C120" s="17"/>
    </row>
    <row r="121" spans="1:3" x14ac:dyDescent="0.3">
      <c r="A121" s="18"/>
      <c r="B121" s="19"/>
      <c r="C121" s="17"/>
    </row>
    <row r="122" spans="1:3" x14ac:dyDescent="0.3">
      <c r="A122" s="18"/>
      <c r="B122" s="19"/>
      <c r="C122" s="17"/>
    </row>
    <row r="123" spans="1:3" x14ac:dyDescent="0.3">
      <c r="A123" s="18"/>
      <c r="B123" s="19"/>
      <c r="C123" s="17"/>
    </row>
    <row r="124" spans="1:3" x14ac:dyDescent="0.3">
      <c r="A124" s="18"/>
      <c r="B124" s="19"/>
      <c r="C124" s="17"/>
    </row>
    <row r="125" spans="1:3" x14ac:dyDescent="0.3">
      <c r="A125" s="18"/>
      <c r="B125" s="19"/>
      <c r="C125" s="17"/>
    </row>
    <row r="126" spans="1:3" x14ac:dyDescent="0.3">
      <c r="A126" s="18"/>
      <c r="B126" s="19"/>
      <c r="C126" s="17"/>
    </row>
    <row r="127" spans="1:3" x14ac:dyDescent="0.3">
      <c r="A127" s="18"/>
      <c r="B127" s="19"/>
      <c r="C127" s="17"/>
    </row>
    <row r="128" spans="1:3" x14ac:dyDescent="0.3">
      <c r="A128" s="18"/>
      <c r="B128" s="19"/>
      <c r="C128" s="17"/>
    </row>
    <row r="129" spans="1:3" x14ac:dyDescent="0.3">
      <c r="A129" s="18"/>
      <c r="B129" s="19"/>
      <c r="C129" s="17"/>
    </row>
    <row r="130" spans="1:3" x14ac:dyDescent="0.3">
      <c r="A130" s="18"/>
      <c r="B130" s="19"/>
      <c r="C130" s="17"/>
    </row>
    <row r="131" spans="1:3" x14ac:dyDescent="0.3">
      <c r="A131" s="18"/>
      <c r="B131" s="19"/>
      <c r="C131" s="17"/>
    </row>
    <row r="132" spans="1:3" x14ac:dyDescent="0.3">
      <c r="A132" s="18"/>
      <c r="B132" s="19"/>
      <c r="C132" s="17"/>
    </row>
    <row r="133" spans="1:3" x14ac:dyDescent="0.3">
      <c r="A133" s="18"/>
      <c r="B133" s="19"/>
      <c r="C133" s="17"/>
    </row>
    <row r="134" spans="1:3" x14ac:dyDescent="0.3">
      <c r="A134" s="18"/>
      <c r="B134" s="19"/>
      <c r="C134" s="17"/>
    </row>
    <row r="135" spans="1:3" x14ac:dyDescent="0.3">
      <c r="A135" s="18"/>
      <c r="B135" s="19"/>
      <c r="C135" s="17"/>
    </row>
    <row r="136" spans="1:3" x14ac:dyDescent="0.3">
      <c r="A136" s="18"/>
      <c r="B136" s="19"/>
      <c r="C136" s="17"/>
    </row>
    <row r="137" spans="1:3" x14ac:dyDescent="0.3">
      <c r="A137" s="18"/>
      <c r="B137" s="19"/>
      <c r="C137" s="17"/>
    </row>
    <row r="138" spans="1:3" x14ac:dyDescent="0.3">
      <c r="A138" s="18"/>
      <c r="B138" s="19"/>
      <c r="C138" s="17"/>
    </row>
    <row r="139" spans="1:3" x14ac:dyDescent="0.3">
      <c r="A139" s="18"/>
      <c r="B139" s="19"/>
      <c r="C139" s="17"/>
    </row>
    <row r="140" spans="1:3" x14ac:dyDescent="0.3">
      <c r="A140" s="18"/>
      <c r="B140" s="19"/>
      <c r="C140" s="17"/>
    </row>
    <row r="141" spans="1:3" x14ac:dyDescent="0.3">
      <c r="A141" s="18"/>
      <c r="B141" s="19"/>
      <c r="C141" s="17"/>
    </row>
    <row r="142" spans="1:3" x14ac:dyDescent="0.3">
      <c r="A142" s="18"/>
      <c r="B142" s="19"/>
      <c r="C142" s="17"/>
    </row>
    <row r="143" spans="1:3" x14ac:dyDescent="0.3">
      <c r="A143" s="18"/>
      <c r="B143" s="19"/>
      <c r="C143" s="17"/>
    </row>
    <row r="144" spans="1:3" x14ac:dyDescent="0.3">
      <c r="A144" s="18"/>
      <c r="B144" s="19"/>
      <c r="C144" s="17"/>
    </row>
  </sheetData>
  <hyperlinks>
    <hyperlink ref="A1" location="'Total Orgs'!A1" display="Total Organizations" xr:uid="{9BB6C11D-4CC8-428D-9B06-38E5720545C5}"/>
  </hyperlinks>
  <pageMargins left="0.75" right="0.75" top="1" bottom="1" header="0.5" footer="0.5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tabColor theme="1"/>
  </sheetPr>
  <dimension ref="A1:C50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27</v>
      </c>
      <c r="C3" t="s">
        <v>232</v>
      </c>
    </row>
    <row r="5" spans="1:3" x14ac:dyDescent="0.3">
      <c r="A5" s="4" t="s">
        <v>1</v>
      </c>
      <c r="B5" s="2">
        <f>'Total Orgs'!B64</f>
        <v>12000</v>
      </c>
    </row>
    <row r="6" spans="1:3" x14ac:dyDescent="0.3">
      <c r="A6" s="4" t="s">
        <v>2</v>
      </c>
      <c r="B6" s="2">
        <v>2000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SUM(B12:B105)</f>
        <v>13999.990000000002</v>
      </c>
    </row>
    <row r="9" spans="1:3" x14ac:dyDescent="0.3">
      <c r="A9" s="4" t="s">
        <v>4</v>
      </c>
      <c r="B9" s="2">
        <f>SUM(B5+B6-B8)</f>
        <v>9.9999999983992893E-3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45203</v>
      </c>
      <c r="B12" s="2">
        <v>455.09</v>
      </c>
      <c r="C12" t="s">
        <v>530</v>
      </c>
    </row>
    <row r="13" spans="1:3" x14ac:dyDescent="0.3">
      <c r="C13" t="s">
        <v>531</v>
      </c>
    </row>
    <row r="14" spans="1:3" x14ac:dyDescent="0.3">
      <c r="A14" s="4">
        <v>45203</v>
      </c>
      <c r="B14" s="2">
        <v>236.86</v>
      </c>
      <c r="C14" t="s">
        <v>532</v>
      </c>
    </row>
    <row r="15" spans="1:3" x14ac:dyDescent="0.3">
      <c r="C15" t="s">
        <v>533</v>
      </c>
    </row>
    <row r="16" spans="1:3" x14ac:dyDescent="0.3">
      <c r="C16" t="s">
        <v>534</v>
      </c>
    </row>
    <row r="17" spans="1:3" x14ac:dyDescent="0.3">
      <c r="A17" s="4">
        <v>45217</v>
      </c>
      <c r="B17" s="2">
        <v>750</v>
      </c>
      <c r="C17" t="s">
        <v>567</v>
      </c>
    </row>
    <row r="18" spans="1:3" x14ac:dyDescent="0.3">
      <c r="C18" t="s">
        <v>568</v>
      </c>
    </row>
    <row r="19" spans="1:3" x14ac:dyDescent="0.3">
      <c r="A19" s="4">
        <v>45217</v>
      </c>
      <c r="B19" s="2">
        <v>2000</v>
      </c>
      <c r="C19" t="s">
        <v>569</v>
      </c>
    </row>
    <row r="20" spans="1:3" x14ac:dyDescent="0.3">
      <c r="C20" t="s">
        <v>570</v>
      </c>
    </row>
    <row r="21" spans="1:3" x14ac:dyDescent="0.3">
      <c r="A21" s="4">
        <v>45232</v>
      </c>
      <c r="B21" s="2">
        <v>1500</v>
      </c>
      <c r="C21" t="s">
        <v>595</v>
      </c>
    </row>
    <row r="22" spans="1:3" x14ac:dyDescent="0.3">
      <c r="C22" t="s">
        <v>594</v>
      </c>
    </row>
    <row r="23" spans="1:3" x14ac:dyDescent="0.3">
      <c r="A23" s="4">
        <v>45281</v>
      </c>
      <c r="B23" s="2">
        <v>233.26</v>
      </c>
      <c r="C23" t="s">
        <v>569</v>
      </c>
    </row>
    <row r="24" spans="1:3" x14ac:dyDescent="0.3">
      <c r="C24" t="s">
        <v>655</v>
      </c>
    </row>
    <row r="25" spans="1:3" x14ac:dyDescent="0.3">
      <c r="A25" s="4">
        <v>45281</v>
      </c>
      <c r="B25" s="2">
        <v>247.18</v>
      </c>
      <c r="C25" t="s">
        <v>595</v>
      </c>
    </row>
    <row r="26" spans="1:3" x14ac:dyDescent="0.3">
      <c r="C26" t="s">
        <v>655</v>
      </c>
    </row>
    <row r="27" spans="1:3" x14ac:dyDescent="0.3">
      <c r="A27" s="4">
        <v>45281</v>
      </c>
      <c r="B27" s="2">
        <v>233.26</v>
      </c>
      <c r="C27" t="s">
        <v>656</v>
      </c>
    </row>
    <row r="28" spans="1:3" x14ac:dyDescent="0.3">
      <c r="C28" t="s">
        <v>655</v>
      </c>
    </row>
    <row r="29" spans="1:3" x14ac:dyDescent="0.3">
      <c r="C29" s="124">
        <v>28195806</v>
      </c>
    </row>
    <row r="30" spans="1:3" x14ac:dyDescent="0.3">
      <c r="A30" s="4">
        <v>45281</v>
      </c>
      <c r="B30" s="2">
        <v>1500</v>
      </c>
      <c r="C30" t="s">
        <v>656</v>
      </c>
    </row>
    <row r="31" spans="1:3" x14ac:dyDescent="0.3">
      <c r="C31" t="s">
        <v>657</v>
      </c>
    </row>
    <row r="32" spans="1:3" x14ac:dyDescent="0.3">
      <c r="A32" s="4">
        <v>45281</v>
      </c>
      <c r="B32" s="2">
        <v>207.8</v>
      </c>
      <c r="C32" t="s">
        <v>656</v>
      </c>
    </row>
    <row r="33" spans="1:3" x14ac:dyDescent="0.3">
      <c r="C33" t="s">
        <v>658</v>
      </c>
    </row>
    <row r="34" spans="1:3" x14ac:dyDescent="0.3">
      <c r="A34" s="4">
        <v>45301</v>
      </c>
      <c r="B34" s="2">
        <v>1000</v>
      </c>
      <c r="C34" t="s">
        <v>665</v>
      </c>
    </row>
    <row r="35" spans="1:3" x14ac:dyDescent="0.3">
      <c r="C35" t="s">
        <v>666</v>
      </c>
    </row>
    <row r="36" spans="1:3" x14ac:dyDescent="0.3">
      <c r="A36" s="4">
        <v>45301</v>
      </c>
      <c r="B36" s="2">
        <v>246.1</v>
      </c>
      <c r="C36" t="s">
        <v>665</v>
      </c>
    </row>
    <row r="37" spans="1:3" x14ac:dyDescent="0.3">
      <c r="C37" t="s">
        <v>667</v>
      </c>
    </row>
    <row r="38" spans="1:3" x14ac:dyDescent="0.3">
      <c r="A38" s="4">
        <v>45315</v>
      </c>
      <c r="B38" s="2">
        <v>600</v>
      </c>
      <c r="C38" t="s">
        <v>688</v>
      </c>
    </row>
    <row r="39" spans="1:3" x14ac:dyDescent="0.3">
      <c r="C39" t="s">
        <v>689</v>
      </c>
    </row>
    <row r="40" spans="1:3" x14ac:dyDescent="0.3">
      <c r="A40" s="4">
        <v>45315</v>
      </c>
      <c r="B40" s="2">
        <v>400</v>
      </c>
      <c r="C40" t="s">
        <v>690</v>
      </c>
    </row>
    <row r="41" spans="1:3" x14ac:dyDescent="0.3">
      <c r="C41" t="s">
        <v>691</v>
      </c>
    </row>
    <row r="42" spans="1:3" x14ac:dyDescent="0.3">
      <c r="A42" s="4">
        <v>45343</v>
      </c>
      <c r="B42" s="2">
        <v>800</v>
      </c>
      <c r="C42" t="s">
        <v>758</v>
      </c>
    </row>
    <row r="43" spans="1:3" x14ac:dyDescent="0.3">
      <c r="C43" t="s">
        <v>813</v>
      </c>
    </row>
    <row r="44" spans="1:3" x14ac:dyDescent="0.3">
      <c r="A44" s="4">
        <v>45370</v>
      </c>
      <c r="B44" s="2">
        <v>650</v>
      </c>
      <c r="C44" t="s">
        <v>826</v>
      </c>
    </row>
    <row r="45" spans="1:3" x14ac:dyDescent="0.3">
      <c r="C45" t="s">
        <v>829</v>
      </c>
    </row>
    <row r="46" spans="1:3" x14ac:dyDescent="0.3">
      <c r="A46" s="4">
        <v>45404</v>
      </c>
      <c r="B46" s="2">
        <v>150</v>
      </c>
      <c r="C46" t="s">
        <v>936</v>
      </c>
    </row>
    <row r="47" spans="1:3" x14ac:dyDescent="0.3">
      <c r="C47" t="s">
        <v>937</v>
      </c>
    </row>
    <row r="48" spans="1:3" x14ac:dyDescent="0.3">
      <c r="A48" s="4">
        <v>6.27</v>
      </c>
      <c r="B48" s="2">
        <v>2790.44</v>
      </c>
      <c r="C48" t="s">
        <v>1054</v>
      </c>
    </row>
    <row r="49" spans="3:3" x14ac:dyDescent="0.3">
      <c r="C49" t="s">
        <v>1055</v>
      </c>
    </row>
    <row r="50" spans="3:3" x14ac:dyDescent="0.3">
      <c r="C50" t="s">
        <v>1056</v>
      </c>
    </row>
  </sheetData>
  <hyperlinks>
    <hyperlink ref="A1" location="'Total Orgs'!A1" display="Total Organizations" xr:uid="{00000000-0004-0000-4F00-000000000000}"/>
  </hyperlinks>
  <pageMargins left="0.75" right="0.75" top="1" bottom="1" header="0.5" footer="0.5"/>
  <pageSetup orientation="portrait" horizontalDpi="4294967292" verticalDpi="4294967292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A15D7-4C50-4138-A05A-E22E0A54861A}">
  <sheetPr>
    <tabColor theme="1"/>
  </sheetPr>
  <dimension ref="A1:C29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793</v>
      </c>
    </row>
    <row r="5" spans="1:3" x14ac:dyDescent="0.3">
      <c r="A5" s="4" t="s">
        <v>1</v>
      </c>
      <c r="B5" s="2">
        <f>'Total Orgs'!B65</f>
        <v>500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SUM(B12:B105)</f>
        <v>0</v>
      </c>
    </row>
    <row r="9" spans="1:3" x14ac:dyDescent="0.3">
      <c r="A9" s="4" t="s">
        <v>4</v>
      </c>
      <c r="B9" s="2">
        <f>SUM(B5+B6-B8)</f>
        <v>500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29" spans="3:3" x14ac:dyDescent="0.3">
      <c r="C29" s="124"/>
    </row>
  </sheetData>
  <hyperlinks>
    <hyperlink ref="A1" location="'Total Orgs'!A1" display="Total Organizations" xr:uid="{A270DE70-88B7-426C-A392-B36CEDD6D27E}"/>
  </hyperlinks>
  <pageMargins left="0.75" right="0.75" top="1" bottom="1" header="0.5" footer="0.5"/>
  <pageSetup orientation="portrait" horizontalDpi="4294967292" verticalDpi="4294967292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tabColor theme="1"/>
  </sheetPr>
  <dimension ref="A1:C17"/>
  <sheetViews>
    <sheetView workbookViewId="0"/>
  </sheetViews>
  <sheetFormatPr defaultRowHeight="15.6" x14ac:dyDescent="0.3"/>
  <cols>
    <col min="1" max="1" width="17.19921875" style="44" customWidth="1"/>
    <col min="3" max="3" width="33.3984375" customWidth="1"/>
  </cols>
  <sheetData>
    <row r="1" spans="1:3" x14ac:dyDescent="0.3">
      <c r="A1" s="42" t="s">
        <v>0</v>
      </c>
      <c r="B1" s="2"/>
      <c r="C1" s="1" t="e">
        <f>'Total Orgs'!#REF!</f>
        <v>#REF!</v>
      </c>
    </row>
    <row r="2" spans="1:3" x14ac:dyDescent="0.3">
      <c r="A2" s="42"/>
      <c r="B2" s="2"/>
    </row>
    <row r="3" spans="1:3" x14ac:dyDescent="0.3">
      <c r="A3" s="43" t="s">
        <v>170</v>
      </c>
      <c r="B3" s="2"/>
    </row>
    <row r="4" spans="1:3" x14ac:dyDescent="0.3">
      <c r="B4" s="2"/>
    </row>
    <row r="5" spans="1:3" x14ac:dyDescent="0.3">
      <c r="A5" s="44" t="s">
        <v>1</v>
      </c>
      <c r="B5" s="2">
        <f>'Total Orgs'!B66</f>
        <v>1500</v>
      </c>
    </row>
    <row r="6" spans="1:3" x14ac:dyDescent="0.3">
      <c r="A6" s="44" t="s">
        <v>2</v>
      </c>
      <c r="B6" s="2"/>
    </row>
    <row r="7" spans="1:3" s="23" customFormat="1" x14ac:dyDescent="0.3">
      <c r="A7" s="67" t="s">
        <v>131</v>
      </c>
      <c r="B7" s="14"/>
      <c r="C7" s="15"/>
    </row>
    <row r="8" spans="1:3" x14ac:dyDescent="0.3">
      <c r="A8" s="44" t="s">
        <v>3</v>
      </c>
      <c r="B8" s="2">
        <f>SUM(B12:B101)</f>
        <v>1110.8600000000001</v>
      </c>
    </row>
    <row r="9" spans="1:3" x14ac:dyDescent="0.3">
      <c r="A9" s="44" t="s">
        <v>4</v>
      </c>
      <c r="B9" s="2">
        <f>SUM(B5+B6-B7-B8)</f>
        <v>389.13999999999987</v>
      </c>
    </row>
    <row r="10" spans="1:3" x14ac:dyDescent="0.3">
      <c r="B10" s="2"/>
    </row>
    <row r="11" spans="1:3" x14ac:dyDescent="0.3">
      <c r="A11" s="45" t="s">
        <v>5</v>
      </c>
      <c r="B11" s="3" t="s">
        <v>6</v>
      </c>
      <c r="C11" s="1" t="s">
        <v>7</v>
      </c>
    </row>
    <row r="12" spans="1:3" x14ac:dyDescent="0.3">
      <c r="A12" s="44">
        <v>45415</v>
      </c>
      <c r="B12">
        <v>200</v>
      </c>
      <c r="C12" t="s">
        <v>959</v>
      </c>
    </row>
    <row r="13" spans="1:3" s="23" customFormat="1" x14ac:dyDescent="0.3">
      <c r="A13" s="67"/>
      <c r="C13" s="15" t="s">
        <v>960</v>
      </c>
    </row>
    <row r="14" spans="1:3" x14ac:dyDescent="0.3">
      <c r="A14" s="44" t="s">
        <v>1067</v>
      </c>
      <c r="B14">
        <v>384.14</v>
      </c>
      <c r="C14" t="s">
        <v>720</v>
      </c>
    </row>
    <row r="15" spans="1:3" x14ac:dyDescent="0.3">
      <c r="C15" t="s">
        <v>1068</v>
      </c>
    </row>
    <row r="16" spans="1:3" x14ac:dyDescent="0.3">
      <c r="A16" s="44">
        <v>6.5</v>
      </c>
      <c r="B16">
        <v>526.72</v>
      </c>
      <c r="C16" t="s">
        <v>720</v>
      </c>
    </row>
    <row r="17" spans="3:3" x14ac:dyDescent="0.3">
      <c r="C17" t="s">
        <v>1069</v>
      </c>
    </row>
  </sheetData>
  <hyperlinks>
    <hyperlink ref="A1" location="'Total Orgs'!A1" display="Total Organizations" xr:uid="{00000000-0004-0000-5300-000000000000}"/>
  </hyperlinks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tabColor theme="1"/>
  </sheetPr>
  <dimension ref="A1:O37"/>
  <sheetViews>
    <sheetView workbookViewId="0"/>
  </sheetViews>
  <sheetFormatPr defaultRowHeight="15.6" x14ac:dyDescent="0.3"/>
  <cols>
    <col min="1" max="1" width="15" customWidth="1"/>
    <col min="2" max="2" width="10.09765625" bestFit="1" customWidth="1"/>
    <col min="3" max="3" width="33.69921875" customWidth="1"/>
    <col min="4" max="4" width="10.09765625" bestFit="1" customWidth="1"/>
  </cols>
  <sheetData>
    <row r="1" spans="1:3" x14ac:dyDescent="0.3">
      <c r="A1" s="5" t="s">
        <v>0</v>
      </c>
      <c r="B1" s="2"/>
      <c r="C1" s="1" t="e">
        <f>'Total Orgs'!#REF!</f>
        <v>#REF!</v>
      </c>
    </row>
    <row r="2" spans="1:3" x14ac:dyDescent="0.3">
      <c r="A2" s="5"/>
      <c r="B2" s="2"/>
    </row>
    <row r="3" spans="1:3" x14ac:dyDescent="0.3">
      <c r="A3" s="6" t="s">
        <v>285</v>
      </c>
      <c r="B3" s="2"/>
    </row>
    <row r="4" spans="1:3" x14ac:dyDescent="0.3">
      <c r="A4" s="4"/>
      <c r="B4" s="2"/>
    </row>
    <row r="5" spans="1:3" x14ac:dyDescent="0.3">
      <c r="A5" s="4" t="s">
        <v>1</v>
      </c>
      <c r="B5" s="2">
        <f>'Total Orgs'!B67</f>
        <v>4800</v>
      </c>
    </row>
    <row r="6" spans="1:3" x14ac:dyDescent="0.3">
      <c r="A6" s="4" t="s">
        <v>2</v>
      </c>
      <c r="B6" s="2"/>
    </row>
    <row r="7" spans="1:3" s="15" customFormat="1" x14ac:dyDescent="0.3">
      <c r="A7" s="22" t="s">
        <v>131</v>
      </c>
      <c r="B7" s="34"/>
    </row>
    <row r="8" spans="1:3" x14ac:dyDescent="0.3">
      <c r="A8" s="4" t="s">
        <v>3</v>
      </c>
      <c r="B8" s="2">
        <f>SUM(B12:B107)</f>
        <v>4800</v>
      </c>
    </row>
    <row r="9" spans="1:3" x14ac:dyDescent="0.3">
      <c r="A9" s="4" t="s">
        <v>4</v>
      </c>
      <c r="B9" s="2">
        <f>SUM(B5+B6-B7-B8)</f>
        <v>0</v>
      </c>
    </row>
    <row r="10" spans="1:3" x14ac:dyDescent="0.3">
      <c r="A10" s="4"/>
      <c r="B10" s="2"/>
    </row>
    <row r="11" spans="1:3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13">
        <v>45245</v>
      </c>
      <c r="B12" s="174">
        <v>1622.76</v>
      </c>
      <c r="C12" s="15" t="s">
        <v>605</v>
      </c>
    </row>
    <row r="13" spans="1:3" x14ac:dyDescent="0.3">
      <c r="B13" s="174"/>
      <c r="C13" s="15" t="s">
        <v>606</v>
      </c>
    </row>
    <row r="14" spans="1:3" x14ac:dyDescent="0.3">
      <c r="A14" s="27"/>
      <c r="B14" s="128"/>
      <c r="C14" t="s">
        <v>607</v>
      </c>
    </row>
    <row r="15" spans="1:3" x14ac:dyDescent="0.3">
      <c r="B15" s="128">
        <v>1048.8</v>
      </c>
      <c r="C15" t="s">
        <v>605</v>
      </c>
    </row>
    <row r="16" spans="1:3" x14ac:dyDescent="0.3">
      <c r="A16" s="27"/>
      <c r="B16" s="128"/>
      <c r="C16" t="s">
        <v>606</v>
      </c>
    </row>
    <row r="17" spans="1:15" x14ac:dyDescent="0.3">
      <c r="B17" s="128"/>
      <c r="C17" t="s">
        <v>607</v>
      </c>
    </row>
    <row r="18" spans="1:15" x14ac:dyDescent="0.3">
      <c r="A18" s="27"/>
      <c r="B18" s="128"/>
      <c r="C18" t="s">
        <v>617</v>
      </c>
      <c r="D18" s="168"/>
    </row>
    <row r="19" spans="1:15" x14ac:dyDescent="0.3">
      <c r="B19" s="128">
        <v>139.99</v>
      </c>
      <c r="C19" t="s">
        <v>905</v>
      </c>
      <c r="D19" s="168"/>
    </row>
    <row r="20" spans="1:15" x14ac:dyDescent="0.3">
      <c r="B20" s="128"/>
      <c r="C20" t="s">
        <v>906</v>
      </c>
      <c r="D20" s="170"/>
    </row>
    <row r="21" spans="1:15" x14ac:dyDescent="0.3">
      <c r="B21" s="128">
        <v>472.32</v>
      </c>
      <c r="C21" t="s">
        <v>499</v>
      </c>
      <c r="D21" s="168"/>
    </row>
    <row r="22" spans="1:15" x14ac:dyDescent="0.3">
      <c r="B22" s="128"/>
      <c r="C22" t="s">
        <v>907</v>
      </c>
      <c r="N22">
        <v>30000</v>
      </c>
    </row>
    <row r="23" spans="1:15" x14ac:dyDescent="0.3">
      <c r="B23" s="128"/>
      <c r="C23" t="s">
        <v>908</v>
      </c>
      <c r="N23">
        <v>60</v>
      </c>
      <c r="O23">
        <f>5*12</f>
        <v>60</v>
      </c>
    </row>
    <row r="24" spans="1:15" x14ac:dyDescent="0.3">
      <c r="A24" s="27">
        <v>45449</v>
      </c>
      <c r="B24" s="128">
        <v>300</v>
      </c>
      <c r="C24" t="s">
        <v>1021</v>
      </c>
      <c r="N24">
        <f>N22/N23</f>
        <v>500</v>
      </c>
    </row>
    <row r="25" spans="1:15" x14ac:dyDescent="0.3">
      <c r="B25" s="128"/>
      <c r="C25" t="s">
        <v>1022</v>
      </c>
    </row>
    <row r="26" spans="1:15" x14ac:dyDescent="0.3">
      <c r="B26" s="128"/>
      <c r="C26" t="s">
        <v>1023</v>
      </c>
    </row>
    <row r="27" spans="1:15" x14ac:dyDescent="0.3">
      <c r="B27" s="128"/>
      <c r="C27" t="s">
        <v>1024</v>
      </c>
    </row>
    <row r="28" spans="1:15" x14ac:dyDescent="0.3">
      <c r="A28" s="27">
        <v>45449</v>
      </c>
      <c r="B28" s="128">
        <v>30</v>
      </c>
      <c r="C28" t="s">
        <v>1021</v>
      </c>
    </row>
    <row r="29" spans="1:15" x14ac:dyDescent="0.3">
      <c r="B29" s="128"/>
      <c r="C29" t="s">
        <v>1022</v>
      </c>
    </row>
    <row r="30" spans="1:15" x14ac:dyDescent="0.3">
      <c r="B30" s="128"/>
      <c r="C30" t="s">
        <v>1023</v>
      </c>
    </row>
    <row r="31" spans="1:15" x14ac:dyDescent="0.3">
      <c r="C31" t="s">
        <v>1025</v>
      </c>
    </row>
    <row r="32" spans="1:15" x14ac:dyDescent="0.3">
      <c r="A32" s="27">
        <v>45449</v>
      </c>
      <c r="B32" s="128">
        <v>30</v>
      </c>
      <c r="C32" t="s">
        <v>1021</v>
      </c>
    </row>
    <row r="33" spans="1:3" x14ac:dyDescent="0.3">
      <c r="C33" t="s">
        <v>1022</v>
      </c>
    </row>
    <row r="34" spans="1:3" x14ac:dyDescent="0.3">
      <c r="C34" t="s">
        <v>1023</v>
      </c>
    </row>
    <row r="35" spans="1:3" x14ac:dyDescent="0.3">
      <c r="C35" t="s">
        <v>1025</v>
      </c>
    </row>
    <row r="36" spans="1:3" x14ac:dyDescent="0.3">
      <c r="A36" s="27">
        <v>45481</v>
      </c>
      <c r="B36">
        <v>1156.1300000000001</v>
      </c>
      <c r="C36" t="s">
        <v>1076</v>
      </c>
    </row>
    <row r="37" spans="1:3" x14ac:dyDescent="0.3">
      <c r="C37" t="s">
        <v>1077</v>
      </c>
    </row>
  </sheetData>
  <hyperlinks>
    <hyperlink ref="A1" location="'Total Orgs'!A1" display="Total Organizations" xr:uid="{00000000-0004-0000-5400-000000000000}"/>
  </hyperlink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tabColor theme="1"/>
  </sheetPr>
  <dimension ref="A1:C16"/>
  <sheetViews>
    <sheetView workbookViewId="0"/>
  </sheetViews>
  <sheetFormatPr defaultRowHeight="15.6" x14ac:dyDescent="0.3"/>
  <cols>
    <col min="1" max="1" width="15" customWidth="1"/>
    <col min="3" max="3" width="33.69921875" customWidth="1"/>
  </cols>
  <sheetData>
    <row r="1" spans="1:3" x14ac:dyDescent="0.3">
      <c r="A1" s="5" t="s">
        <v>0</v>
      </c>
      <c r="B1" s="2"/>
      <c r="C1" s="1" t="e">
        <f>'Total Orgs'!#REF!</f>
        <v>#REF!</v>
      </c>
    </row>
    <row r="2" spans="1:3" x14ac:dyDescent="0.3">
      <c r="A2" s="5"/>
      <c r="B2" s="2"/>
    </row>
    <row r="3" spans="1:3" x14ac:dyDescent="0.3">
      <c r="A3" s="6" t="s">
        <v>193</v>
      </c>
      <c r="B3" s="2"/>
    </row>
    <row r="4" spans="1:3" x14ac:dyDescent="0.3">
      <c r="A4" s="4"/>
      <c r="B4" s="2"/>
    </row>
    <row r="5" spans="1:3" x14ac:dyDescent="0.3">
      <c r="A5" s="4" t="s">
        <v>1</v>
      </c>
      <c r="B5" s="2">
        <f>'Total Orgs'!B68</f>
        <v>1430</v>
      </c>
    </row>
    <row r="6" spans="1:3" x14ac:dyDescent="0.3">
      <c r="A6" s="4" t="s">
        <v>2</v>
      </c>
      <c r="B6" s="2"/>
    </row>
    <row r="7" spans="1:3" s="15" customFormat="1" x14ac:dyDescent="0.3">
      <c r="A7" s="22" t="s">
        <v>131</v>
      </c>
      <c r="B7" s="34">
        <f>'Total Orgs'!D68</f>
        <v>0</v>
      </c>
    </row>
    <row r="8" spans="1:3" x14ac:dyDescent="0.3">
      <c r="A8" s="4" t="s">
        <v>3</v>
      </c>
      <c r="B8" s="2">
        <f>SUM(B12:B107)</f>
        <v>1430</v>
      </c>
    </row>
    <row r="9" spans="1:3" x14ac:dyDescent="0.3">
      <c r="A9" s="4" t="s">
        <v>4</v>
      </c>
      <c r="B9" s="2">
        <f>SUM(B5+B6-B7-B8)</f>
        <v>0</v>
      </c>
    </row>
    <row r="10" spans="1:3" x14ac:dyDescent="0.3">
      <c r="A10" s="4"/>
      <c r="B10" s="2"/>
    </row>
    <row r="11" spans="1:3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13">
        <v>45209</v>
      </c>
      <c r="B12">
        <v>1430</v>
      </c>
      <c r="C12" s="15" t="s">
        <v>545</v>
      </c>
    </row>
    <row r="13" spans="1:3" x14ac:dyDescent="0.3">
      <c r="C13" s="15" t="s">
        <v>566</v>
      </c>
    </row>
    <row r="14" spans="1:3" x14ac:dyDescent="0.3">
      <c r="A14" s="27"/>
    </row>
    <row r="16" spans="1:3" x14ac:dyDescent="0.3">
      <c r="A16" s="27"/>
    </row>
  </sheetData>
  <hyperlinks>
    <hyperlink ref="A1" location="'Total Orgs'!A1" display="Total Organizations" xr:uid="{00000000-0004-0000-5500-000000000000}"/>
  </hyperlink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>
    <tabColor rgb="FFC00000"/>
  </sheetPr>
  <dimension ref="A1:C19"/>
  <sheetViews>
    <sheetView workbookViewId="0">
      <selection sqref="A1:C14"/>
    </sheetView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221</v>
      </c>
    </row>
    <row r="5" spans="1:3" x14ac:dyDescent="0.3">
      <c r="A5" s="4" t="s">
        <v>1</v>
      </c>
      <c r="B5" s="2">
        <f>'Total Orgs'!B69</f>
        <v>500</v>
      </c>
    </row>
    <row r="6" spans="1:3" x14ac:dyDescent="0.3">
      <c r="A6" s="4" t="s">
        <v>2</v>
      </c>
    </row>
    <row r="7" spans="1:3" s="15" customFormat="1" x14ac:dyDescent="0.3">
      <c r="A7" s="22" t="s">
        <v>131</v>
      </c>
      <c r="B7" s="34"/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500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s="23" customFormat="1" x14ac:dyDescent="0.3">
      <c r="A12" s="13"/>
      <c r="B12" s="14"/>
      <c r="C12" s="15"/>
    </row>
    <row r="19" spans="1:3" s="23" customFormat="1" x14ac:dyDescent="0.3">
      <c r="A19" s="13"/>
      <c r="B19" s="14"/>
      <c r="C19" s="15"/>
    </row>
  </sheetData>
  <hyperlinks>
    <hyperlink ref="A1" location="'Total Orgs'!A1" display="Total Organizations" xr:uid="{00000000-0004-0000-5700-000000000000}"/>
  </hyperlinks>
  <pageMargins left="0.75" right="0.75" top="1" bottom="1" header="0.5" footer="0.5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>
    <tabColor rgb="FFC00000"/>
  </sheetPr>
  <dimension ref="A1:F90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7.5" customWidth="1"/>
  </cols>
  <sheetData>
    <row r="1" spans="1:6" x14ac:dyDescent="0.3">
      <c r="A1" s="5" t="s">
        <v>0</v>
      </c>
      <c r="C1" s="1" t="e">
        <f>'Total Orgs'!#REF!</f>
        <v>#REF!</v>
      </c>
    </row>
    <row r="2" spans="1:6" x14ac:dyDescent="0.3">
      <c r="A2" s="5"/>
    </row>
    <row r="3" spans="1:6" x14ac:dyDescent="0.3">
      <c r="A3" s="6" t="s">
        <v>28</v>
      </c>
      <c r="C3" t="s">
        <v>251</v>
      </c>
    </row>
    <row r="4" spans="1:6" x14ac:dyDescent="0.3">
      <c r="C4" t="s">
        <v>434</v>
      </c>
    </row>
    <row r="5" spans="1:6" x14ac:dyDescent="0.3">
      <c r="A5" s="4" t="s">
        <v>1</v>
      </c>
      <c r="B5" s="2">
        <f>'Total Orgs'!B70</f>
        <v>15000</v>
      </c>
      <c r="C5" t="s">
        <v>252</v>
      </c>
    </row>
    <row r="6" spans="1:6" x14ac:dyDescent="0.3">
      <c r="A6" s="4" t="s">
        <v>2</v>
      </c>
    </row>
    <row r="7" spans="1:6" x14ac:dyDescent="0.3">
      <c r="A7" s="4" t="s">
        <v>131</v>
      </c>
    </row>
    <row r="8" spans="1:6" x14ac:dyDescent="0.3">
      <c r="A8" s="4" t="s">
        <v>3</v>
      </c>
      <c r="B8" s="2">
        <f>SUM(B12:B157)</f>
        <v>15000.000000000002</v>
      </c>
    </row>
    <row r="9" spans="1:6" x14ac:dyDescent="0.3">
      <c r="A9" s="4" t="s">
        <v>4</v>
      </c>
      <c r="B9" s="2">
        <f>SUM(B5+B6-B8)</f>
        <v>-1.8189894035458565E-12</v>
      </c>
    </row>
    <row r="11" spans="1:6" s="1" customFormat="1" x14ac:dyDescent="0.3">
      <c r="A11" s="7" t="s">
        <v>5</v>
      </c>
      <c r="B11" s="3" t="s">
        <v>6</v>
      </c>
      <c r="C11" s="1" t="s">
        <v>7</v>
      </c>
      <c r="F11" s="54"/>
    </row>
    <row r="12" spans="1:6" s="1" customFormat="1" x14ac:dyDescent="0.3">
      <c r="A12" s="172">
        <v>91</v>
      </c>
      <c r="B12" s="126">
        <v>1646.22</v>
      </c>
      <c r="C12" s="124" t="s">
        <v>596</v>
      </c>
      <c r="F12" s="54"/>
    </row>
    <row r="13" spans="1:6" s="1" customFormat="1" x14ac:dyDescent="0.3">
      <c r="A13" s="172"/>
      <c r="B13" s="126"/>
      <c r="C13" s="124" t="s">
        <v>597</v>
      </c>
      <c r="F13" s="54"/>
    </row>
    <row r="14" spans="1:6" s="1" customFormat="1" x14ac:dyDescent="0.3">
      <c r="A14" s="172">
        <v>45278</v>
      </c>
      <c r="B14" s="126">
        <v>5486.06</v>
      </c>
      <c r="C14" s="124" t="s">
        <v>596</v>
      </c>
      <c r="F14" s="54"/>
    </row>
    <row r="15" spans="1:6" s="1" customFormat="1" x14ac:dyDescent="0.3">
      <c r="A15" s="7"/>
      <c r="B15" s="3"/>
      <c r="C15" s="124" t="s">
        <v>638</v>
      </c>
      <c r="F15" s="54"/>
    </row>
    <row r="16" spans="1:6" x14ac:dyDescent="0.3">
      <c r="A16" s="172"/>
      <c r="C16" s="124" t="s">
        <v>639</v>
      </c>
    </row>
    <row r="17" spans="1:3" x14ac:dyDescent="0.3">
      <c r="B17" s="2">
        <v>5130.87</v>
      </c>
      <c r="C17" s="84" t="s">
        <v>596</v>
      </c>
    </row>
    <row r="18" spans="1:3" x14ac:dyDescent="0.3">
      <c r="A18" s="83"/>
      <c r="C18" s="90" t="s">
        <v>640</v>
      </c>
    </row>
    <row r="19" spans="1:3" x14ac:dyDescent="0.3">
      <c r="A19" s="83">
        <v>45279</v>
      </c>
      <c r="B19" s="2">
        <v>2736.85</v>
      </c>
      <c r="C19" s="85" t="s">
        <v>596</v>
      </c>
    </row>
    <row r="20" spans="1:3" x14ac:dyDescent="0.3">
      <c r="A20" s="83"/>
      <c r="C20" s="85" t="s">
        <v>641</v>
      </c>
    </row>
    <row r="21" spans="1:3" x14ac:dyDescent="0.3">
      <c r="A21" s="83"/>
      <c r="C21" s="85" t="s">
        <v>642</v>
      </c>
    </row>
    <row r="22" spans="1:3" x14ac:dyDescent="0.3">
      <c r="C22" s="13" t="s">
        <v>643</v>
      </c>
    </row>
    <row r="23" spans="1:3" x14ac:dyDescent="0.3">
      <c r="A23" s="83"/>
      <c r="C23" s="13"/>
    </row>
    <row r="24" spans="1:3" x14ac:dyDescent="0.3">
      <c r="A24" s="83"/>
      <c r="C24" s="22"/>
    </row>
    <row r="25" spans="1:3" s="23" customFormat="1" x14ac:dyDescent="0.3">
      <c r="A25" s="88"/>
      <c r="B25" s="14"/>
      <c r="C25" s="15"/>
    </row>
    <row r="26" spans="1:3" x14ac:dyDescent="0.3">
      <c r="A26" s="83"/>
      <c r="C26" s="13"/>
    </row>
    <row r="27" spans="1:3" x14ac:dyDescent="0.3">
      <c r="A27" s="83"/>
      <c r="C27" s="13"/>
    </row>
    <row r="28" spans="1:3" x14ac:dyDescent="0.3">
      <c r="A28" s="83"/>
      <c r="C28" s="13"/>
    </row>
    <row r="29" spans="1:3" x14ac:dyDescent="0.3">
      <c r="A29" s="83"/>
      <c r="C29" s="13"/>
    </row>
    <row r="30" spans="1:3" x14ac:dyDescent="0.3">
      <c r="A30" s="83"/>
      <c r="C30" s="13"/>
    </row>
    <row r="31" spans="1:3" x14ac:dyDescent="0.3">
      <c r="A31" s="83"/>
    </row>
    <row r="32" spans="1:3" x14ac:dyDescent="0.3">
      <c r="A32" s="83"/>
      <c r="C32" s="13"/>
    </row>
    <row r="33" spans="1:3" x14ac:dyDescent="0.3">
      <c r="A33" s="86"/>
      <c r="B33" s="87"/>
      <c r="C33" s="13"/>
    </row>
    <row r="34" spans="1:3" x14ac:dyDescent="0.3">
      <c r="A34" s="81"/>
      <c r="B34" s="82"/>
      <c r="C34" s="84"/>
    </row>
    <row r="35" spans="1:3" x14ac:dyDescent="0.3">
      <c r="A35" s="83"/>
      <c r="C35" s="84"/>
    </row>
    <row r="36" spans="1:3" s="23" customFormat="1" x14ac:dyDescent="0.3">
      <c r="A36" s="83"/>
      <c r="B36" s="2"/>
      <c r="C36" s="85"/>
    </row>
    <row r="37" spans="1:3" x14ac:dyDescent="0.3">
      <c r="A37" s="88"/>
      <c r="B37" s="14"/>
      <c r="C37" s="91"/>
    </row>
    <row r="38" spans="1:3" x14ac:dyDescent="0.3">
      <c r="A38" s="83"/>
      <c r="C38" s="84"/>
    </row>
    <row r="39" spans="1:3" x14ac:dyDescent="0.3">
      <c r="A39" s="83"/>
      <c r="C39" s="84"/>
    </row>
    <row r="40" spans="1:3" x14ac:dyDescent="0.3">
      <c r="A40" s="86"/>
      <c r="B40" s="87"/>
      <c r="C40" s="64"/>
    </row>
    <row r="41" spans="1:3" x14ac:dyDescent="0.3">
      <c r="A41" s="81"/>
      <c r="B41" s="82"/>
      <c r="C41" s="112"/>
    </row>
    <row r="42" spans="1:3" x14ac:dyDescent="0.3">
      <c r="A42" s="83"/>
      <c r="C42" s="84"/>
    </row>
    <row r="43" spans="1:3" x14ac:dyDescent="0.3">
      <c r="A43" s="83"/>
      <c r="C43" s="84"/>
    </row>
    <row r="44" spans="1:3" x14ac:dyDescent="0.3">
      <c r="A44" s="83"/>
      <c r="C44" s="84"/>
    </row>
    <row r="45" spans="1:3" s="23" customFormat="1" x14ac:dyDescent="0.3">
      <c r="A45" s="86"/>
      <c r="B45" s="87"/>
      <c r="C45" s="113"/>
    </row>
    <row r="46" spans="1:3" x14ac:dyDescent="0.3">
      <c r="A46" s="81"/>
      <c r="B46" s="82"/>
      <c r="C46" s="112"/>
    </row>
    <row r="47" spans="1:3" s="23" customFormat="1" x14ac:dyDescent="0.3">
      <c r="A47" s="88"/>
      <c r="B47" s="14"/>
      <c r="C47" s="90"/>
    </row>
    <row r="48" spans="1:3" x14ac:dyDescent="0.3">
      <c r="A48" s="83"/>
      <c r="C48" s="114"/>
    </row>
    <row r="49" spans="1:3" x14ac:dyDescent="0.3">
      <c r="A49" s="83"/>
      <c r="C49" s="114"/>
    </row>
    <row r="50" spans="1:3" x14ac:dyDescent="0.3">
      <c r="A50" s="86"/>
      <c r="B50" s="87"/>
      <c r="C50" s="64"/>
    </row>
    <row r="53" spans="1:3" x14ac:dyDescent="0.3">
      <c r="C53" s="4"/>
    </row>
    <row r="54" spans="1:3" x14ac:dyDescent="0.3">
      <c r="C54" s="4"/>
    </row>
    <row r="55" spans="1:3" x14ac:dyDescent="0.3">
      <c r="C55" s="4"/>
    </row>
    <row r="56" spans="1:3" x14ac:dyDescent="0.3">
      <c r="C56" s="10"/>
    </row>
    <row r="57" spans="1:3" x14ac:dyDescent="0.3">
      <c r="C57" s="4"/>
    </row>
    <row r="58" spans="1:3" x14ac:dyDescent="0.3">
      <c r="C58" s="4"/>
    </row>
    <row r="59" spans="1:3" x14ac:dyDescent="0.3">
      <c r="C59" s="4"/>
    </row>
    <row r="60" spans="1:3" x14ac:dyDescent="0.3">
      <c r="C60" s="10"/>
    </row>
    <row r="65" spans="1:3" x14ac:dyDescent="0.3">
      <c r="C65" s="11"/>
    </row>
    <row r="67" spans="1:3" x14ac:dyDescent="0.3">
      <c r="C67" s="4"/>
    </row>
    <row r="68" spans="1:3" x14ac:dyDescent="0.3">
      <c r="C68" s="4"/>
    </row>
    <row r="70" spans="1:3" x14ac:dyDescent="0.3">
      <c r="C70" s="11"/>
    </row>
    <row r="74" spans="1:3" s="2" customFormat="1" x14ac:dyDescent="0.3">
      <c r="A74" s="4"/>
      <c r="C74" s="11"/>
    </row>
    <row r="78" spans="1:3" s="23" customFormat="1" x14ac:dyDescent="0.3">
      <c r="A78" s="13"/>
      <c r="B78" s="14"/>
      <c r="C78" s="15"/>
    </row>
    <row r="85" spans="3:3" x14ac:dyDescent="0.3">
      <c r="C85" s="4"/>
    </row>
    <row r="90" spans="3:3" x14ac:dyDescent="0.3">
      <c r="C90" s="4"/>
    </row>
  </sheetData>
  <hyperlinks>
    <hyperlink ref="A1" location="'Total Orgs'!A1" display="Total Organizations" xr:uid="{00000000-0004-0000-5800-000000000000}"/>
  </hyperlinks>
  <pageMargins left="0.75" right="0.75" top="1" bottom="1" header="0.5" footer="0.5"/>
  <pageSetup orientation="portrait" horizontalDpi="4294967292" verticalDpi="4294967292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4EAB8-36FA-4D58-B8D1-1C63D587D5C3}">
  <sheetPr>
    <tabColor theme="1"/>
  </sheetPr>
  <dimension ref="A1:C14"/>
  <sheetViews>
    <sheetView workbookViewId="0"/>
  </sheetViews>
  <sheetFormatPr defaultRowHeight="15.6" x14ac:dyDescent="0.3"/>
  <cols>
    <col min="1" max="1" width="19.3984375" customWidth="1"/>
    <col min="2" max="2" width="13" style="2" customWidth="1"/>
    <col min="3" max="3" width="31.0976562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336</v>
      </c>
    </row>
    <row r="4" spans="1:3" x14ac:dyDescent="0.3">
      <c r="A4" s="4"/>
    </row>
    <row r="5" spans="1:3" x14ac:dyDescent="0.3">
      <c r="A5" s="4" t="s">
        <v>1</v>
      </c>
      <c r="B5" s="2">
        <f>'Total Orgs'!B71</f>
        <v>390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SUM(B12:B101)</f>
        <v>358.32</v>
      </c>
    </row>
    <row r="9" spans="1:3" x14ac:dyDescent="0.3">
      <c r="A9" s="4" t="s">
        <v>4</v>
      </c>
      <c r="B9" s="2">
        <f>SUM(B5+B6-B7-B8)</f>
        <v>31.680000000000007</v>
      </c>
    </row>
    <row r="10" spans="1:3" x14ac:dyDescent="0.3">
      <c r="A10" s="4"/>
    </row>
    <row r="11" spans="1:3" x14ac:dyDescent="0.3">
      <c r="A11" s="7" t="s">
        <v>5</v>
      </c>
      <c r="B11" s="3" t="s">
        <v>6</v>
      </c>
      <c r="C11" s="1" t="s">
        <v>7</v>
      </c>
    </row>
    <row r="12" spans="1:3" s="23" customFormat="1" x14ac:dyDescent="0.3">
      <c r="A12" s="13" t="s">
        <v>846</v>
      </c>
      <c r="B12" s="14">
        <v>358.32</v>
      </c>
      <c r="C12" s="15" t="s">
        <v>724</v>
      </c>
    </row>
    <row r="13" spans="1:3" x14ac:dyDescent="0.3">
      <c r="A13" s="4"/>
      <c r="C13" t="s">
        <v>847</v>
      </c>
    </row>
    <row r="14" spans="1:3" x14ac:dyDescent="0.3">
      <c r="A14" s="27"/>
    </row>
  </sheetData>
  <hyperlinks>
    <hyperlink ref="A1" location="'Total Orgs'!A1" display="Total Organizations" xr:uid="{0464D9F7-A4F0-4014-B2C8-019CF2F43BEF}"/>
  </hyperlink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>
    <tabColor theme="1"/>
  </sheetPr>
  <dimension ref="A1:C16"/>
  <sheetViews>
    <sheetView workbookViewId="0"/>
  </sheetViews>
  <sheetFormatPr defaultRowHeight="15.6" x14ac:dyDescent="0.3"/>
  <cols>
    <col min="1" max="1" width="19.3984375" customWidth="1"/>
    <col min="2" max="2" width="13" style="2" customWidth="1"/>
    <col min="3" max="3" width="31.0976562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223</v>
      </c>
    </row>
    <row r="4" spans="1:3" x14ac:dyDescent="0.3">
      <c r="A4" s="4"/>
    </row>
    <row r="5" spans="1:3" x14ac:dyDescent="0.3">
      <c r="A5" s="4" t="s">
        <v>1</v>
      </c>
      <c r="B5" s="2">
        <f>'Total Orgs'!B72</f>
        <v>0</v>
      </c>
    </row>
    <row r="6" spans="1:3" x14ac:dyDescent="0.3">
      <c r="A6" s="4" t="s">
        <v>2</v>
      </c>
    </row>
    <row r="7" spans="1:3" x14ac:dyDescent="0.3">
      <c r="A7" s="4" t="s">
        <v>131</v>
      </c>
      <c r="B7" s="2">
        <f>'Total Orgs'!D72</f>
        <v>0</v>
      </c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0</v>
      </c>
    </row>
    <row r="10" spans="1:3" x14ac:dyDescent="0.3">
      <c r="A10" s="4"/>
    </row>
    <row r="11" spans="1:3" x14ac:dyDescent="0.3">
      <c r="A11" s="7" t="s">
        <v>5</v>
      </c>
      <c r="B11" s="3" t="s">
        <v>6</v>
      </c>
      <c r="C11" s="1" t="s">
        <v>7</v>
      </c>
    </row>
    <row r="12" spans="1:3" s="23" customFormat="1" x14ac:dyDescent="0.3">
      <c r="A12" s="13"/>
      <c r="B12" s="14"/>
      <c r="C12" s="15"/>
    </row>
    <row r="13" spans="1:3" x14ac:dyDescent="0.3">
      <c r="A13" s="4"/>
    </row>
    <row r="14" spans="1:3" x14ac:dyDescent="0.3">
      <c r="A14" s="27"/>
    </row>
    <row r="16" spans="1:3" x14ac:dyDescent="0.3">
      <c r="A16" s="27"/>
    </row>
  </sheetData>
  <hyperlinks>
    <hyperlink ref="A1" location="'Total Orgs'!A1" display="Total Organizations" xr:uid="{00000000-0004-0000-5900-000000000000}"/>
  </hyperlink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852CC-0CF0-4016-BE20-62348DFBBC6B}">
  <sheetPr>
    <tabColor theme="1"/>
  </sheetPr>
  <dimension ref="A1:C16"/>
  <sheetViews>
    <sheetView workbookViewId="0"/>
  </sheetViews>
  <sheetFormatPr defaultRowHeight="15.6" x14ac:dyDescent="0.3"/>
  <cols>
    <col min="1" max="1" width="19.3984375" customWidth="1"/>
    <col min="2" max="2" width="13" style="2" customWidth="1"/>
    <col min="3" max="3" width="31.0976562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404</v>
      </c>
    </row>
    <row r="4" spans="1:3" x14ac:dyDescent="0.3">
      <c r="A4" s="4"/>
    </row>
    <row r="5" spans="1:3" x14ac:dyDescent="0.3">
      <c r="A5" s="4" t="s">
        <v>1</v>
      </c>
      <c r="B5" s="2">
        <f>'Total Orgs'!B124</f>
        <v>510</v>
      </c>
    </row>
    <row r="6" spans="1:3" x14ac:dyDescent="0.3">
      <c r="A6" s="4" t="s">
        <v>2</v>
      </c>
    </row>
    <row r="7" spans="1:3" x14ac:dyDescent="0.3">
      <c r="A7" s="4" t="s">
        <v>131</v>
      </c>
      <c r="B7" s="2">
        <f>'Total Orgs'!D72</f>
        <v>0</v>
      </c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510</v>
      </c>
    </row>
    <row r="10" spans="1:3" x14ac:dyDescent="0.3">
      <c r="A10" s="4"/>
    </row>
    <row r="11" spans="1:3" x14ac:dyDescent="0.3">
      <c r="A11" s="7" t="s">
        <v>5</v>
      </c>
      <c r="B11" s="3" t="s">
        <v>6</v>
      </c>
      <c r="C11" s="1" t="s">
        <v>7</v>
      </c>
    </row>
    <row r="12" spans="1:3" s="23" customFormat="1" x14ac:dyDescent="0.3">
      <c r="A12" s="13"/>
      <c r="B12" s="14"/>
      <c r="C12" s="15"/>
    </row>
    <row r="13" spans="1:3" x14ac:dyDescent="0.3">
      <c r="A13" s="4"/>
    </row>
    <row r="14" spans="1:3" x14ac:dyDescent="0.3">
      <c r="A14" s="27"/>
    </row>
    <row r="16" spans="1:3" x14ac:dyDescent="0.3">
      <c r="A16" s="27"/>
    </row>
  </sheetData>
  <hyperlinks>
    <hyperlink ref="A1" location="'Total Orgs'!A1" display="Total Organizations" xr:uid="{6BCC4D0F-C37C-4491-99CF-292B2D68BD5B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/>
  </sheetPr>
  <dimension ref="A1:C16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227</v>
      </c>
    </row>
    <row r="5" spans="1:3" x14ac:dyDescent="0.3">
      <c r="A5" s="4" t="s">
        <v>1</v>
      </c>
      <c r="B5" s="2">
        <f>'Total Orgs'!B8</f>
        <v>850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SUM(B13:B102)</f>
        <v>850</v>
      </c>
    </row>
    <row r="9" spans="1:3" x14ac:dyDescent="0.3">
      <c r="A9" s="4" t="s">
        <v>4</v>
      </c>
      <c r="B9" s="2">
        <f>SUM(B5+B6-B8)</f>
        <v>0</v>
      </c>
    </row>
    <row r="12" spans="1:3" s="1" customFormat="1" x14ac:dyDescent="0.3">
      <c r="A12" s="7" t="s">
        <v>5</v>
      </c>
      <c r="B12" s="3" t="s">
        <v>6</v>
      </c>
      <c r="C12" s="1" t="s">
        <v>7</v>
      </c>
    </row>
    <row r="13" spans="1:3" s="23" customFormat="1" x14ac:dyDescent="0.3">
      <c r="A13" s="13">
        <v>45330</v>
      </c>
      <c r="B13" s="14">
        <v>579.75</v>
      </c>
      <c r="C13" s="15" t="s">
        <v>717</v>
      </c>
    </row>
    <row r="14" spans="1:3" x14ac:dyDescent="0.3">
      <c r="C14" t="s">
        <v>718</v>
      </c>
    </row>
    <row r="15" spans="1:3" x14ac:dyDescent="0.3">
      <c r="B15" s="2">
        <v>270.25</v>
      </c>
      <c r="C15" t="s">
        <v>920</v>
      </c>
    </row>
    <row r="16" spans="1:3" x14ac:dyDescent="0.3">
      <c r="C16" t="s">
        <v>921</v>
      </c>
    </row>
  </sheetData>
  <hyperlinks>
    <hyperlink ref="A1" location="'Total Orgs'!A1" display="Total Organizations" xr:uid="{00000000-0004-0000-0800-000000000000}"/>
  </hyperlinks>
  <pageMargins left="0.75" right="0.75" top="1" bottom="1" header="0.5" footer="0.5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>
    <tabColor theme="1"/>
  </sheetPr>
  <dimension ref="A1:C16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38</v>
      </c>
    </row>
    <row r="5" spans="1:3" x14ac:dyDescent="0.3">
      <c r="A5" s="4" t="s">
        <v>1</v>
      </c>
      <c r="B5" s="2">
        <f>'Total Orgs'!B73</f>
        <v>3000</v>
      </c>
    </row>
    <row r="6" spans="1:3" x14ac:dyDescent="0.3">
      <c r="A6" s="4" t="s">
        <v>2</v>
      </c>
      <c r="B6" s="2">
        <v>0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SUM(B12:B102)</f>
        <v>3000</v>
      </c>
    </row>
    <row r="9" spans="1:3" x14ac:dyDescent="0.3">
      <c r="A9" s="4" t="s">
        <v>4</v>
      </c>
      <c r="B9" s="2">
        <f>SUM(B5+B6-B8)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s="1" customFormat="1" x14ac:dyDescent="0.3">
      <c r="A12" s="4">
        <v>4.3</v>
      </c>
      <c r="B12" s="2">
        <v>3000</v>
      </c>
      <c r="C12" t="s">
        <v>954</v>
      </c>
    </row>
    <row r="13" spans="1:3" x14ac:dyDescent="0.3">
      <c r="C13" t="s">
        <v>805</v>
      </c>
    </row>
    <row r="14" spans="1:3" x14ac:dyDescent="0.3">
      <c r="C14" t="s">
        <v>955</v>
      </c>
    </row>
    <row r="16" spans="1:3" s="23" customFormat="1" x14ac:dyDescent="0.3">
      <c r="A16" s="13"/>
      <c r="B16" s="14"/>
      <c r="C16" s="15"/>
    </row>
  </sheetData>
  <hyperlinks>
    <hyperlink ref="A1" location="'Total Orgs'!A1" display="Total Organizations" xr:uid="{00000000-0004-0000-5D00-000000000000}"/>
  </hyperlinks>
  <pageMargins left="0.75" right="0.75" top="1" bottom="1" header="0.5" footer="0.5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sheetPr>
    <tabColor rgb="FFC00000"/>
  </sheetPr>
  <dimension ref="A1:G61"/>
  <sheetViews>
    <sheetView zoomScale="110" zoomScaleNormal="110"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51.699218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  <c r="C2" t="s">
        <v>246</v>
      </c>
    </row>
    <row r="3" spans="1:3" x14ac:dyDescent="0.3">
      <c r="A3" s="6" t="s">
        <v>29</v>
      </c>
      <c r="C3" t="s">
        <v>245</v>
      </c>
    </row>
    <row r="4" spans="1:3" x14ac:dyDescent="0.3">
      <c r="C4" t="s">
        <v>465</v>
      </c>
    </row>
    <row r="5" spans="1:3" x14ac:dyDescent="0.3">
      <c r="A5" s="4" t="s">
        <v>1</v>
      </c>
      <c r="B5" s="2">
        <f>'Total Orgs'!B74</f>
        <v>15000</v>
      </c>
      <c r="C5" t="s">
        <v>316</v>
      </c>
    </row>
    <row r="6" spans="1:3" x14ac:dyDescent="0.3">
      <c r="A6" s="4" t="s">
        <v>2</v>
      </c>
      <c r="C6" t="s">
        <v>368</v>
      </c>
    </row>
    <row r="7" spans="1:3" x14ac:dyDescent="0.3">
      <c r="A7" s="4" t="s">
        <v>131</v>
      </c>
      <c r="C7" t="s">
        <v>466</v>
      </c>
    </row>
    <row r="8" spans="1:3" x14ac:dyDescent="0.3">
      <c r="A8" s="4" t="s">
        <v>3</v>
      </c>
      <c r="B8" s="2">
        <f>SUM(B12:B133)</f>
        <v>15000</v>
      </c>
      <c r="C8" t="s">
        <v>792</v>
      </c>
    </row>
    <row r="9" spans="1:3" x14ac:dyDescent="0.3">
      <c r="A9" s="4" t="s">
        <v>4</v>
      </c>
      <c r="B9" s="2">
        <f>SUM(B5+B6-B8)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83">
        <v>45183</v>
      </c>
      <c r="B12" s="165">
        <v>3828.21</v>
      </c>
      <c r="C12" s="341" t="s">
        <v>470</v>
      </c>
    </row>
    <row r="13" spans="1:3" x14ac:dyDescent="0.3">
      <c r="A13" s="83"/>
      <c r="C13" s="84" t="s">
        <v>471</v>
      </c>
    </row>
    <row r="14" spans="1:3" x14ac:dyDescent="0.3">
      <c r="A14" s="83"/>
      <c r="C14" s="92" t="s">
        <v>789</v>
      </c>
    </row>
    <row r="15" spans="1:3" x14ac:dyDescent="0.3">
      <c r="A15" s="83"/>
      <c r="C15" s="84" t="s">
        <v>588</v>
      </c>
    </row>
    <row r="16" spans="1:3" x14ac:dyDescent="0.3">
      <c r="A16" s="83"/>
      <c r="C16" s="84" t="s">
        <v>790</v>
      </c>
    </row>
    <row r="17" spans="1:7" x14ac:dyDescent="0.3">
      <c r="A17" s="83">
        <v>45183</v>
      </c>
      <c r="B17" s="165">
        <v>5807.77</v>
      </c>
      <c r="C17" s="340" t="s">
        <v>478</v>
      </c>
      <c r="D17">
        <v>1830</v>
      </c>
      <c r="E17" t="s">
        <v>586</v>
      </c>
    </row>
    <row r="18" spans="1:7" x14ac:dyDescent="0.3">
      <c r="A18" s="83"/>
      <c r="C18" s="84" t="s">
        <v>479</v>
      </c>
      <c r="E18" t="s">
        <v>587</v>
      </c>
    </row>
    <row r="19" spans="1:7" x14ac:dyDescent="0.3">
      <c r="A19" s="83"/>
      <c r="C19" s="84" t="s">
        <v>585</v>
      </c>
      <c r="D19" s="175"/>
    </row>
    <row r="20" spans="1:7" x14ac:dyDescent="0.3">
      <c r="A20" s="83"/>
      <c r="C20" s="84" t="s">
        <v>584</v>
      </c>
    </row>
    <row r="21" spans="1:7" x14ac:dyDescent="0.3">
      <c r="A21" s="83">
        <v>45231</v>
      </c>
      <c r="B21" s="2">
        <v>660.89</v>
      </c>
      <c r="C21" s="84" t="s">
        <v>590</v>
      </c>
    </row>
    <row r="22" spans="1:7" x14ac:dyDescent="0.3">
      <c r="C22" s="84" t="s">
        <v>591</v>
      </c>
    </row>
    <row r="23" spans="1:7" x14ac:dyDescent="0.3">
      <c r="A23" s="83"/>
      <c r="C23" s="92" t="s">
        <v>589</v>
      </c>
    </row>
    <row r="24" spans="1:7" x14ac:dyDescent="0.3">
      <c r="A24" s="83"/>
      <c r="C24" s="84" t="s">
        <v>670</v>
      </c>
    </row>
    <row r="25" spans="1:7" x14ac:dyDescent="0.3">
      <c r="A25" s="83">
        <v>45231</v>
      </c>
      <c r="B25" s="165">
        <v>3576.45</v>
      </c>
      <c r="C25" s="341" t="s">
        <v>592</v>
      </c>
      <c r="E25">
        <v>7615.97</v>
      </c>
    </row>
    <row r="26" spans="1:7" x14ac:dyDescent="0.3">
      <c r="A26" s="83"/>
      <c r="C26" s="84" t="s">
        <v>593</v>
      </c>
      <c r="E26">
        <v>3629.96</v>
      </c>
    </row>
    <row r="27" spans="1:7" s="23" customFormat="1" x14ac:dyDescent="0.3">
      <c r="A27" s="13"/>
      <c r="B27" s="14"/>
      <c r="C27" s="15" t="s">
        <v>589</v>
      </c>
      <c r="E27" s="23">
        <f>E25-E26</f>
        <v>3986.01</v>
      </c>
      <c r="G27" s="23">
        <v>3986.01</v>
      </c>
    </row>
    <row r="28" spans="1:7" x14ac:dyDescent="0.3">
      <c r="A28" s="83"/>
      <c r="C28" s="84" t="s">
        <v>791</v>
      </c>
      <c r="G28">
        <v>660.89</v>
      </c>
    </row>
    <row r="29" spans="1:7" x14ac:dyDescent="0.3">
      <c r="A29" s="83"/>
      <c r="B29" s="2">
        <v>1126.68</v>
      </c>
      <c r="C29" s="92" t="s">
        <v>1042</v>
      </c>
      <c r="E29">
        <v>224.85</v>
      </c>
      <c r="G29">
        <f>3986.01-660.89</f>
        <v>3325.1200000000003</v>
      </c>
    </row>
    <row r="30" spans="1:7" x14ac:dyDescent="0.3">
      <c r="A30" s="83"/>
      <c r="C30" s="84" t="s">
        <v>1043</v>
      </c>
      <c r="E30">
        <v>136.24</v>
      </c>
    </row>
    <row r="31" spans="1:7" x14ac:dyDescent="0.3">
      <c r="A31" s="83"/>
      <c r="C31" s="84" t="s">
        <v>1044</v>
      </c>
      <c r="E31">
        <v>299.8</v>
      </c>
    </row>
    <row r="32" spans="1:7" x14ac:dyDescent="0.3">
      <c r="A32" s="83"/>
      <c r="C32" s="84" t="s">
        <v>1045</v>
      </c>
      <c r="E32">
        <f>SUM(E29:E31)</f>
        <v>660.8900000000001</v>
      </c>
    </row>
    <row r="33" spans="1:3" x14ac:dyDescent="0.3">
      <c r="A33" s="81"/>
      <c r="B33" s="82"/>
      <c r="C33" s="59"/>
    </row>
    <row r="34" spans="1:3" x14ac:dyDescent="0.3">
      <c r="A34" s="83"/>
      <c r="C34" s="84"/>
    </row>
    <row r="35" spans="1:3" s="23" customFormat="1" x14ac:dyDescent="0.3">
      <c r="A35" s="88"/>
      <c r="B35" s="14"/>
      <c r="C35" s="89"/>
    </row>
    <row r="36" spans="1:3" x14ac:dyDescent="0.3">
      <c r="A36" s="83"/>
      <c r="C36" s="84"/>
    </row>
    <row r="37" spans="1:3" x14ac:dyDescent="0.3">
      <c r="A37" s="83"/>
      <c r="C37" s="84"/>
    </row>
    <row r="38" spans="1:3" x14ac:dyDescent="0.3">
      <c r="A38" s="86"/>
      <c r="B38" s="87"/>
      <c r="C38" s="64"/>
    </row>
    <row r="39" spans="1:3" x14ac:dyDescent="0.3">
      <c r="A39" s="81"/>
      <c r="B39" s="82"/>
      <c r="C39" s="59"/>
    </row>
    <row r="40" spans="1:3" s="23" customFormat="1" x14ac:dyDescent="0.3">
      <c r="A40" s="88"/>
      <c r="B40" s="14"/>
      <c r="C40" s="89"/>
    </row>
    <row r="41" spans="1:3" x14ac:dyDescent="0.3">
      <c r="A41" s="83"/>
      <c r="C41" s="84"/>
    </row>
    <row r="42" spans="1:3" x14ac:dyDescent="0.3">
      <c r="A42" s="83"/>
      <c r="C42" s="92"/>
    </row>
    <row r="43" spans="1:3" x14ac:dyDescent="0.3">
      <c r="A43" s="86"/>
      <c r="B43" s="87"/>
      <c r="C43" s="64"/>
    </row>
    <row r="44" spans="1:3" x14ac:dyDescent="0.3">
      <c r="A44" s="81"/>
      <c r="B44" s="82"/>
      <c r="C44" s="59"/>
    </row>
    <row r="45" spans="1:3" x14ac:dyDescent="0.3">
      <c r="A45" s="83"/>
      <c r="C45" s="84"/>
    </row>
    <row r="46" spans="1:3" x14ac:dyDescent="0.3">
      <c r="A46" s="83"/>
      <c r="C46" s="84"/>
    </row>
    <row r="47" spans="1:3" x14ac:dyDescent="0.3">
      <c r="A47" s="86"/>
      <c r="B47" s="87"/>
      <c r="C47" s="64"/>
    </row>
    <row r="48" spans="1:3" x14ac:dyDescent="0.3">
      <c r="C48" s="84"/>
    </row>
    <row r="49" spans="1:3" x14ac:dyDescent="0.3">
      <c r="C49" s="84"/>
    </row>
    <row r="59" spans="1:3" s="23" customFormat="1" x14ac:dyDescent="0.3">
      <c r="A59" s="13"/>
      <c r="B59" s="14"/>
      <c r="C59" s="15"/>
    </row>
    <row r="61" spans="1:3" x14ac:dyDescent="0.3">
      <c r="C61" s="4"/>
    </row>
  </sheetData>
  <hyperlinks>
    <hyperlink ref="A1" location="'Total Orgs'!A1" display="Total Organizations" xr:uid="{00000000-0004-0000-5E00-000000000000}"/>
  </hyperlinks>
  <pageMargins left="0.75" right="0.75" top="1" bottom="1" header="0.5" footer="0.5"/>
  <pageSetup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sheetPr>
    <tabColor theme="1"/>
  </sheetPr>
  <dimension ref="A1:C16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171</v>
      </c>
    </row>
    <row r="5" spans="1:3" x14ac:dyDescent="0.3">
      <c r="A5" s="4" t="s">
        <v>1</v>
      </c>
      <c r="B5" s="2">
        <f>'Total Orgs'!B75</f>
        <v>1000</v>
      </c>
    </row>
    <row r="6" spans="1:3" x14ac:dyDescent="0.3">
      <c r="A6" s="4" t="s">
        <v>2</v>
      </c>
      <c r="B6" s="2">
        <f>'Total Orgs'!C75</f>
        <v>0</v>
      </c>
    </row>
    <row r="7" spans="1:3" s="23" customFormat="1" x14ac:dyDescent="0.3">
      <c r="A7" s="13" t="s">
        <v>131</v>
      </c>
      <c r="B7" s="14"/>
      <c r="C7" s="15"/>
    </row>
    <row r="8" spans="1:3" x14ac:dyDescent="0.3">
      <c r="A8" s="4" t="s">
        <v>3</v>
      </c>
      <c r="B8" s="2">
        <f>SUM(B12:B101)</f>
        <v>1000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45453</v>
      </c>
      <c r="B12" s="82">
        <v>1000</v>
      </c>
      <c r="C12" s="59" t="s">
        <v>1039</v>
      </c>
    </row>
    <row r="13" spans="1:3" x14ac:dyDescent="0.3">
      <c r="C13" s="92" t="s">
        <v>1040</v>
      </c>
    </row>
    <row r="14" spans="1:3" x14ac:dyDescent="0.3">
      <c r="C14" t="s">
        <v>1041</v>
      </c>
    </row>
    <row r="16" spans="1:3" x14ac:dyDescent="0.3">
      <c r="A16" s="13"/>
      <c r="B16" s="14"/>
      <c r="C16" s="15"/>
    </row>
  </sheetData>
  <hyperlinks>
    <hyperlink ref="A1" location="'Total Orgs'!A1" display="Total Organizations" xr:uid="{00000000-0004-0000-5F00-000000000000}"/>
  </hyperlinks>
  <pageMargins left="0.75" right="0.75" top="1" bottom="1" header="0.5" footer="0.5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sheetPr>
    <tabColor rgb="FFC00000"/>
  </sheetPr>
  <dimension ref="A1:C17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30</v>
      </c>
    </row>
    <row r="5" spans="1:3" x14ac:dyDescent="0.3">
      <c r="A5" s="4" t="s">
        <v>1</v>
      </c>
      <c r="B5" s="2">
        <f>'Total Orgs'!B76</f>
        <v>7200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SUM(B12:B105)</f>
        <v>6905</v>
      </c>
    </row>
    <row r="9" spans="1:3" x14ac:dyDescent="0.3">
      <c r="A9" s="4" t="s">
        <v>4</v>
      </c>
      <c r="B9" s="2">
        <f>SUM(B5+B6-B8)</f>
        <v>295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45453</v>
      </c>
      <c r="B12" s="82">
        <v>6905</v>
      </c>
      <c r="C12" s="59" t="s">
        <v>1036</v>
      </c>
    </row>
    <row r="13" spans="1:3" x14ac:dyDescent="0.3">
      <c r="C13" s="92" t="s">
        <v>1037</v>
      </c>
    </row>
    <row r="14" spans="1:3" x14ac:dyDescent="0.3">
      <c r="C14" t="s">
        <v>1038</v>
      </c>
    </row>
    <row r="17" spans="1:3" s="23" customFormat="1" x14ac:dyDescent="0.3">
      <c r="A17" s="13"/>
      <c r="B17" s="14"/>
      <c r="C17" s="15"/>
    </row>
  </sheetData>
  <hyperlinks>
    <hyperlink ref="A1" location="'Total Orgs'!A1" display="Total Organizations" xr:uid="{00000000-0004-0000-6000-000000000000}"/>
  </hyperlinks>
  <pageMargins left="0.75" right="0.75" top="1" bottom="1" header="0.5" footer="0.5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sheetPr>
    <tabColor rgb="FFC00000"/>
  </sheetPr>
  <dimension ref="A1:C17"/>
  <sheetViews>
    <sheetView workbookViewId="0"/>
  </sheetViews>
  <sheetFormatPr defaultRowHeight="15.6" x14ac:dyDescent="0.3"/>
  <cols>
    <col min="1" max="1" width="21.8984375" customWidth="1"/>
    <col min="2" max="2" width="19.09765625" customWidth="1"/>
    <col min="3" max="3" width="45.5" customWidth="1"/>
  </cols>
  <sheetData>
    <row r="1" spans="1:3" x14ac:dyDescent="0.3">
      <c r="A1" s="5" t="s">
        <v>0</v>
      </c>
      <c r="B1" s="2"/>
      <c r="C1" s="1" t="e">
        <f>'Total Orgs'!#REF!</f>
        <v>#REF!</v>
      </c>
    </row>
    <row r="2" spans="1:3" x14ac:dyDescent="0.3">
      <c r="A2" s="5"/>
      <c r="B2" s="2"/>
    </row>
    <row r="3" spans="1:3" x14ac:dyDescent="0.3">
      <c r="A3" s="6" t="s">
        <v>265</v>
      </c>
      <c r="B3" s="2"/>
    </row>
    <row r="4" spans="1:3" x14ac:dyDescent="0.3">
      <c r="A4" s="4"/>
      <c r="B4" s="2"/>
    </row>
    <row r="5" spans="1:3" x14ac:dyDescent="0.3">
      <c r="A5" s="4" t="s">
        <v>1</v>
      </c>
      <c r="B5" s="2">
        <f>'Total Orgs'!B77</f>
        <v>0</v>
      </c>
    </row>
    <row r="6" spans="1:3" x14ac:dyDescent="0.3">
      <c r="A6" s="4" t="s">
        <v>2</v>
      </c>
      <c r="B6" s="2"/>
    </row>
    <row r="7" spans="1:3" x14ac:dyDescent="0.3">
      <c r="A7" s="4" t="s">
        <v>131</v>
      </c>
      <c r="B7" s="2"/>
    </row>
    <row r="8" spans="1:3" x14ac:dyDescent="0.3">
      <c r="A8" s="4" t="s">
        <v>3</v>
      </c>
      <c r="B8" s="2">
        <f>SUM(B12:B101)</f>
        <v>0</v>
      </c>
      <c r="C8" s="10"/>
    </row>
    <row r="9" spans="1:3" x14ac:dyDescent="0.3">
      <c r="A9" s="4" t="s">
        <v>4</v>
      </c>
      <c r="B9" s="2">
        <f>SUM(B5+B6-B7-B8)</f>
        <v>0</v>
      </c>
    </row>
    <row r="10" spans="1:3" x14ac:dyDescent="0.3">
      <c r="A10" s="4"/>
      <c r="B10" s="2"/>
    </row>
    <row r="11" spans="1:3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/>
      <c r="B12" s="2"/>
    </row>
    <row r="13" spans="1:3" x14ac:dyDescent="0.3">
      <c r="A13" s="4"/>
      <c r="B13" s="2"/>
    </row>
    <row r="14" spans="1:3" x14ac:dyDescent="0.3">
      <c r="A14" s="4"/>
      <c r="B14" s="2"/>
    </row>
    <row r="15" spans="1:3" x14ac:dyDescent="0.3">
      <c r="A15" s="4"/>
      <c r="B15" s="2"/>
    </row>
    <row r="16" spans="1:3" x14ac:dyDescent="0.3">
      <c r="A16" s="4"/>
      <c r="B16" s="2"/>
    </row>
    <row r="17" spans="1:2" x14ac:dyDescent="0.3">
      <c r="A17" s="4"/>
      <c r="B17" s="2"/>
    </row>
  </sheetData>
  <hyperlinks>
    <hyperlink ref="A1" location="'Total Orgs'!A1" display="Total Organizations" xr:uid="{00000000-0004-0000-6100-000000000000}"/>
  </hyperlink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sheetPr>
    <tabColor rgb="FFC00000"/>
  </sheetPr>
  <dimension ref="A1:C17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31</v>
      </c>
    </row>
    <row r="5" spans="1:3" x14ac:dyDescent="0.3">
      <c r="A5" s="4" t="s">
        <v>1</v>
      </c>
      <c r="B5" s="2">
        <f>'Total Orgs'!B78</f>
        <v>5000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SUM(B12:B101)</f>
        <v>5000</v>
      </c>
    </row>
    <row r="9" spans="1:3" x14ac:dyDescent="0.3">
      <c r="A9" s="4" t="s">
        <v>4</v>
      </c>
      <c r="B9" s="2">
        <f>SUM(B5+B6-B8)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45407</v>
      </c>
      <c r="B12" s="2">
        <v>1000</v>
      </c>
      <c r="C12" t="s">
        <v>945</v>
      </c>
    </row>
    <row r="13" spans="1:3" x14ac:dyDescent="0.3">
      <c r="C13" t="s">
        <v>946</v>
      </c>
    </row>
    <row r="14" spans="1:3" x14ac:dyDescent="0.3">
      <c r="A14" s="4">
        <v>45407</v>
      </c>
      <c r="B14" s="2">
        <v>2000</v>
      </c>
      <c r="C14" t="s">
        <v>948</v>
      </c>
    </row>
    <row r="15" spans="1:3" x14ac:dyDescent="0.3">
      <c r="C15" t="s">
        <v>949</v>
      </c>
    </row>
    <row r="16" spans="1:3" x14ac:dyDescent="0.3">
      <c r="A16" s="4">
        <v>45411</v>
      </c>
      <c r="B16" s="2">
        <v>2000</v>
      </c>
      <c r="C16" t="s">
        <v>950</v>
      </c>
    </row>
    <row r="17" spans="3:3" x14ac:dyDescent="0.3">
      <c r="C17" t="s">
        <v>951</v>
      </c>
    </row>
  </sheetData>
  <hyperlinks>
    <hyperlink ref="A1" location="'Total Orgs'!A1" display="Total Organizations" xr:uid="{00000000-0004-0000-6400-000000000000}"/>
  </hyperlinks>
  <pageMargins left="0.75" right="0.75" top="1" bottom="1" header="0.5" footer="0.5"/>
  <pageSetup orientation="portrait" horizontalDpi="4294967292" verticalDpi="4294967292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80F24-E068-4CF1-AB73-2BCA62B19C1D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23.6992187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ht="46.8" x14ac:dyDescent="0.3">
      <c r="A3" s="188" t="s">
        <v>405</v>
      </c>
    </row>
    <row r="5" spans="1:3" x14ac:dyDescent="0.3">
      <c r="A5" s="4" t="s">
        <v>1</v>
      </c>
      <c r="B5" s="2">
        <f>'Total Orgs'!B79</f>
        <v>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FF14BFBC-EA33-4058-A7B5-0D00588F0A20}"/>
  </hyperlinks>
  <pageMargins left="0.75" right="0.75" top="1" bottom="1" header="0.5" footer="0.5"/>
  <pageSetup orientation="portrait" horizontalDpi="4294967292" verticalDpi="4294967292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402E9-E380-4DC7-B270-D5B1B4B846B4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23.6992187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188" t="s">
        <v>388</v>
      </c>
    </row>
    <row r="5" spans="1:3" x14ac:dyDescent="0.3">
      <c r="A5" s="4" t="s">
        <v>1</v>
      </c>
      <c r="B5" s="2">
        <f>'Total Orgs'!B81</f>
        <v>500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SUM(B5+B6-B8)</f>
        <v>500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1ACE9375-D8B9-4D28-AFA8-052E30AB115E}"/>
  </hyperlinks>
  <pageMargins left="0.75" right="0.75" top="1" bottom="1" header="0.5" footer="0.5"/>
  <pageSetup orientation="portrait" horizontalDpi="4294967292" verticalDpi="4294967292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32</v>
      </c>
    </row>
    <row r="5" spans="1:3" x14ac:dyDescent="0.3">
      <c r="A5" s="4" t="s">
        <v>1</v>
      </c>
      <c r="B5" s="2">
        <f>'Total Orgs'!B82</f>
        <v>1690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SUM(B5+B6-B8)</f>
        <v>1690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6700-000000000000}"/>
  </hyperlinks>
  <pageMargins left="0.75" right="0.75" top="1" bottom="1" header="0.5" footer="0.5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sheetPr>
    <tabColor theme="1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266</v>
      </c>
    </row>
    <row r="5" spans="1:3" x14ac:dyDescent="0.3">
      <c r="A5" s="4" t="s">
        <v>1</v>
      </c>
      <c r="B5" s="2">
        <f>'Total Orgs'!B80</f>
        <v>325</v>
      </c>
    </row>
    <row r="6" spans="1:3" x14ac:dyDescent="0.3">
      <c r="A6" s="4" t="s">
        <v>2</v>
      </c>
    </row>
    <row r="7" spans="1:3" s="15" customFormat="1" x14ac:dyDescent="0.3">
      <c r="A7" s="22" t="s">
        <v>131</v>
      </c>
      <c r="B7" s="34"/>
    </row>
    <row r="8" spans="1:3" x14ac:dyDescent="0.3">
      <c r="A8" s="4" t="s">
        <v>3</v>
      </c>
      <c r="B8" s="2">
        <f>SUM(B12:B102)</f>
        <v>0</v>
      </c>
    </row>
    <row r="9" spans="1:3" x14ac:dyDescent="0.3">
      <c r="A9" s="4" t="s">
        <v>4</v>
      </c>
      <c r="B9" s="2">
        <f>SUM(B5+B6-B7-B8)</f>
        <v>325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6800-000000000000}"/>
  </hyperlink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1"/>
  </sheetPr>
  <dimension ref="A1:C15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59</v>
      </c>
    </row>
    <row r="5" spans="1:3" x14ac:dyDescent="0.3">
      <c r="A5" s="4" t="s">
        <v>1</v>
      </c>
      <c r="B5" s="2">
        <f>'Total Orgs'!B10</f>
        <v>2350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SUM(B12:B101)</f>
        <v>2283.2800000000002</v>
      </c>
    </row>
    <row r="9" spans="1:3" x14ac:dyDescent="0.3">
      <c r="A9" s="4" t="s">
        <v>4</v>
      </c>
      <c r="B9" s="2">
        <f>SUM(B5+B6-B8)</f>
        <v>66.7199999999998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7.9</v>
      </c>
      <c r="B12" s="2">
        <v>2283.2800000000002</v>
      </c>
      <c r="C12" t="s">
        <v>1080</v>
      </c>
    </row>
    <row r="13" spans="1:3" x14ac:dyDescent="0.3">
      <c r="C13" t="s">
        <v>1081</v>
      </c>
    </row>
    <row r="14" spans="1:3" x14ac:dyDescent="0.3">
      <c r="C14" t="s">
        <v>1082</v>
      </c>
    </row>
    <row r="15" spans="1:3" x14ac:dyDescent="0.3">
      <c r="C15" t="s">
        <v>1083</v>
      </c>
    </row>
  </sheetData>
  <hyperlinks>
    <hyperlink ref="A1" location="'Total Orgs'!A1" display="Total Organizations" xr:uid="{00000000-0004-0000-0B00-000000000000}"/>
  </hyperlinks>
  <pageMargins left="0.75" right="0.75" top="1" bottom="1" header="0.5" footer="0.5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sheetPr>
    <tabColor rgb="FFC00000"/>
  </sheetPr>
  <dimension ref="A1:C14"/>
  <sheetViews>
    <sheetView zoomScale="160" zoomScaleNormal="160"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33</v>
      </c>
    </row>
    <row r="5" spans="1:3" x14ac:dyDescent="0.3">
      <c r="A5" s="4" t="s">
        <v>1</v>
      </c>
      <c r="B5" s="2">
        <f>'Total Orgs'!B84</f>
        <v>2353</v>
      </c>
    </row>
    <row r="6" spans="1:3" x14ac:dyDescent="0.3">
      <c r="A6" s="4" t="s">
        <v>2</v>
      </c>
      <c r="B6" s="2">
        <v>588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SUM(B12:B103)</f>
        <v>2257.0100000000002</v>
      </c>
    </row>
    <row r="9" spans="1:3" x14ac:dyDescent="0.3">
      <c r="A9" s="4" t="s">
        <v>4</v>
      </c>
      <c r="B9" s="2">
        <f>SUM(B5+B6-B8)</f>
        <v>683.98999999999978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 t="s">
        <v>846</v>
      </c>
      <c r="B12" s="2">
        <v>2257.0100000000002</v>
      </c>
      <c r="C12" t="s">
        <v>947</v>
      </c>
    </row>
    <row r="13" spans="1:3" x14ac:dyDescent="0.3">
      <c r="C13" t="s">
        <v>848</v>
      </c>
    </row>
    <row r="14" spans="1:3" x14ac:dyDescent="0.3">
      <c r="C14" t="s">
        <v>849</v>
      </c>
    </row>
  </sheetData>
  <hyperlinks>
    <hyperlink ref="A1" location="'Total Orgs'!A1" display="Total Organizations" xr:uid="{00000000-0004-0000-6C00-000000000000}"/>
  </hyperlinks>
  <pageMargins left="0.75" right="0.75" top="1" bottom="1" header="0.5" footer="0.5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DAAFB-8217-46E8-9887-0396594200B2}">
  <dimension ref="A1:J14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53.699218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452</v>
      </c>
    </row>
    <row r="5" spans="1:3" x14ac:dyDescent="0.3">
      <c r="A5" s="4" t="s">
        <v>1</v>
      </c>
      <c r="B5" s="2">
        <f>'Total Orgs'!B85</f>
        <v>500</v>
      </c>
    </row>
    <row r="6" spans="1:3" x14ac:dyDescent="0.3">
      <c r="A6" s="4" t="s">
        <v>2</v>
      </c>
    </row>
    <row r="7" spans="1:3" x14ac:dyDescent="0.3">
      <c r="A7" s="4" t="s">
        <v>3</v>
      </c>
      <c r="B7" s="2">
        <f>SUM(B11:B142)</f>
        <v>0</v>
      </c>
    </row>
    <row r="8" spans="1:3" x14ac:dyDescent="0.3">
      <c r="A8" s="4" t="s">
        <v>4</v>
      </c>
      <c r="B8" s="2">
        <f>SUM(B5+B6-B7)</f>
        <v>500</v>
      </c>
    </row>
    <row r="10" spans="1:3" s="1" customFormat="1" x14ac:dyDescent="0.3">
      <c r="A10" s="7" t="s">
        <v>5</v>
      </c>
      <c r="B10" s="3" t="s">
        <v>6</v>
      </c>
      <c r="C10" s="1" t="s">
        <v>7</v>
      </c>
    </row>
    <row r="11" spans="1:3" x14ac:dyDescent="0.3">
      <c r="C11" s="9"/>
    </row>
    <row r="12" spans="1:3" x14ac:dyDescent="0.3">
      <c r="C12" s="15"/>
    </row>
    <row r="13" spans="1:3" x14ac:dyDescent="0.3">
      <c r="C13" s="9"/>
    </row>
    <row r="15" spans="1:3" x14ac:dyDescent="0.3">
      <c r="C15" s="9"/>
    </row>
    <row r="16" spans="1:3" x14ac:dyDescent="0.3">
      <c r="C16" s="17"/>
    </row>
    <row r="17" spans="1:10" s="17" customFormat="1" x14ac:dyDescent="0.3">
      <c r="A17" s="100"/>
      <c r="B17" s="101"/>
      <c r="C17" s="102"/>
    </row>
    <row r="18" spans="1:10" x14ac:dyDescent="0.3">
      <c r="A18" s="83"/>
      <c r="C18" s="103"/>
    </row>
    <row r="19" spans="1:10" x14ac:dyDescent="0.3">
      <c r="A19" s="83"/>
      <c r="C19" s="84"/>
    </row>
    <row r="20" spans="1:10" x14ac:dyDescent="0.3">
      <c r="A20" s="83"/>
      <c r="C20" s="84"/>
    </row>
    <row r="21" spans="1:10" x14ac:dyDescent="0.3">
      <c r="A21" s="86"/>
      <c r="B21" s="87"/>
      <c r="C21" s="64"/>
    </row>
    <row r="22" spans="1:10" s="17" customFormat="1" x14ac:dyDescent="0.3">
      <c r="A22" s="100"/>
      <c r="B22" s="101"/>
      <c r="C22" s="102"/>
      <c r="D22" s="109"/>
      <c r="E22" s="109"/>
      <c r="F22" s="109"/>
      <c r="G22" s="109"/>
      <c r="H22" s="109"/>
      <c r="I22" s="109"/>
      <c r="J22" s="109"/>
    </row>
    <row r="23" spans="1:10" s="17" customFormat="1" x14ac:dyDescent="0.3">
      <c r="A23" s="104"/>
      <c r="B23" s="19"/>
      <c r="C23" s="103"/>
    </row>
    <row r="24" spans="1:10" s="17" customFormat="1" x14ac:dyDescent="0.3">
      <c r="A24" s="104"/>
      <c r="B24" s="19"/>
      <c r="C24" s="103"/>
    </row>
    <row r="25" spans="1:10" s="17" customFormat="1" x14ac:dyDescent="0.3">
      <c r="A25" s="104"/>
      <c r="B25" s="19"/>
      <c r="C25" s="103"/>
    </row>
    <row r="26" spans="1:10" s="17" customFormat="1" x14ac:dyDescent="0.3">
      <c r="A26" s="104"/>
      <c r="B26" s="19"/>
      <c r="C26" s="103"/>
    </row>
    <row r="27" spans="1:10" s="17" customFormat="1" x14ac:dyDescent="0.3">
      <c r="A27" s="104"/>
      <c r="B27" s="19"/>
      <c r="C27" s="103"/>
    </row>
    <row r="28" spans="1:10" s="17" customFormat="1" x14ac:dyDescent="0.3">
      <c r="A28" s="110"/>
      <c r="B28" s="111"/>
      <c r="C28" s="105"/>
    </row>
    <row r="29" spans="1:10" s="17" customFormat="1" x14ac:dyDescent="0.3">
      <c r="A29" s="100"/>
      <c r="B29" s="101"/>
      <c r="C29" s="102"/>
    </row>
    <row r="30" spans="1:10" s="17" customFormat="1" x14ac:dyDescent="0.3">
      <c r="A30" s="104"/>
      <c r="B30" s="19"/>
      <c r="C30" s="103"/>
    </row>
    <row r="31" spans="1:10" s="17" customFormat="1" x14ac:dyDescent="0.3">
      <c r="A31" s="104"/>
      <c r="B31" s="19"/>
      <c r="C31" s="103"/>
    </row>
    <row r="32" spans="1:10" x14ac:dyDescent="0.3">
      <c r="A32" s="83"/>
      <c r="C32" s="103"/>
    </row>
    <row r="33" spans="1:3" x14ac:dyDescent="0.3">
      <c r="A33" s="86"/>
      <c r="B33" s="87"/>
      <c r="C33" s="105"/>
    </row>
    <row r="34" spans="1:3" x14ac:dyDescent="0.3">
      <c r="C34" s="9"/>
    </row>
    <row r="35" spans="1:3" s="17" customFormat="1" x14ac:dyDescent="0.3">
      <c r="A35" s="18"/>
      <c r="B35" s="19"/>
    </row>
    <row r="36" spans="1:3" s="17" customFormat="1" x14ac:dyDescent="0.3">
      <c r="A36" s="18"/>
      <c r="B36" s="19"/>
    </row>
    <row r="37" spans="1:3" x14ac:dyDescent="0.3">
      <c r="C37" s="9"/>
    </row>
    <row r="38" spans="1:3" x14ac:dyDescent="0.3">
      <c r="C38" s="17"/>
    </row>
    <row r="39" spans="1:3" x14ac:dyDescent="0.3">
      <c r="C39" s="9"/>
    </row>
    <row r="40" spans="1:3" x14ac:dyDescent="0.3">
      <c r="C40" s="17"/>
    </row>
    <row r="41" spans="1:3" x14ac:dyDescent="0.3">
      <c r="A41" s="81"/>
      <c r="B41" s="82"/>
      <c r="C41" s="102"/>
    </row>
    <row r="42" spans="1:3" x14ac:dyDescent="0.3">
      <c r="A42" s="83"/>
      <c r="C42" s="103"/>
    </row>
    <row r="43" spans="1:3" x14ac:dyDescent="0.3">
      <c r="A43" s="83"/>
      <c r="C43" s="103"/>
    </row>
    <row r="44" spans="1:3" x14ac:dyDescent="0.3">
      <c r="A44" s="83"/>
      <c r="C44" s="103"/>
    </row>
    <row r="45" spans="1:3" x14ac:dyDescent="0.3">
      <c r="A45" s="86"/>
      <c r="B45" s="87"/>
      <c r="C45" s="105"/>
    </row>
    <row r="46" spans="1:3" x14ac:dyDescent="0.3">
      <c r="C46" s="9"/>
    </row>
    <row r="47" spans="1:3" x14ac:dyDescent="0.3">
      <c r="C47" s="17"/>
    </row>
    <row r="48" spans="1:3" x14ac:dyDescent="0.3">
      <c r="C48" s="17"/>
    </row>
    <row r="49" spans="3:3" x14ac:dyDescent="0.3">
      <c r="C49" s="17"/>
    </row>
    <row r="50" spans="3:3" x14ac:dyDescent="0.3">
      <c r="C50" s="17"/>
    </row>
    <row r="51" spans="3:3" x14ac:dyDescent="0.3">
      <c r="C51" s="9"/>
    </row>
    <row r="52" spans="3:3" x14ac:dyDescent="0.3">
      <c r="C52" s="17"/>
    </row>
    <row r="53" spans="3:3" x14ac:dyDescent="0.3">
      <c r="C53" s="17"/>
    </row>
    <row r="54" spans="3:3" x14ac:dyDescent="0.3">
      <c r="C54" s="9"/>
    </row>
    <row r="55" spans="3:3" x14ac:dyDescent="0.3">
      <c r="C55" s="17"/>
    </row>
    <row r="56" spans="3:3" x14ac:dyDescent="0.3">
      <c r="C56" s="17"/>
    </row>
    <row r="57" spans="3:3" x14ac:dyDescent="0.3">
      <c r="C57" s="17"/>
    </row>
    <row r="58" spans="3:3" x14ac:dyDescent="0.3">
      <c r="C58" s="17"/>
    </row>
    <row r="59" spans="3:3" x14ac:dyDescent="0.3">
      <c r="C59" s="17"/>
    </row>
    <row r="60" spans="3:3" x14ac:dyDescent="0.3">
      <c r="C60" s="9"/>
    </row>
    <row r="61" spans="3:3" x14ac:dyDescent="0.3">
      <c r="C61" s="17"/>
    </row>
    <row r="62" spans="3:3" x14ac:dyDescent="0.3">
      <c r="C62" s="17"/>
    </row>
    <row r="63" spans="3:3" x14ac:dyDescent="0.3">
      <c r="C63" s="17"/>
    </row>
    <row r="64" spans="3:3" x14ac:dyDescent="0.3">
      <c r="C64" s="17"/>
    </row>
    <row r="65" spans="1:3" x14ac:dyDescent="0.3">
      <c r="C65" s="17"/>
    </row>
    <row r="66" spans="1:3" x14ac:dyDescent="0.3">
      <c r="C66" s="9"/>
    </row>
    <row r="67" spans="1:3" x14ac:dyDescent="0.3">
      <c r="C67" s="17"/>
    </row>
    <row r="68" spans="1:3" x14ac:dyDescent="0.3">
      <c r="C68" s="17"/>
    </row>
    <row r="69" spans="1:3" x14ac:dyDescent="0.3">
      <c r="C69" s="9"/>
    </row>
    <row r="70" spans="1:3" x14ac:dyDescent="0.3">
      <c r="C70" s="17"/>
    </row>
    <row r="71" spans="1:3" x14ac:dyDescent="0.3">
      <c r="C71" s="17"/>
    </row>
    <row r="72" spans="1:3" x14ac:dyDescent="0.3">
      <c r="C72" s="17"/>
    </row>
    <row r="73" spans="1:3" x14ac:dyDescent="0.3">
      <c r="C73" s="17"/>
    </row>
    <row r="74" spans="1:3" x14ac:dyDescent="0.3">
      <c r="C74" s="17"/>
    </row>
    <row r="75" spans="1:3" s="23" customFormat="1" x14ac:dyDescent="0.3">
      <c r="A75" s="13"/>
      <c r="C75" s="55"/>
    </row>
    <row r="76" spans="1:3" x14ac:dyDescent="0.3">
      <c r="C76" s="17"/>
    </row>
    <row r="77" spans="1:3" x14ac:dyDescent="0.3">
      <c r="C77" s="17"/>
    </row>
    <row r="78" spans="1:3" x14ac:dyDescent="0.3">
      <c r="C78" s="17"/>
    </row>
    <row r="79" spans="1:3" x14ac:dyDescent="0.3">
      <c r="C79" s="17"/>
    </row>
    <row r="80" spans="1:3" x14ac:dyDescent="0.3">
      <c r="C80" s="17"/>
    </row>
    <row r="81" spans="1:3" x14ac:dyDescent="0.3">
      <c r="C81" s="17"/>
    </row>
    <row r="82" spans="1:3" x14ac:dyDescent="0.3">
      <c r="C82" s="17"/>
    </row>
    <row r="83" spans="1:3" x14ac:dyDescent="0.3">
      <c r="A83" s="18"/>
      <c r="B83" s="19"/>
      <c r="C83" s="9"/>
    </row>
    <row r="84" spans="1:3" s="17" customFormat="1" x14ac:dyDescent="0.3">
      <c r="A84" s="18"/>
      <c r="B84" s="19"/>
      <c r="C84" s="56"/>
    </row>
    <row r="85" spans="1:3" x14ac:dyDescent="0.3">
      <c r="A85" s="18"/>
      <c r="B85" s="19"/>
      <c r="C85" s="17"/>
    </row>
    <row r="86" spans="1:3" x14ac:dyDescent="0.3">
      <c r="A86" s="18"/>
      <c r="B86" s="19"/>
      <c r="C86" s="17"/>
    </row>
    <row r="87" spans="1:3" x14ac:dyDescent="0.3">
      <c r="A87" s="18"/>
      <c r="B87" s="19"/>
      <c r="C87" s="17"/>
    </row>
    <row r="88" spans="1:3" x14ac:dyDescent="0.3">
      <c r="A88" s="18"/>
      <c r="B88" s="19"/>
      <c r="C88" s="9"/>
    </row>
    <row r="89" spans="1:3" x14ac:dyDescent="0.3">
      <c r="A89" s="18"/>
      <c r="B89" s="19"/>
      <c r="C89" s="56"/>
    </row>
    <row r="90" spans="1:3" x14ac:dyDescent="0.3">
      <c r="A90" s="18"/>
      <c r="B90" s="19"/>
      <c r="C90" s="17"/>
    </row>
    <row r="91" spans="1:3" x14ac:dyDescent="0.3">
      <c r="A91" s="18"/>
      <c r="B91" s="19"/>
      <c r="C91" s="17"/>
    </row>
    <row r="92" spans="1:3" x14ac:dyDescent="0.3">
      <c r="A92" s="18"/>
      <c r="B92" s="19"/>
      <c r="C92" s="17"/>
    </row>
    <row r="93" spans="1:3" x14ac:dyDescent="0.3">
      <c r="A93" s="18"/>
      <c r="B93" s="19"/>
      <c r="C93" s="17"/>
    </row>
    <row r="94" spans="1:3" x14ac:dyDescent="0.3">
      <c r="A94" s="18"/>
      <c r="B94" s="19"/>
      <c r="C94" s="17"/>
    </row>
    <row r="95" spans="1:3" x14ac:dyDescent="0.3">
      <c r="A95" s="18"/>
      <c r="B95" s="19"/>
      <c r="C95" s="17"/>
    </row>
    <row r="96" spans="1:3" x14ac:dyDescent="0.3">
      <c r="A96" s="18"/>
      <c r="B96" s="19"/>
      <c r="C96" s="17"/>
    </row>
    <row r="97" spans="1:3" x14ac:dyDescent="0.3">
      <c r="A97" s="18"/>
      <c r="B97" s="19"/>
      <c r="C97" s="17"/>
    </row>
    <row r="98" spans="1:3" x14ac:dyDescent="0.3">
      <c r="A98" s="18"/>
      <c r="B98" s="19"/>
      <c r="C98" s="17"/>
    </row>
    <row r="99" spans="1:3" x14ac:dyDescent="0.3">
      <c r="A99" s="18"/>
      <c r="B99" s="19"/>
      <c r="C99" s="17"/>
    </row>
    <row r="100" spans="1:3" x14ac:dyDescent="0.3">
      <c r="A100" s="18"/>
      <c r="B100" s="19"/>
      <c r="C100" s="17"/>
    </row>
    <row r="101" spans="1:3" x14ac:dyDescent="0.3">
      <c r="A101" s="18"/>
      <c r="B101" s="19"/>
      <c r="C101" s="17"/>
    </row>
    <row r="102" spans="1:3" x14ac:dyDescent="0.3">
      <c r="A102" s="18"/>
      <c r="B102" s="19"/>
      <c r="C102" s="17"/>
    </row>
    <row r="103" spans="1:3" x14ac:dyDescent="0.3">
      <c r="A103" s="18"/>
      <c r="B103" s="19"/>
      <c r="C103" s="17"/>
    </row>
    <row r="104" spans="1:3" x14ac:dyDescent="0.3">
      <c r="A104" s="18"/>
      <c r="B104" s="19"/>
      <c r="C104" s="17"/>
    </row>
    <row r="105" spans="1:3" x14ac:dyDescent="0.3">
      <c r="A105" s="18"/>
      <c r="B105" s="19"/>
      <c r="C105" s="17"/>
    </row>
    <row r="106" spans="1:3" x14ac:dyDescent="0.3">
      <c r="A106" s="18"/>
      <c r="B106" s="19"/>
      <c r="C106" s="17"/>
    </row>
    <row r="107" spans="1:3" x14ac:dyDescent="0.3">
      <c r="A107" s="18"/>
      <c r="B107" s="19"/>
      <c r="C107" s="17"/>
    </row>
    <row r="108" spans="1:3" x14ac:dyDescent="0.3">
      <c r="A108" s="18"/>
      <c r="B108" s="19"/>
      <c r="C108" s="17"/>
    </row>
    <row r="109" spans="1:3" x14ac:dyDescent="0.3">
      <c r="A109" s="18"/>
      <c r="B109" s="19"/>
      <c r="C109" s="17"/>
    </row>
    <row r="110" spans="1:3" x14ac:dyDescent="0.3">
      <c r="A110" s="18"/>
      <c r="B110" s="19"/>
      <c r="C110" s="17"/>
    </row>
    <row r="111" spans="1:3" x14ac:dyDescent="0.3">
      <c r="A111" s="18"/>
      <c r="B111" s="19"/>
      <c r="C111" s="17"/>
    </row>
    <row r="112" spans="1:3" x14ac:dyDescent="0.3">
      <c r="A112" s="18"/>
      <c r="B112" s="19"/>
      <c r="C112" s="17"/>
    </row>
    <row r="113" spans="1:3" x14ac:dyDescent="0.3">
      <c r="A113" s="18"/>
      <c r="B113" s="19"/>
      <c r="C113" s="17"/>
    </row>
    <row r="114" spans="1:3" x14ac:dyDescent="0.3">
      <c r="A114" s="18"/>
      <c r="B114" s="19"/>
      <c r="C114" s="17"/>
    </row>
    <row r="115" spans="1:3" x14ac:dyDescent="0.3">
      <c r="A115" s="18"/>
      <c r="B115" s="19"/>
      <c r="C115" s="17"/>
    </row>
    <row r="116" spans="1:3" x14ac:dyDescent="0.3">
      <c r="A116" s="18"/>
      <c r="B116" s="19"/>
      <c r="C116" s="17"/>
    </row>
    <row r="117" spans="1:3" x14ac:dyDescent="0.3">
      <c r="A117" s="18"/>
      <c r="B117" s="19"/>
      <c r="C117" s="17"/>
    </row>
    <row r="118" spans="1:3" x14ac:dyDescent="0.3">
      <c r="A118" s="18"/>
      <c r="B118" s="19"/>
      <c r="C118" s="17"/>
    </row>
    <row r="119" spans="1:3" x14ac:dyDescent="0.3">
      <c r="A119" s="18"/>
      <c r="B119" s="19"/>
      <c r="C119" s="17"/>
    </row>
    <row r="120" spans="1:3" x14ac:dyDescent="0.3">
      <c r="A120" s="18"/>
      <c r="B120" s="19"/>
      <c r="C120" s="17"/>
    </row>
    <row r="121" spans="1:3" x14ac:dyDescent="0.3">
      <c r="A121" s="18"/>
      <c r="B121" s="19"/>
      <c r="C121" s="17"/>
    </row>
    <row r="122" spans="1:3" x14ac:dyDescent="0.3">
      <c r="A122" s="18"/>
      <c r="B122" s="19"/>
      <c r="C122" s="17"/>
    </row>
    <row r="123" spans="1:3" x14ac:dyDescent="0.3">
      <c r="A123" s="18"/>
      <c r="B123" s="19"/>
      <c r="C123" s="17"/>
    </row>
    <row r="124" spans="1:3" x14ac:dyDescent="0.3">
      <c r="A124" s="18"/>
      <c r="B124" s="19"/>
      <c r="C124" s="17"/>
    </row>
    <row r="125" spans="1:3" x14ac:dyDescent="0.3">
      <c r="A125" s="18"/>
      <c r="B125" s="19"/>
      <c r="C125" s="17"/>
    </row>
    <row r="126" spans="1:3" x14ac:dyDescent="0.3">
      <c r="A126" s="18"/>
      <c r="B126" s="19"/>
      <c r="C126" s="17"/>
    </row>
    <row r="127" spans="1:3" x14ac:dyDescent="0.3">
      <c r="A127" s="18"/>
      <c r="B127" s="19"/>
      <c r="C127" s="17"/>
    </row>
    <row r="128" spans="1:3" x14ac:dyDescent="0.3">
      <c r="A128" s="18"/>
      <c r="B128" s="19"/>
      <c r="C128" s="17"/>
    </row>
    <row r="129" spans="1:3" x14ac:dyDescent="0.3">
      <c r="A129" s="18"/>
      <c r="B129" s="19"/>
      <c r="C129" s="17"/>
    </row>
    <row r="130" spans="1:3" x14ac:dyDescent="0.3">
      <c r="A130" s="18"/>
      <c r="B130" s="19"/>
      <c r="C130" s="17"/>
    </row>
    <row r="131" spans="1:3" x14ac:dyDescent="0.3">
      <c r="A131" s="18"/>
      <c r="B131" s="19"/>
      <c r="C131" s="17"/>
    </row>
    <row r="132" spans="1:3" x14ac:dyDescent="0.3">
      <c r="A132" s="18"/>
      <c r="B132" s="19"/>
      <c r="C132" s="17"/>
    </row>
    <row r="133" spans="1:3" x14ac:dyDescent="0.3">
      <c r="A133" s="18"/>
      <c r="B133" s="19"/>
      <c r="C133" s="17"/>
    </row>
    <row r="134" spans="1:3" x14ac:dyDescent="0.3">
      <c r="A134" s="18"/>
      <c r="B134" s="19"/>
      <c r="C134" s="17"/>
    </row>
    <row r="135" spans="1:3" x14ac:dyDescent="0.3">
      <c r="A135" s="18"/>
      <c r="B135" s="19"/>
      <c r="C135" s="17"/>
    </row>
    <row r="136" spans="1:3" x14ac:dyDescent="0.3">
      <c r="A136" s="18"/>
      <c r="B136" s="19"/>
      <c r="C136" s="17"/>
    </row>
    <row r="137" spans="1:3" x14ac:dyDescent="0.3">
      <c r="A137" s="18"/>
      <c r="B137" s="19"/>
      <c r="C137" s="17"/>
    </row>
    <row r="138" spans="1:3" x14ac:dyDescent="0.3">
      <c r="A138" s="18"/>
      <c r="B138" s="19"/>
      <c r="C138" s="17"/>
    </row>
    <row r="139" spans="1:3" x14ac:dyDescent="0.3">
      <c r="A139" s="18"/>
      <c r="B139" s="19"/>
      <c r="C139" s="17"/>
    </row>
    <row r="140" spans="1:3" x14ac:dyDescent="0.3">
      <c r="A140" s="18"/>
      <c r="B140" s="19"/>
      <c r="C140" s="17"/>
    </row>
    <row r="141" spans="1:3" x14ac:dyDescent="0.3">
      <c r="A141" s="18"/>
      <c r="B141" s="19"/>
      <c r="C141" s="17"/>
    </row>
    <row r="142" spans="1:3" x14ac:dyDescent="0.3">
      <c r="A142" s="18"/>
      <c r="B142" s="19"/>
      <c r="C142" s="17"/>
    </row>
    <row r="143" spans="1:3" x14ac:dyDescent="0.3">
      <c r="A143" s="18"/>
      <c r="B143" s="19"/>
      <c r="C143" s="17"/>
    </row>
    <row r="144" spans="1:3" x14ac:dyDescent="0.3">
      <c r="A144" s="18"/>
      <c r="B144" s="19"/>
      <c r="C144" s="17"/>
    </row>
  </sheetData>
  <hyperlinks>
    <hyperlink ref="A1" location="'Total Orgs'!A1" display="Total Organizations" xr:uid="{335A95E8-43E2-4D30-AEC5-9981BB0ECD6B}"/>
  </hyperlinks>
  <pageMargins left="0.75" right="0.75" top="1" bottom="1" header="0.5" footer="0.5"/>
  <pageSetup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D79FB-1357-4AB1-8C86-EF2BBFE31D61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343</v>
      </c>
      <c r="C3" t="s">
        <v>339</v>
      </c>
    </row>
    <row r="5" spans="1:3" x14ac:dyDescent="0.3">
      <c r="A5" s="4" t="s">
        <v>1</v>
      </c>
      <c r="B5" s="2">
        <f>'Total Orgs'!B139</f>
        <v>150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150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1A7FDA66-E807-47CD-9E34-8E1D515A696E}"/>
  </hyperlinks>
  <pageMargins left="0.75" right="0.75" top="1" bottom="1" header="0.5" footer="0.5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sheetPr>
    <tabColor rgb="FFC00000"/>
  </sheetPr>
  <dimension ref="A1:E20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5" x14ac:dyDescent="0.3">
      <c r="A1" s="5" t="s">
        <v>0</v>
      </c>
      <c r="C1" s="1" t="e">
        <f>'Total Orgs'!#REF!</f>
        <v>#REF!</v>
      </c>
    </row>
    <row r="2" spans="1:5" x14ac:dyDescent="0.3">
      <c r="A2" s="5"/>
    </row>
    <row r="3" spans="1:5" x14ac:dyDescent="0.3">
      <c r="A3" s="6" t="s">
        <v>318</v>
      </c>
      <c r="C3" t="s">
        <v>238</v>
      </c>
    </row>
    <row r="4" spans="1:5" x14ac:dyDescent="0.3">
      <c r="C4" t="s">
        <v>239</v>
      </c>
    </row>
    <row r="5" spans="1:5" x14ac:dyDescent="0.3">
      <c r="A5" s="4" t="s">
        <v>1</v>
      </c>
      <c r="B5" s="2">
        <f>'Total Orgs'!B140</f>
        <v>1400</v>
      </c>
    </row>
    <row r="6" spans="1:5" x14ac:dyDescent="0.3">
      <c r="A6" s="4" t="s">
        <v>2</v>
      </c>
    </row>
    <row r="7" spans="1:5" x14ac:dyDescent="0.3">
      <c r="A7" s="4" t="s">
        <v>131</v>
      </c>
    </row>
    <row r="8" spans="1:5" x14ac:dyDescent="0.3">
      <c r="A8" s="4" t="s">
        <v>3</v>
      </c>
      <c r="B8" s="2">
        <f>SUM(B12:B101)</f>
        <v>1400</v>
      </c>
    </row>
    <row r="9" spans="1:5" x14ac:dyDescent="0.3">
      <c r="A9" s="4" t="s">
        <v>4</v>
      </c>
      <c r="B9" s="2">
        <f>SUM(B5+B6-B7-B8)</f>
        <v>0</v>
      </c>
    </row>
    <row r="11" spans="1:5" s="1" customFormat="1" x14ac:dyDescent="0.3">
      <c r="A11" s="7" t="s">
        <v>5</v>
      </c>
      <c r="B11" s="3" t="s">
        <v>6</v>
      </c>
      <c r="C11" s="1" t="s">
        <v>7</v>
      </c>
    </row>
    <row r="12" spans="1:5" x14ac:dyDescent="0.3">
      <c r="A12" s="4">
        <v>45225</v>
      </c>
      <c r="B12" s="2">
        <v>479</v>
      </c>
      <c r="C12" t="s">
        <v>575</v>
      </c>
    </row>
    <row r="13" spans="1:5" x14ac:dyDescent="0.3">
      <c r="C13" t="s">
        <v>576</v>
      </c>
    </row>
    <row r="14" spans="1:5" x14ac:dyDescent="0.3">
      <c r="B14" s="2">
        <v>479</v>
      </c>
      <c r="C14" t="s">
        <v>697</v>
      </c>
      <c r="D14" s="128">
        <v>550</v>
      </c>
    </row>
    <row r="15" spans="1:5" x14ac:dyDescent="0.3">
      <c r="C15" t="s">
        <v>698</v>
      </c>
      <c r="D15" s="326">
        <v>71</v>
      </c>
      <c r="E15" s="28" t="s">
        <v>700</v>
      </c>
    </row>
    <row r="16" spans="1:5" x14ac:dyDescent="0.3">
      <c r="C16" t="s">
        <v>699</v>
      </c>
      <c r="D16" s="327">
        <f>D14-D15</f>
        <v>479</v>
      </c>
    </row>
    <row r="17" spans="2:3" x14ac:dyDescent="0.3">
      <c r="C17" t="s">
        <v>701</v>
      </c>
    </row>
    <row r="18" spans="2:3" x14ac:dyDescent="0.3">
      <c r="B18" s="2">
        <v>442</v>
      </c>
      <c r="C18" t="s">
        <v>720</v>
      </c>
    </row>
    <row r="19" spans="2:3" x14ac:dyDescent="0.3">
      <c r="C19" t="s">
        <v>1078</v>
      </c>
    </row>
    <row r="20" spans="2:3" x14ac:dyDescent="0.3">
      <c r="C20" t="s">
        <v>1079</v>
      </c>
    </row>
  </sheetData>
  <hyperlinks>
    <hyperlink ref="A1" location="'Total Orgs'!A1" display="Total Organizations" xr:uid="{00000000-0004-0000-6E00-000000000000}"/>
  </hyperlinks>
  <pageMargins left="0.75" right="0.75" top="1" bottom="1" header="0.5" footer="0.5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34</v>
      </c>
    </row>
    <row r="5" spans="1:3" x14ac:dyDescent="0.3">
      <c r="A5" s="4" t="s">
        <v>1</v>
      </c>
      <c r="B5" s="2">
        <f>'Total Orgs'!B86</f>
        <v>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SUM(B12:B104)</f>
        <v>0</v>
      </c>
    </row>
    <row r="9" spans="1:3" x14ac:dyDescent="0.3">
      <c r="A9" s="4" t="s">
        <v>4</v>
      </c>
      <c r="B9" s="2">
        <f>SUM(B5+B6-B8)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6F00-000000000000}"/>
  </hyperlinks>
  <pageMargins left="0.75" right="0.75" top="1" bottom="1" header="0.5" footer="0.5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sheetPr>
    <tabColor theme="1"/>
  </sheetPr>
  <dimension ref="A1:C11"/>
  <sheetViews>
    <sheetView workbookViewId="0">
      <selection activeCell="A3" sqref="A3"/>
    </sheetView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224</v>
      </c>
    </row>
    <row r="5" spans="1:3" x14ac:dyDescent="0.3">
      <c r="A5" s="4" t="s">
        <v>1</v>
      </c>
      <c r="B5" s="2">
        <f>INACTIVE!B25</f>
        <v>0</v>
      </c>
    </row>
    <row r="6" spans="1:3" x14ac:dyDescent="0.3">
      <c r="A6" s="4" t="s">
        <v>2</v>
      </c>
    </row>
    <row r="7" spans="1:3" s="15" customFormat="1" x14ac:dyDescent="0.3">
      <c r="A7" s="22" t="s">
        <v>131</v>
      </c>
      <c r="B7" s="34"/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7000-000000000000}"/>
  </hyperlinks>
  <pageMargins left="0.75" right="0.75" top="1" bottom="1" header="0.5" footer="0.5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sheetPr>
    <tabColor theme="1"/>
  </sheetPr>
  <dimension ref="A1:C13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35</v>
      </c>
    </row>
    <row r="5" spans="1:3" x14ac:dyDescent="0.3">
      <c r="A5" s="4" t="s">
        <v>1</v>
      </c>
      <c r="B5" s="2">
        <f>'Total Orgs'!B87</f>
        <v>4000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SUM(B12:B101)</f>
        <v>3028.27</v>
      </c>
    </row>
    <row r="9" spans="1:3" x14ac:dyDescent="0.3">
      <c r="A9" s="4" t="s">
        <v>4</v>
      </c>
      <c r="B9" s="2">
        <f>SUM(B5+B6-B7-B8)</f>
        <v>971.73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s="25" customFormat="1" x14ac:dyDescent="0.3">
      <c r="A12" s="130">
        <v>45341</v>
      </c>
      <c r="B12" s="131">
        <v>3028.27</v>
      </c>
      <c r="C12" s="26" t="s">
        <v>748</v>
      </c>
    </row>
    <row r="13" spans="1:3" x14ac:dyDescent="0.3">
      <c r="C13" t="s">
        <v>749</v>
      </c>
    </row>
  </sheetData>
  <hyperlinks>
    <hyperlink ref="A1" location="'Total Orgs'!A1" display="Total Organizations" xr:uid="{00000000-0004-0000-7100-000000000000}"/>
  </hyperlinks>
  <pageMargins left="0.75" right="0.75" top="1" bottom="1" header="0.5" footer="0.5"/>
  <pageSetup orientation="portrait" horizontalDpi="4294967292" verticalDpi="4294967292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sheetPr>
    <tabColor rgb="FFC00000"/>
  </sheetPr>
  <dimension ref="A1:F22"/>
  <sheetViews>
    <sheetView zoomScale="145" zoomScaleNormal="145" workbookViewId="0"/>
  </sheetViews>
  <sheetFormatPr defaultRowHeight="15.6" x14ac:dyDescent="0.3"/>
  <cols>
    <col min="1" max="1" width="18.69921875" customWidth="1"/>
    <col min="2" max="2" width="9" style="2" customWidth="1"/>
    <col min="3" max="3" width="30.09765625" customWidth="1"/>
  </cols>
  <sheetData>
    <row r="1" spans="1:6" x14ac:dyDescent="0.3">
      <c r="A1" s="5" t="s">
        <v>0</v>
      </c>
      <c r="C1" s="1" t="e">
        <f>'Total Orgs'!#REF!</f>
        <v>#REF!</v>
      </c>
    </row>
    <row r="2" spans="1:6" x14ac:dyDescent="0.3">
      <c r="A2" s="5"/>
    </row>
    <row r="3" spans="1:6" x14ac:dyDescent="0.3">
      <c r="A3" s="6" t="s">
        <v>77</v>
      </c>
    </row>
    <row r="4" spans="1:6" x14ac:dyDescent="0.3">
      <c r="A4" s="4"/>
    </row>
    <row r="5" spans="1:6" x14ac:dyDescent="0.3">
      <c r="A5" s="4" t="s">
        <v>1</v>
      </c>
      <c r="B5" s="2">
        <f>'Total Orgs'!B88</f>
        <v>2700</v>
      </c>
    </row>
    <row r="6" spans="1:6" x14ac:dyDescent="0.3">
      <c r="A6" s="4" t="s">
        <v>2</v>
      </c>
    </row>
    <row r="7" spans="1:6" x14ac:dyDescent="0.3">
      <c r="A7" s="4" t="s">
        <v>131</v>
      </c>
    </row>
    <row r="8" spans="1:6" x14ac:dyDescent="0.3">
      <c r="A8" s="4" t="s">
        <v>3</v>
      </c>
      <c r="B8" s="2">
        <f>SUM(B12:B103)</f>
        <v>2700</v>
      </c>
    </row>
    <row r="9" spans="1:6" x14ac:dyDescent="0.3">
      <c r="A9" s="4" t="s">
        <v>4</v>
      </c>
      <c r="B9" s="2">
        <f>SUM(B5+B6-B7-B8)</f>
        <v>0</v>
      </c>
    </row>
    <row r="10" spans="1:6" x14ac:dyDescent="0.3">
      <c r="A10" s="4"/>
    </row>
    <row r="11" spans="1:6" x14ac:dyDescent="0.3">
      <c r="A11" s="7" t="s">
        <v>5</v>
      </c>
      <c r="B11" s="3" t="s">
        <v>6</v>
      </c>
      <c r="C11" s="1" t="s">
        <v>7</v>
      </c>
    </row>
    <row r="12" spans="1:6" x14ac:dyDescent="0.3">
      <c r="A12" s="4">
        <v>45365</v>
      </c>
      <c r="B12" s="2">
        <v>2700</v>
      </c>
      <c r="C12" t="s">
        <v>870</v>
      </c>
    </row>
    <row r="13" spans="1:6" x14ac:dyDescent="0.3">
      <c r="A13" s="27"/>
      <c r="C13" t="s">
        <v>871</v>
      </c>
    </row>
    <row r="14" spans="1:6" x14ac:dyDescent="0.3">
      <c r="A14" s="27"/>
      <c r="C14" t="s">
        <v>872</v>
      </c>
    </row>
    <row r="15" spans="1:6" x14ac:dyDescent="0.3">
      <c r="C15" t="s">
        <v>873</v>
      </c>
      <c r="D15">
        <v>1441.44</v>
      </c>
      <c r="F15">
        <v>205.92</v>
      </c>
    </row>
    <row r="16" spans="1:6" x14ac:dyDescent="0.3">
      <c r="A16" s="4"/>
      <c r="C16" t="s">
        <v>874</v>
      </c>
      <c r="D16">
        <v>1050</v>
      </c>
      <c r="F16">
        <v>205.92</v>
      </c>
    </row>
    <row r="17" spans="1:6" x14ac:dyDescent="0.3">
      <c r="A17" s="4"/>
      <c r="C17" t="s">
        <v>875</v>
      </c>
      <c r="D17">
        <v>300</v>
      </c>
      <c r="F17">
        <v>205.92</v>
      </c>
    </row>
    <row r="18" spans="1:6" x14ac:dyDescent="0.3">
      <c r="A18" s="27"/>
      <c r="D18">
        <f>SUM(D15:D17)</f>
        <v>2791.44</v>
      </c>
      <c r="F18">
        <v>205.92</v>
      </c>
    </row>
    <row r="19" spans="1:6" x14ac:dyDescent="0.3">
      <c r="F19">
        <v>205.92</v>
      </c>
    </row>
    <row r="20" spans="1:6" x14ac:dyDescent="0.3">
      <c r="F20">
        <v>205.92</v>
      </c>
    </row>
    <row r="21" spans="1:6" x14ac:dyDescent="0.3">
      <c r="F21">
        <v>205.92</v>
      </c>
    </row>
    <row r="22" spans="1:6" x14ac:dyDescent="0.3">
      <c r="F22">
        <f>SUM(F15:F21)</f>
        <v>1441.44</v>
      </c>
    </row>
  </sheetData>
  <hyperlinks>
    <hyperlink ref="A1" location="'Total Orgs'!A1" display="Total Organizations" xr:uid="{00000000-0004-0000-7200-000000000000}"/>
  </hyperlinks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7138-AC60-474F-B477-E31667557E6B}">
  <sheetPr>
    <tabColor rgb="FFC00000"/>
  </sheetPr>
  <dimension ref="A1:C18"/>
  <sheetViews>
    <sheetView workbookViewId="0"/>
  </sheetViews>
  <sheetFormatPr defaultRowHeight="15.6" x14ac:dyDescent="0.3"/>
  <cols>
    <col min="1" max="1" width="18.69921875" customWidth="1"/>
    <col min="2" max="2" width="9" style="2" customWidth="1"/>
    <col min="3" max="3" width="30.0976562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389</v>
      </c>
    </row>
    <row r="4" spans="1:3" x14ac:dyDescent="0.3">
      <c r="A4" s="4"/>
    </row>
    <row r="5" spans="1:3" x14ac:dyDescent="0.3">
      <c r="A5" s="4" t="s">
        <v>1</v>
      </c>
      <c r="B5" s="2">
        <f>'Total Orgs'!B89</f>
        <v>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SUM(B12:B103)</f>
        <v>0</v>
      </c>
    </row>
    <row r="9" spans="1:3" x14ac:dyDescent="0.3">
      <c r="A9" s="4" t="s">
        <v>4</v>
      </c>
      <c r="B9" s="2">
        <f>SUM(B5+B6-B7-B8)</f>
        <v>0</v>
      </c>
    </row>
    <row r="10" spans="1:3" x14ac:dyDescent="0.3">
      <c r="A10" s="4"/>
    </row>
    <row r="11" spans="1:3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/>
    </row>
    <row r="13" spans="1:3" x14ac:dyDescent="0.3">
      <c r="A13" s="27"/>
    </row>
    <row r="14" spans="1:3" x14ac:dyDescent="0.3">
      <c r="A14" s="27"/>
    </row>
    <row r="16" spans="1:3" x14ac:dyDescent="0.3">
      <c r="A16" s="4"/>
    </row>
    <row r="17" spans="1:1" x14ac:dyDescent="0.3">
      <c r="A17" s="4"/>
    </row>
    <row r="18" spans="1:1" x14ac:dyDescent="0.3">
      <c r="A18" s="27"/>
    </row>
  </sheetData>
  <hyperlinks>
    <hyperlink ref="A1" location="'Total Orgs'!A1" display="Total Organizations" xr:uid="{C22EC333-D926-4C0E-A825-CC9AB7CA5BD7}"/>
  </hyperlinks>
  <pageMargins left="0.7" right="0.7" top="0.75" bottom="0.75" header="0.3" footer="0.3"/>
  <pageSetup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sheetPr>
    <tabColor theme="1"/>
  </sheetPr>
  <dimension ref="A1:E33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36</v>
      </c>
    </row>
    <row r="5" spans="1:3" x14ac:dyDescent="0.3">
      <c r="A5" s="4" t="s">
        <v>1</v>
      </c>
      <c r="B5" s="2">
        <f>'Total Orgs'!B90</f>
        <v>4000</v>
      </c>
    </row>
    <row r="6" spans="1:3" x14ac:dyDescent="0.3">
      <c r="A6" s="4" t="s">
        <v>2</v>
      </c>
    </row>
    <row r="7" spans="1:3" x14ac:dyDescent="0.3">
      <c r="A7" s="4" t="s">
        <v>131</v>
      </c>
    </row>
    <row r="8" spans="1:3" x14ac:dyDescent="0.3">
      <c r="A8" s="4" t="s">
        <v>3</v>
      </c>
      <c r="B8" s="2">
        <f>SUM(B12:B111)</f>
        <v>2293.88</v>
      </c>
    </row>
    <row r="9" spans="1:3" x14ac:dyDescent="0.3">
      <c r="A9" s="4" t="s">
        <v>4</v>
      </c>
      <c r="B9" s="2">
        <f>SUM(B5+B6-B8)</f>
        <v>1706.12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s="1" customFormat="1" x14ac:dyDescent="0.3">
      <c r="A12" s="125">
        <v>45184</v>
      </c>
      <c r="B12" s="126">
        <v>200</v>
      </c>
      <c r="C12" s="124" t="s">
        <v>600</v>
      </c>
    </row>
    <row r="13" spans="1:3" s="1" customFormat="1" x14ac:dyDescent="0.3">
      <c r="A13" s="7"/>
      <c r="B13" s="3"/>
      <c r="C13" s="124" t="s">
        <v>529</v>
      </c>
    </row>
    <row r="14" spans="1:3" x14ac:dyDescent="0.3">
      <c r="A14" s="4">
        <v>45208</v>
      </c>
      <c r="B14" s="2">
        <v>289.98</v>
      </c>
      <c r="C14" t="s">
        <v>541</v>
      </c>
    </row>
    <row r="15" spans="1:3" x14ac:dyDescent="0.3">
      <c r="C15" s="124" t="s">
        <v>542</v>
      </c>
    </row>
    <row r="16" spans="1:3" x14ac:dyDescent="0.3">
      <c r="A16" s="4">
        <v>45330</v>
      </c>
      <c r="B16" s="2">
        <v>122.05</v>
      </c>
      <c r="C16" s="124" t="s">
        <v>719</v>
      </c>
    </row>
    <row r="17" spans="1:5" x14ac:dyDescent="0.3">
      <c r="C17" s="124" t="s">
        <v>607</v>
      </c>
    </row>
    <row r="18" spans="1:5" x14ac:dyDescent="0.3">
      <c r="A18" s="4">
        <v>45385</v>
      </c>
      <c r="B18" s="2">
        <v>250</v>
      </c>
      <c r="C18" s="124" t="s">
        <v>850</v>
      </c>
    </row>
    <row r="19" spans="1:5" x14ac:dyDescent="0.3">
      <c r="C19" s="124" t="s">
        <v>851</v>
      </c>
    </row>
    <row r="20" spans="1:5" x14ac:dyDescent="0.3">
      <c r="A20" s="4">
        <v>45407</v>
      </c>
      <c r="B20" s="2">
        <v>400</v>
      </c>
      <c r="C20" s="124" t="s">
        <v>944</v>
      </c>
    </row>
    <row r="21" spans="1:5" x14ac:dyDescent="0.3">
      <c r="C21" s="124" t="s">
        <v>961</v>
      </c>
    </row>
    <row r="22" spans="1:5" x14ac:dyDescent="0.3">
      <c r="C22" s="124" t="s">
        <v>985</v>
      </c>
      <c r="D22">
        <v>200</v>
      </c>
      <c r="E22" t="s">
        <v>983</v>
      </c>
    </row>
    <row r="23" spans="1:5" x14ac:dyDescent="0.3">
      <c r="C23" s="124" t="s">
        <v>985</v>
      </c>
      <c r="D23" s="176">
        <v>200</v>
      </c>
      <c r="E23" t="s">
        <v>984</v>
      </c>
    </row>
    <row r="24" spans="1:5" x14ac:dyDescent="0.3">
      <c r="B24" s="2">
        <v>1031.8499999999999</v>
      </c>
      <c r="C24" s="124" t="s">
        <v>957</v>
      </c>
      <c r="D24">
        <f>SUM(D22:D23)</f>
        <v>400</v>
      </c>
    </row>
    <row r="25" spans="1:5" x14ac:dyDescent="0.3">
      <c r="C25" s="124" t="s">
        <v>958</v>
      </c>
    </row>
    <row r="32" spans="1:5" s="23" customFormat="1" x14ac:dyDescent="0.3">
      <c r="A32" s="13"/>
      <c r="B32" s="14"/>
      <c r="C32" s="15"/>
    </row>
    <row r="33" spans="1:3" x14ac:dyDescent="0.3">
      <c r="A33" s="13"/>
      <c r="B33" s="14"/>
      <c r="C33" s="15"/>
    </row>
  </sheetData>
  <hyperlinks>
    <hyperlink ref="A1" location="'Total Orgs'!A1" display="Total Organizations" xr:uid="{00000000-0004-0000-7500-000000000000}"/>
  </hyperlinks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d41729f-996b-4329-b704-ab2e6aced41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BA17D60AEFF744A7C16431E3D6BA44" ma:contentTypeVersion="8" ma:contentTypeDescription="Create a new document." ma:contentTypeScope="" ma:versionID="cad3fbd74fea29a4be8e3d7541d70e4b">
  <xsd:schema xmlns:xsd="http://www.w3.org/2001/XMLSchema" xmlns:xs="http://www.w3.org/2001/XMLSchema" xmlns:p="http://schemas.microsoft.com/office/2006/metadata/properties" xmlns:ns3="1d41729f-996b-4329-b704-ab2e6aced419" targetNamespace="http://schemas.microsoft.com/office/2006/metadata/properties" ma:root="true" ma:fieldsID="276547fa1c277dbd14ccba539285b68d" ns3:_="">
    <xsd:import namespace="1d41729f-996b-4329-b704-ab2e6aced419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41729f-996b-4329-b704-ab2e6aced419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EB4A1F-298B-43D0-A85D-F01CC8E10D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72ED90-2D50-4677-9623-93C7DEA26AAD}">
  <ds:schemaRefs>
    <ds:schemaRef ds:uri="http://schemas.microsoft.com/office/infopath/2007/PartnerControls"/>
    <ds:schemaRef ds:uri="http://www.w3.org/XML/1998/namespace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1d41729f-996b-4329-b704-ab2e6aced419"/>
  </ds:schemaRefs>
</ds:datastoreItem>
</file>

<file path=customXml/itemProps3.xml><?xml version="1.0" encoding="utf-8"?>
<ds:datastoreItem xmlns:ds="http://schemas.openxmlformats.org/officeDocument/2006/customXml" ds:itemID="{184F45A1-CCF7-421D-BD7D-B54FD185D6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41729f-996b-4329-b704-ab2e6aced4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186</vt:i4>
      </vt:variant>
      <vt:variant>
        <vt:lpstr>Named Ranges</vt:lpstr>
      </vt:variant>
      <vt:variant>
        <vt:i4>6</vt:i4>
      </vt:variant>
    </vt:vector>
  </HeadingPairs>
  <TitlesOfParts>
    <vt:vector size="192" baseType="lpstr">
      <vt:lpstr>Total Orgs</vt:lpstr>
      <vt:lpstr>Sheet2</vt:lpstr>
      <vt:lpstr>African</vt:lpstr>
      <vt:lpstr>ACT</vt:lpstr>
      <vt:lpstr>APO</vt:lpstr>
      <vt:lpstr>AAFCS</vt:lpstr>
      <vt:lpstr>AAPG</vt:lpstr>
      <vt:lpstr>AADE</vt:lpstr>
      <vt:lpstr>ACS-SA</vt:lpstr>
      <vt:lpstr>AIChE</vt:lpstr>
      <vt:lpstr>AMSA</vt:lpstr>
      <vt:lpstr>AMWA</vt:lpstr>
      <vt:lpstr>AMWH</vt:lpstr>
      <vt:lpstr>ASTA</vt:lpstr>
      <vt:lpstr>ASCE</vt:lpstr>
      <vt:lpstr>ASID</vt:lpstr>
      <vt:lpstr>ASME</vt:lpstr>
      <vt:lpstr>AFSAQC</vt:lpstr>
      <vt:lpstr>ArmyROTC</vt:lpstr>
      <vt:lpstr>AAS</vt:lpstr>
      <vt:lpstr>ABSS</vt:lpstr>
      <vt:lpstr>AITP</vt:lpstr>
      <vt:lpstr>ALPA</vt:lpstr>
      <vt:lpstr>ASAS</vt:lpstr>
      <vt:lpstr>ACF</vt:lpstr>
      <vt:lpstr>BB</vt:lpstr>
      <vt:lpstr>BOSS</vt:lpstr>
      <vt:lpstr>BSA</vt:lpstr>
      <vt:lpstr>BBSA</vt:lpstr>
      <vt:lpstr>B&amp;B</vt:lpstr>
      <vt:lpstr>TechCRU</vt:lpstr>
      <vt:lpstr>CECM</vt:lpstr>
      <vt:lpstr>CSA</vt:lpstr>
      <vt:lpstr>ChiRho</vt:lpstr>
      <vt:lpstr>CRY</vt:lpstr>
      <vt:lpstr>Christians</vt:lpstr>
      <vt:lpstr>CISER</vt:lpstr>
      <vt:lpstr>A&amp;S Ambassadors</vt:lpstr>
      <vt:lpstr>Collegiate 100</vt:lpstr>
      <vt:lpstr>CommStudies</vt:lpstr>
      <vt:lpstr>CTC</vt:lpstr>
      <vt:lpstr>DWS</vt:lpstr>
      <vt:lpstr>DSP</vt:lpstr>
      <vt:lpstr>DA</vt:lpstr>
      <vt:lpstr>DI</vt:lpstr>
      <vt:lpstr>DSC</vt:lpstr>
      <vt:lpstr>DIM</vt:lpstr>
      <vt:lpstr>Dr. BAH- PMS</vt:lpstr>
      <vt:lpstr>DTL</vt:lpstr>
      <vt:lpstr>EON</vt:lpstr>
      <vt:lpstr>EtaSigDelta</vt:lpstr>
      <vt:lpstr>Filipino</vt:lpstr>
      <vt:lpstr>FinAsso</vt:lpstr>
      <vt:lpstr>GLW</vt:lpstr>
      <vt:lpstr>GSS</vt:lpstr>
      <vt:lpstr>GENKI</vt:lpstr>
      <vt:lpstr>RTC</vt:lpstr>
      <vt:lpstr>Goin' Band</vt:lpstr>
      <vt:lpstr>Golden Key</vt:lpstr>
      <vt:lpstr>HOSAM</vt:lpstr>
      <vt:lpstr>HSS</vt:lpstr>
      <vt:lpstr>HDFS-EC A</vt:lpstr>
      <vt:lpstr>HSRecruiters</vt:lpstr>
      <vt:lpstr>ISA</vt:lpstr>
      <vt:lpstr>IH</vt:lpstr>
      <vt:lpstr>IIE</vt:lpstr>
      <vt:lpstr>ITE</vt:lpstr>
      <vt:lpstr>IIDA</vt:lpstr>
      <vt:lpstr>SGC</vt:lpstr>
      <vt:lpstr>ITA</vt:lpstr>
      <vt:lpstr>JOY</vt:lpstr>
      <vt:lpstr>KSMDA</vt:lpstr>
      <vt:lpstr>KRCC</vt:lpstr>
      <vt:lpstr>KEYOP</vt:lpstr>
      <vt:lpstr>Korean</vt:lpstr>
      <vt:lpstr>Livestock</vt:lpstr>
      <vt:lpstr>LPHI</vt:lpstr>
      <vt:lpstr>LBK Youth</vt:lpstr>
      <vt:lpstr>SMO</vt:lpstr>
      <vt:lpstr>Eval</vt:lpstr>
      <vt:lpstr>Meat</vt:lpstr>
      <vt:lpstr>MSAQBT</vt:lpstr>
      <vt:lpstr>MSA</vt:lpstr>
      <vt:lpstr>MDGB</vt:lpstr>
      <vt:lpstr>Metals</vt:lpstr>
      <vt:lpstr>MANRRS</vt:lpstr>
      <vt:lpstr>MUN</vt:lpstr>
      <vt:lpstr>MortarBoard</vt:lpstr>
      <vt:lpstr>MAPS</vt:lpstr>
      <vt:lpstr>MuslimSA</vt:lpstr>
      <vt:lpstr>NPC</vt:lpstr>
      <vt:lpstr>TMM</vt:lpstr>
      <vt:lpstr>TNRF</vt:lpstr>
      <vt:lpstr>NSBE</vt:lpstr>
      <vt:lpstr>NSCS</vt:lpstr>
      <vt:lpstr>Navigators</vt:lpstr>
      <vt:lpstr>NSA</vt:lpstr>
      <vt:lpstr>OW</vt:lpstr>
      <vt:lpstr>PFPA</vt:lpstr>
      <vt:lpstr>PAD</vt:lpstr>
      <vt:lpstr>PASO</vt:lpstr>
      <vt:lpstr>PTS</vt:lpstr>
      <vt:lpstr>POWER</vt:lpstr>
      <vt:lpstr>PSTEM</vt:lpstr>
      <vt:lpstr>RAS</vt:lpstr>
      <vt:lpstr>RNASA</vt:lpstr>
      <vt:lpstr>RaidersDefend</vt:lpstr>
      <vt:lpstr>RMSS</vt:lpstr>
      <vt:lpstr>RH</vt:lpstr>
      <vt:lpstr>RATS</vt:lpstr>
      <vt:lpstr>RPOP</vt:lpstr>
      <vt:lpstr>RRR</vt:lpstr>
      <vt:lpstr>RTheater</vt:lpstr>
      <vt:lpstr>RaiderSailing</vt:lpstr>
      <vt:lpstr>RSFC</vt:lpstr>
      <vt:lpstr>RSC</vt:lpstr>
      <vt:lpstr>RanchHorse</vt:lpstr>
      <vt:lpstr>RBA</vt:lpstr>
      <vt:lpstr>RISA</vt:lpstr>
      <vt:lpstr>RHIM</vt:lpstr>
      <vt:lpstr>SFDT</vt:lpstr>
      <vt:lpstr>SDP</vt:lpstr>
      <vt:lpstr>SILVERWINGS</vt:lpstr>
      <vt:lpstr>SACNAS</vt:lpstr>
      <vt:lpstr>SEP</vt:lpstr>
      <vt:lpstr>SMILE</vt:lpstr>
      <vt:lpstr>SHPE</vt:lpstr>
      <vt:lpstr>SPE</vt:lpstr>
      <vt:lpstr>SPWLA</vt:lpstr>
      <vt:lpstr>SWE</vt:lpstr>
      <vt:lpstr>SPANISH</vt:lpstr>
      <vt:lpstr>SLSA</vt:lpstr>
      <vt:lpstr>SDA</vt:lpstr>
      <vt:lpstr>AgCouncil</vt:lpstr>
      <vt:lpstr>SAFE</vt:lpstr>
      <vt:lpstr>SASLA</vt:lpstr>
      <vt:lpstr>ISC</vt:lpstr>
      <vt:lpstr>TBS</vt:lpstr>
      <vt:lpstr>TheMagic</vt:lpstr>
      <vt:lpstr>TBHC</vt:lpstr>
      <vt:lpstr>TCLCA</vt:lpstr>
      <vt:lpstr>TCFR</vt:lpstr>
      <vt:lpstr>TEA</vt:lpstr>
      <vt:lpstr>TET</vt:lpstr>
      <vt:lpstr>Feral</vt:lpstr>
      <vt:lpstr>TFRN</vt:lpstr>
      <vt:lpstr>TechHorn</vt:lpstr>
      <vt:lpstr>Horse</vt:lpstr>
      <vt:lpstr>TKBDT</vt:lpstr>
      <vt:lpstr>KPOP</vt:lpstr>
      <vt:lpstr>TMA</vt:lpstr>
      <vt:lpstr>TMP</vt:lpstr>
      <vt:lpstr>TPOTC</vt:lpstr>
      <vt:lpstr>TPVS</vt:lpstr>
      <vt:lpstr>TECHRODEO</vt:lpstr>
      <vt:lpstr>TRSA</vt:lpstr>
      <vt:lpstr>TSTF</vt:lpstr>
      <vt:lpstr>TSSA</vt:lpstr>
      <vt:lpstr>TSMH</vt:lpstr>
      <vt:lpstr>TSSTCAF</vt:lpstr>
      <vt:lpstr>TSCA</vt:lpstr>
      <vt:lpstr>TTLHM</vt:lpstr>
      <vt:lpstr>TWHPC</vt:lpstr>
      <vt:lpstr>TSPE</vt:lpstr>
      <vt:lpstr>TSTA</vt:lpstr>
      <vt:lpstr>TMB</vt:lpstr>
      <vt:lpstr>TMC</vt:lpstr>
      <vt:lpstr>STEM LEAF</vt:lpstr>
      <vt:lpstr>Range</vt:lpstr>
      <vt:lpstr>Techtones</vt:lpstr>
      <vt:lpstr>UMI</vt:lpstr>
      <vt:lpstr>Veterans</vt:lpstr>
      <vt:lpstr>VSA</vt:lpstr>
      <vt:lpstr>WF</vt:lpstr>
      <vt:lpstr>WTAB</vt:lpstr>
      <vt:lpstr>WTAWS</vt:lpstr>
      <vt:lpstr>WILD</vt:lpstr>
      <vt:lpstr>WH</vt:lpstr>
      <vt:lpstr>Wish</vt:lpstr>
      <vt:lpstr>WomennBus</vt:lpstr>
      <vt:lpstr>WIP</vt:lpstr>
      <vt:lpstr>WIS</vt:lpstr>
      <vt:lpstr>Wool</vt:lpstr>
      <vt:lpstr>Misc</vt:lpstr>
      <vt:lpstr>Cont</vt:lpstr>
      <vt:lpstr>INACTIVE</vt:lpstr>
      <vt:lpstr>International_Student_Council</vt:lpstr>
      <vt:lpstr>AMSA!Print_Area</vt:lpstr>
      <vt:lpstr>Meat!Print_Area</vt:lpstr>
      <vt:lpstr>SLSA!Print_Area</vt:lpstr>
      <vt:lpstr>'Total Orgs'!Print_Area</vt:lpstr>
      <vt:lpstr>'Total Orgs'!Print_Titles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Babitzke, Cari S</dc:creator>
  <cp:lastModifiedBy>Davis, Teresa Y</cp:lastModifiedBy>
  <cp:lastPrinted>2024-07-01T17:53:17Z</cp:lastPrinted>
  <dcterms:created xsi:type="dcterms:W3CDTF">2011-07-13T18:00:55Z</dcterms:created>
  <dcterms:modified xsi:type="dcterms:W3CDTF">2024-07-16T21:17:30Z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0x010100F0BA17D60AEFF744A7C16431E3D6BA44</vt:lpwstr>
  </property>
</Properties>
</file>