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1\"/>
    </mc:Choice>
  </mc:AlternateContent>
  <xr:revisionPtr revIDLastSave="0" documentId="13_ncr:1_{DFBE58EB-D861-4A44-9CA1-52635EDA04E5}" xr6:coauthVersionLast="47" xr6:coauthVersionMax="47" xr10:uidLastSave="{00000000-0000-0000-0000-000000000000}"/>
  <bookViews>
    <workbookView xWindow="30525" yWindow="3300" windowWidth="21600" windowHeight="11385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GSA" sheetId="46" r:id="rId7"/>
    <sheet name="BOSS" sheetId="43" r:id="rId8"/>
    <sheet name="Cefiro" sheetId="33" r:id="rId9"/>
    <sheet name="CEGSA" sheetId="35" r:id="rId10"/>
    <sheet name="CGSO" sheetId="8" r:id="rId11"/>
    <sheet name="CPGSC" sheetId="9" r:id="rId12"/>
    <sheet name="EGSO" sheetId="41" r:id="rId13"/>
    <sheet name="FSS" sheetId="23" r:id="rId14"/>
    <sheet name="GCC" sheetId="13" r:id="rId15"/>
    <sheet name="GHRMS" sheetId="21" r:id="rId16"/>
    <sheet name="GNO" sheetId="40" r:id="rId17"/>
    <sheet name="GOCPS" sheetId="14" r:id="rId18"/>
    <sheet name="GSAL" sheetId="45" r:id="rId19"/>
    <sheet name="HGSO" sheetId="17" r:id="rId20"/>
    <sheet name="HDFS-GSA" sheetId="18" r:id="rId21"/>
    <sheet name="HFES" sheetId="19" r:id="rId22"/>
    <sheet name="LESETAC" sheetId="20" r:id="rId23"/>
    <sheet name="MHSA" sheetId="47" r:id="rId24"/>
    <sheet name="RGA" sheetId="25" r:id="rId25"/>
    <sheet name="Red2Black" sheetId="6" r:id="rId26"/>
    <sheet name="SA-TIEHH" sheetId="27" r:id="rId27"/>
    <sheet name="SCAMS" sheetId="28" r:id="rId28"/>
    <sheet name="TASM" sheetId="48" r:id="rId29"/>
    <sheet name="TPC" sheetId="10" r:id="rId30"/>
    <sheet name="Zamo" sheetId="29" r:id="rId31"/>
    <sheet name="Misc" sheetId="30" r:id="rId32"/>
    <sheet name="Cont" sheetId="31" r:id="rId33"/>
    <sheet name="PGSA" sheetId="44" r:id="rId34"/>
  </sheets>
  <definedNames>
    <definedName name="_xlnm.Print_Area" localSheetId="0">'Total Orgs'!$A$1:$J$38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B9" i="48"/>
  <c r="B5" i="48"/>
  <c r="B8" i="48"/>
  <c r="C1" i="48"/>
  <c r="D27" i="1"/>
  <c r="B9" i="44"/>
  <c r="D26" i="1"/>
  <c r="D21" i="1"/>
  <c r="B38" i="1" l="1"/>
  <c r="F26" i="1"/>
  <c r="B5" i="47"/>
  <c r="B8" i="47"/>
  <c r="B9" i="47" s="1"/>
  <c r="C1" i="47"/>
  <c r="F9" i="1"/>
  <c r="B5" i="46"/>
  <c r="B8" i="46"/>
  <c r="C1" i="46"/>
  <c r="F21" i="1"/>
  <c r="B5" i="45"/>
  <c r="B9" i="45" s="1"/>
  <c r="B5" i="14"/>
  <c r="B8" i="45"/>
  <c r="C1" i="45"/>
  <c r="B9" i="46" l="1"/>
  <c r="F27" i="1"/>
  <c r="B5" i="44"/>
  <c r="B8" i="44" l="1"/>
  <c r="C1" i="44"/>
  <c r="B7" i="31"/>
  <c r="C1" i="31"/>
  <c r="B8" i="30"/>
  <c r="B7" i="30"/>
  <c r="C1" i="30"/>
  <c r="B8" i="29"/>
  <c r="E34" i="1" s="1"/>
  <c r="B5" i="29"/>
  <c r="C1" i="29"/>
  <c r="B8" i="10"/>
  <c r="E33" i="1" s="1"/>
  <c r="B5" i="10"/>
  <c r="C1" i="10"/>
  <c r="B8" i="28"/>
  <c r="B5" i="28"/>
  <c r="C1" i="28"/>
  <c r="B8" i="27"/>
  <c r="B5" i="27"/>
  <c r="C1" i="27"/>
  <c r="B8" i="6"/>
  <c r="E29" i="1" s="1"/>
  <c r="B5" i="6"/>
  <c r="C1" i="6"/>
  <c r="B8" i="25"/>
  <c r="B5" i="25"/>
  <c r="C1" i="25"/>
  <c r="B8" i="20"/>
  <c r="E25" i="1" s="1"/>
  <c r="B5" i="20"/>
  <c r="C1" i="20"/>
  <c r="B8" i="19"/>
  <c r="B5" i="19"/>
  <c r="C1" i="19"/>
  <c r="B8" i="18"/>
  <c r="B5" i="18"/>
  <c r="C1" i="18"/>
  <c r="B8" i="17"/>
  <c r="E22" i="1" s="1"/>
  <c r="B5" i="17"/>
  <c r="C1" i="17"/>
  <c r="B8" i="14"/>
  <c r="E20" i="1" s="1"/>
  <c r="B9" i="14"/>
  <c r="C1" i="14"/>
  <c r="B8" i="40"/>
  <c r="E19" i="1" s="1"/>
  <c r="B5" i="40"/>
  <c r="C1" i="40"/>
  <c r="B8" i="21"/>
  <c r="E18" i="1" s="1"/>
  <c r="F18" i="1" s="1"/>
  <c r="B5" i="21"/>
  <c r="B9" i="21" s="1"/>
  <c r="C1" i="21"/>
  <c r="B8" i="13"/>
  <c r="E17" i="1" s="1"/>
  <c r="B5" i="13"/>
  <c r="C1" i="13"/>
  <c r="B8" i="23"/>
  <c r="E16" i="1" s="1"/>
  <c r="B5" i="23"/>
  <c r="B9" i="23" s="1"/>
  <c r="C1" i="23"/>
  <c r="B8" i="41"/>
  <c r="B5" i="41"/>
  <c r="B9" i="41" s="1"/>
  <c r="C1" i="41"/>
  <c r="B8" i="9"/>
  <c r="E14" i="1" s="1"/>
  <c r="F14" i="1" s="1"/>
  <c r="B5" i="9"/>
  <c r="C1" i="9"/>
  <c r="B8" i="8"/>
  <c r="B5" i="8"/>
  <c r="C1" i="8"/>
  <c r="B8" i="35"/>
  <c r="B5" i="35"/>
  <c r="B9" i="35" s="1"/>
  <c r="C1" i="35"/>
  <c r="B8" i="33"/>
  <c r="B5" i="33"/>
  <c r="B9" i="33" s="1"/>
  <c r="C1" i="33"/>
  <c r="B8" i="43"/>
  <c r="B9" i="43" s="1"/>
  <c r="C1" i="43"/>
  <c r="B8" i="3"/>
  <c r="B5" i="3"/>
  <c r="C1" i="3"/>
  <c r="B8" i="4"/>
  <c r="B5" i="4"/>
  <c r="C1" i="4"/>
  <c r="B8" i="42"/>
  <c r="E6" i="1" s="1"/>
  <c r="B5" i="42"/>
  <c r="C1" i="42"/>
  <c r="B8" i="2"/>
  <c r="B5" i="2"/>
  <c r="C1" i="2"/>
  <c r="B8" i="5"/>
  <c r="E4" i="1" s="1"/>
  <c r="B5" i="5"/>
  <c r="C1" i="5"/>
  <c r="E36" i="1"/>
  <c r="C36" i="1"/>
  <c r="E35" i="1"/>
  <c r="C35" i="1"/>
  <c r="D34" i="1"/>
  <c r="C34" i="1"/>
  <c r="C33" i="1"/>
  <c r="F32" i="1"/>
  <c r="F30" i="1"/>
  <c r="E30" i="1"/>
  <c r="D30" i="1"/>
  <c r="C30" i="1"/>
  <c r="D29" i="1"/>
  <c r="C29" i="1"/>
  <c r="E28" i="1"/>
  <c r="D28" i="1"/>
  <c r="C28" i="1"/>
  <c r="D25" i="1"/>
  <c r="C25" i="1"/>
  <c r="D24" i="1"/>
  <c r="C24" i="1"/>
  <c r="D23" i="1"/>
  <c r="C23" i="1"/>
  <c r="D22" i="1"/>
  <c r="C22" i="1"/>
  <c r="D20" i="1"/>
  <c r="C20" i="1"/>
  <c r="D19" i="1"/>
  <c r="C19" i="1"/>
  <c r="C18" i="1"/>
  <c r="D17" i="1"/>
  <c r="C17" i="1"/>
  <c r="D16" i="1"/>
  <c r="C16" i="1"/>
  <c r="E15" i="1"/>
  <c r="D15" i="1"/>
  <c r="C15" i="1"/>
  <c r="D14" i="1"/>
  <c r="C14" i="1"/>
  <c r="D13" i="1"/>
  <c r="C13" i="1"/>
  <c r="E12" i="1"/>
  <c r="D12" i="1"/>
  <c r="C12" i="1"/>
  <c r="E11" i="1"/>
  <c r="D11" i="1"/>
  <c r="C11" i="1"/>
  <c r="F11" i="1" s="1"/>
  <c r="D8" i="1"/>
  <c r="C8" i="1"/>
  <c r="D7" i="1"/>
  <c r="C7" i="1"/>
  <c r="D6" i="1"/>
  <c r="D5" i="1"/>
  <c r="C5" i="1"/>
  <c r="D4" i="1"/>
  <c r="C4" i="1"/>
  <c r="B9" i="9" l="1"/>
  <c r="F12" i="1"/>
  <c r="B9" i="25"/>
  <c r="F28" i="1"/>
  <c r="F29" i="1"/>
  <c r="F16" i="1"/>
  <c r="F20" i="1"/>
  <c r="F15" i="1"/>
  <c r="F35" i="1"/>
  <c r="F36" i="1"/>
  <c r="B9" i="4"/>
  <c r="B9" i="27"/>
  <c r="B9" i="19"/>
  <c r="F33" i="1"/>
  <c r="B9" i="10"/>
  <c r="B9" i="6"/>
  <c r="B9" i="18"/>
  <c r="B9" i="2"/>
  <c r="B9" i="17"/>
  <c r="F22" i="1"/>
  <c r="B9" i="5"/>
  <c r="B9" i="13"/>
  <c r="F17" i="1"/>
  <c r="F34" i="1"/>
  <c r="B9" i="29"/>
  <c r="B9" i="8"/>
  <c r="E7" i="1"/>
  <c r="F7" i="1" s="1"/>
  <c r="B9" i="40"/>
  <c r="F19" i="1"/>
  <c r="E24" i="1"/>
  <c r="F24" i="1" s="1"/>
  <c r="F4" i="1"/>
  <c r="F25" i="1"/>
  <c r="B9" i="20"/>
  <c r="B9" i="42"/>
  <c r="F6" i="1"/>
  <c r="E5" i="1"/>
  <c r="F5" i="1" s="1"/>
  <c r="D38" i="1"/>
  <c r="B9" i="28"/>
  <c r="B5" i="31"/>
  <c r="B8" i="31" s="1"/>
  <c r="E23" i="1"/>
  <c r="F23" i="1" s="1"/>
  <c r="E13" i="1"/>
  <c r="F13" i="1" s="1"/>
  <c r="B9" i="3"/>
  <c r="E31" i="1"/>
  <c r="F31" i="1" s="1"/>
  <c r="E8" i="1"/>
  <c r="F8" i="1" s="1"/>
  <c r="F38" i="1" l="1"/>
  <c r="E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tc={9B48C300-CABE-4141-96C6-D7B877C79E86}</author>
  </authors>
  <commentList>
    <comment ref="A19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airline credit due to COVID</t>
      </text>
    </comment>
  </commentList>
</comments>
</file>

<file path=xl/sharedStrings.xml><?xml version="1.0" encoding="utf-8"?>
<sst xmlns="http://schemas.openxmlformats.org/spreadsheetml/2006/main" count="551" uniqueCount="152">
  <si>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</si>
  <si>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</si>
  <si>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</si>
  <si>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</si>
  <si>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</si>
  <si>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</si>
  <si>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</si>
  <si>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</si>
  <si>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</si>
  <si>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</si>
  <si>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</si>
  <si>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</si>
  <si>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</si>
  <si>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</si>
  <si>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</si>
  <si>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</si>
  <si>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</si>
  <si>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</si>
  <si>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</si>
  <si>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</si>
  <si>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</si>
  <si>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</si>
  <si>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</si>
  <si>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</si>
  <si>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</si>
  <si>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</si>
  <si>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</si>
  <si>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</si>
  <si>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</si>
  <si>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</si>
  <si>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</si>
  <si>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</si>
  <si>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</si>
  <si>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</si>
  <si>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</si>
  <si>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</si>
  <si>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</si>
  <si>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</si>
  <si>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</si>
  <si>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</si>
  <si>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</si>
  <si>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</si>
  <si>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</si>
  <si>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</si>
  <si>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</si>
  <si>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</si>
  <si>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</si>
  <si>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</si>
  <si>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</si>
  <si>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</si>
  <si>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</si>
  <si>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</si>
  <si>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</si>
  <si>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</si>
  <si>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</si>
  <si>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</si>
  <si>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</si>
  <si>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Used full allocation</t>
  </si>
  <si>
    <t>Has not used any funding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</si>
  <si>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</si>
  <si>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</si>
  <si>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</si>
  <si>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</si>
  <si>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</si>
  <si>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</si>
  <si>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</si>
  <si>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</si>
  <si>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</si>
  <si>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</si>
  <si>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</si>
  <si>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</si>
  <si>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</si>
  <si>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</si>
  <si>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</si>
  <si>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</si>
  <si>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</si>
  <si>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</si>
  <si>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</si>
  <si>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</si>
  <si>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</si>
  <si>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Biotechnology Organization for Student Success</t>
  </si>
  <si>
    <t>Philosohy Graduate Student Association</t>
  </si>
  <si>
    <t>Philosophy Graduate Student Association</t>
  </si>
  <si>
    <t>Alyssa Hay</t>
  </si>
  <si>
    <t>Evan A Perkowski  -   VP</t>
  </si>
  <si>
    <t>Tiffany Murray</t>
  </si>
  <si>
    <t>GS - Gary Williams</t>
  </si>
  <si>
    <t>250.00  speaker fee  &amp; 209.28  reimb hotel expense</t>
  </si>
  <si>
    <t>Budget 2020-21</t>
  </si>
  <si>
    <t>September 2020-August 2021</t>
  </si>
  <si>
    <t>Black Graduate Student Asso</t>
  </si>
  <si>
    <t>Graduate Society of Applied Linguistics</t>
  </si>
  <si>
    <t>Graduate Society of Applied Linguestic</t>
  </si>
  <si>
    <t>Black Graduate Student Association</t>
  </si>
  <si>
    <t>Museum Heritage Students Association</t>
  </si>
  <si>
    <t>X</t>
  </si>
  <si>
    <t>No Activity</t>
  </si>
  <si>
    <t>TB - Advance Graphix</t>
  </si>
  <si>
    <t>req</t>
  </si>
  <si>
    <t>DP - reimburse regisration for virtual conf</t>
  </si>
  <si>
    <t>req 136254023</t>
  </si>
  <si>
    <t>Dr. Nino Rodriguez, guest speaker</t>
  </si>
  <si>
    <t>two presentations 10-8 and 11-12</t>
  </si>
  <si>
    <t>req  136597261</t>
  </si>
  <si>
    <t>DP - reimburse registration for HFES conf</t>
  </si>
  <si>
    <t>1/3 penalty for not completing funding training on 10-31</t>
  </si>
  <si>
    <t>Frozen as of 11-6-2020</t>
  </si>
  <si>
    <t>req  138003210</t>
  </si>
  <si>
    <t xml:space="preserve">TB - Advance Graphix  req 138835011 </t>
  </si>
  <si>
    <t>backpacks</t>
  </si>
  <si>
    <t>pig hats</t>
  </si>
  <si>
    <t>mint cards</t>
  </si>
  <si>
    <t>TB - Advance Graphoix req</t>
  </si>
  <si>
    <t>TB - Advance Graphix  req 	138835641</t>
  </si>
  <si>
    <t>TB - Advance Graphix req  138836890</t>
  </si>
  <si>
    <t>water bottles 138837355</t>
  </si>
  <si>
    <t>TB - Advance Grahix req 138852539</t>
  </si>
  <si>
    <t>pig stress releaveries</t>
  </si>
  <si>
    <t>TB - Advance Graphix req 138855023</t>
  </si>
  <si>
    <t>jackets</t>
  </si>
  <si>
    <t>TB - Advance Graphix req 138855842</t>
  </si>
  <si>
    <t>polos</t>
  </si>
  <si>
    <t>PENALITY WAIVED DUE TO MISCOMMUNICATION</t>
  </si>
  <si>
    <t>TB - Advance Graphix - MLK t-shirts</t>
  </si>
  <si>
    <t xml:space="preserve">2021 Southern Region conf.   Req </t>
  </si>
  <si>
    <t>DP - registration for Annual AMS meeting Virtual</t>
  </si>
  <si>
    <t>REQ 141173931</t>
  </si>
  <si>
    <t>Did not complete funding training before 2-28-2021 lost entire balance.</t>
  </si>
  <si>
    <t>Lost entire balance; did not complete all requirements</t>
  </si>
  <si>
    <t>TB - Advance Grahix</t>
  </si>
  <si>
    <t>req 142213262</t>
  </si>
  <si>
    <t>req 142213615</t>
  </si>
  <si>
    <t>TB - reimburse org</t>
  </si>
  <si>
    <t>req 142621756</t>
  </si>
  <si>
    <t>req 143549523  backpacks</t>
  </si>
  <si>
    <t>req 143549940 LADIES AND MEN POLOS</t>
  </si>
  <si>
    <t>TB - Adavance Graphix</t>
  </si>
  <si>
    <t>req 143550992 jackets</t>
  </si>
  <si>
    <t>DP - reimburse for office supplies</t>
  </si>
  <si>
    <t>req 143823330</t>
  </si>
  <si>
    <t>1/2 balance was reinstated by Teresa Davis</t>
  </si>
  <si>
    <t>req 143877830</t>
  </si>
  <si>
    <t>req 144031175</t>
  </si>
  <si>
    <t>TB - LOCAL LEGENDS</t>
  </si>
  <si>
    <t>TB - ADVANCE GRAHIX</t>
  </si>
  <si>
    <t>REQ 144595812</t>
  </si>
  <si>
    <t>TB - Staples</t>
  </si>
  <si>
    <t>req 144600111</t>
  </si>
  <si>
    <t>DP - reimburse org for printing hooded sweaters</t>
  </si>
  <si>
    <t>req 144731878</t>
  </si>
  <si>
    <t>req 144739551   Zamoraiders</t>
  </si>
  <si>
    <t>UPDATED: 06/04/2021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</si>
</sst>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2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0" fontId="2" fillId="0" borderId="1" xfId="0" applyFont="1" applyBorder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/>
    </xf>
    <xf numFmtId="0" fontId="2" fillId="0" borderId="1" xfId="0" applyFont="1" applyBorder="1"/>
    <xf numFmtId="164" fontId="0" fillId="0" borderId="1" xfId="0" applyNumberFormat="1" applyBorder="1"/>
    <xf numFmtId="164" fontId="4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0" fontId="0" fillId="0" borderId="0" xfId="0"/>
    <xf numFmtId="0" fontId="2" fillId="5" borderId="1" xfId="0" applyFont="1" applyFill="1" applyBorder="1"/>
    <xf numFmtId="164" fontId="0" fillId="5" borderId="1" xfId="0" applyNumberFormat="1" applyFill="1" applyBorder="1"/>
    <xf numFmtId="164" fontId="4" fillId="5" borderId="1" xfId="0" applyNumberFormat="1" applyFont="1" applyFill="1" applyBorder="1"/>
    <xf numFmtId="165" fontId="0" fillId="5" borderId="1" xfId="0" applyNumberForma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2" fillId="0" borderId="1" xfId="0" applyFont="1" applyFill="1" applyBorder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0" fontId="0" fillId="6" borderId="0" xfId="0" applyFill="1"/>
    <xf numFmtId="0" fontId="11" fillId="0" borderId="1" xfId="3" applyBorder="1"/>
    <xf numFmtId="0" fontId="2" fillId="7" borderId="1" xfId="0" applyFont="1" applyFill="1" applyBorder="1"/>
    <xf numFmtId="164" fontId="0" fillId="7" borderId="1" xfId="0" applyNumberFormat="1" applyFill="1" applyBorder="1"/>
    <xf numFmtId="164" fontId="4" fillId="7" borderId="1" xfId="0" applyNumberFormat="1" applyFont="1" applyFill="1" applyBorder="1"/>
    <xf numFmtId="165" fontId="0" fillId="7" borderId="1" xfId="0" applyNumberFormat="1" applyFill="1" applyBorder="1" applyAlignment="1">
      <alignment horizontal="center"/>
    </xf>
    <xf numFmtId="14" fontId="2" fillId="7" borderId="1" xfId="0" applyNumberFormat="1" applyFont="1" applyFill="1" applyBorder="1"/>
    <xf numFmtId="0" fontId="0" fillId="7" borderId="0" xfId="0" applyFill="1"/>
    <xf numFmtId="165" fontId="0" fillId="0" borderId="9" xfId="0" applyNumberFormat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7" borderId="9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Fill="1" applyBorder="1"/>
    <xf numFmtId="165" fontId="0" fillId="0" borderId="8" xfId="0" applyNumberFormat="1" applyFill="1" applyBorder="1" applyAlignment="1">
      <alignment horizontal="center"/>
    </xf>
    <xf numFmtId="0" fontId="11" fillId="0" borderId="0" xfId="3" applyFill="1"/>
    <xf numFmtId="0" fontId="11" fillId="8" borderId="1" xfId="3" applyFill="1" applyBorder="1"/>
    <xf numFmtId="164" fontId="0" fillId="8" borderId="1" xfId="0" applyNumberFormat="1" applyFill="1" applyBorder="1"/>
    <xf numFmtId="164" fontId="4" fillId="8" borderId="1" xfId="0" applyNumberFormat="1" applyFont="1" applyFill="1" applyBorder="1"/>
    <xf numFmtId="165" fontId="0" fillId="8" borderId="1" xfId="0" applyNumberFormat="1" applyFill="1" applyBorder="1" applyAlignment="1">
      <alignment horizontal="center"/>
    </xf>
    <xf numFmtId="165" fontId="0" fillId="8" borderId="9" xfId="0" applyNumberFormat="1" applyFill="1" applyBorder="1" applyAlignment="1">
      <alignment horizontal="center"/>
    </xf>
    <xf numFmtId="0" fontId="2" fillId="8" borderId="1" xfId="0" applyFont="1" applyFill="1" applyBorder="1"/>
    <xf numFmtId="0" fontId="0" fillId="8" borderId="0" xfId="0" applyFill="1"/>
    <xf numFmtId="164" fontId="6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0-04-08T19:55:59.20" personId="{06A71960-9711-4B66-8955-E079A65E2DAD}" id="{9B48C300-CABE-4141-96C6-D7B877C79E86}">
    <text>airline credit due to COVID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5"/>
  <sheetViews>
    <sheetView tabSelected="1" zoomScale="125" zoomScaleNormal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ColWidth="11" defaultRowHeight="15.75" x14ac:dyDescent="0.25"/>
  <cols>
    <col min="1" max="1" width="54.875" customWidth="1"/>
    <col min="2" max="2" width="10.875" style="2" customWidth="1"/>
    <col min="3" max="3" width="12.625" style="2" customWidth="1"/>
    <col min="4" max="4" width="12.625" style="27" customWidth="1"/>
    <col min="5" max="6" width="10.875" style="2" customWidth="1"/>
    <col min="7" max="7" width="16.125" style="2" customWidth="1"/>
    <col min="8" max="8" width="11" style="36" customWidth="1"/>
    <col min="9" max="9" width="12.125" style="36" customWidth="1"/>
    <col min="10" max="10" width="11" style="36" customWidth="1"/>
    <col min="11" max="11" width="21" customWidth="1"/>
  </cols>
  <sheetData>
    <row r="1" spans="1:11" x14ac:dyDescent="0.25">
      <c r="A1" s="26" t="s">
        <v>88</v>
      </c>
      <c r="D1" s="94" t="s">
        <v>151</v>
      </c>
      <c r="E1" s="94"/>
      <c r="F1" s="94"/>
      <c r="K1" s="82"/>
    </row>
    <row r="2" spans="1:11" x14ac:dyDescent="0.25">
      <c r="A2" s="26" t="s">
        <v>89</v>
      </c>
      <c r="K2" s="82"/>
    </row>
    <row r="3" spans="1:11" s="22" customFormat="1" ht="47.25" x14ac:dyDescent="0.25">
      <c r="A3" s="22" t="s">
        <v>0</v>
      </c>
      <c r="B3" s="23" t="s">
        <v>1</v>
      </c>
      <c r="C3" s="23" t="s">
        <v>2</v>
      </c>
      <c r="D3" s="29" t="s">
        <v>49</v>
      </c>
      <c r="E3" s="23" t="s">
        <v>3</v>
      </c>
      <c r="F3" s="23" t="s">
        <v>4</v>
      </c>
      <c r="G3" s="23" t="s">
        <v>54</v>
      </c>
      <c r="H3" s="37" t="s">
        <v>5</v>
      </c>
      <c r="I3" s="37" t="s">
        <v>6</v>
      </c>
      <c r="J3" s="37" t="s">
        <v>7</v>
      </c>
      <c r="K3" s="83"/>
    </row>
    <row r="4" spans="1:11" s="57" customFormat="1" x14ac:dyDescent="0.25">
      <c r="A4" s="53" t="s">
        <v>75</v>
      </c>
      <c r="B4" s="54">
        <v>1300</v>
      </c>
      <c r="C4" s="54">
        <f>AEGSO!B6</f>
        <v>0</v>
      </c>
      <c r="D4" s="55">
        <f>AEGSO!B7</f>
        <v>0</v>
      </c>
      <c r="E4" s="54">
        <f>AEGSO!B8</f>
        <v>0</v>
      </c>
      <c r="F4" s="54">
        <f t="shared" ref="F4:F9" si="0">B4+C4-D4-E4</f>
        <v>1300</v>
      </c>
      <c r="G4" s="54"/>
      <c r="H4" s="56" t="s">
        <v>95</v>
      </c>
      <c r="I4" s="56" t="s">
        <v>95</v>
      </c>
      <c r="J4" s="78" t="s">
        <v>95</v>
      </c>
      <c r="K4" s="82"/>
    </row>
    <row r="5" spans="1:11" s="57" customFormat="1" x14ac:dyDescent="0.25">
      <c r="A5" s="53" t="s">
        <v>9</v>
      </c>
      <c r="B5" s="54">
        <v>7500</v>
      </c>
      <c r="C5" s="54">
        <f>AECGO!B6</f>
        <v>0</v>
      </c>
      <c r="D5" s="55">
        <f>AECGO!B7</f>
        <v>0</v>
      </c>
      <c r="E5" s="54">
        <f>AECGO!B8</f>
        <v>150</v>
      </c>
      <c r="F5" s="54">
        <f t="shared" si="0"/>
        <v>7350</v>
      </c>
      <c r="G5" s="54" t="s">
        <v>50</v>
      </c>
      <c r="H5" s="56" t="s">
        <v>95</v>
      </c>
      <c r="I5" s="56" t="s">
        <v>95</v>
      </c>
      <c r="J5" s="78" t="s">
        <v>95</v>
      </c>
      <c r="K5" s="82"/>
    </row>
    <row r="6" spans="1:11" s="62" customFormat="1" x14ac:dyDescent="0.25">
      <c r="A6" s="66" t="s">
        <v>60</v>
      </c>
      <c r="B6" s="67">
        <v>1300</v>
      </c>
      <c r="C6" s="67">
        <v>0</v>
      </c>
      <c r="D6" s="68">
        <f>ARMA!B7</f>
        <v>0</v>
      </c>
      <c r="E6" s="67">
        <f>ARMA!B8</f>
        <v>1033.06</v>
      </c>
      <c r="F6" s="67">
        <f t="shared" si="0"/>
        <v>266.94000000000005</v>
      </c>
      <c r="G6" s="67" t="s">
        <v>71</v>
      </c>
      <c r="H6" s="69" t="s">
        <v>95</v>
      </c>
      <c r="I6" s="69" t="s">
        <v>95</v>
      </c>
      <c r="J6" s="79" t="s">
        <v>95</v>
      </c>
      <c r="K6" s="84"/>
    </row>
    <row r="7" spans="1:11" s="57" customFormat="1" x14ac:dyDescent="0.25">
      <c r="A7" s="53" t="s">
        <v>10</v>
      </c>
      <c r="B7" s="54">
        <v>11700</v>
      </c>
      <c r="C7" s="54">
        <f>TTUAB!B6</f>
        <v>0</v>
      </c>
      <c r="D7" s="55">
        <f>TTUAB!B7</f>
        <v>0</v>
      </c>
      <c r="E7" s="54">
        <f>TTUAB!B8</f>
        <v>2637.5</v>
      </c>
      <c r="F7" s="54">
        <f t="shared" si="0"/>
        <v>9062.5</v>
      </c>
      <c r="G7" s="54" t="s">
        <v>35</v>
      </c>
      <c r="H7" s="56" t="s">
        <v>95</v>
      </c>
      <c r="I7" s="56" t="s">
        <v>95</v>
      </c>
      <c r="J7" s="78" t="s">
        <v>95</v>
      </c>
      <c r="K7" s="82"/>
    </row>
    <row r="8" spans="1:11" s="57" customFormat="1" x14ac:dyDescent="0.25">
      <c r="A8" s="72" t="s">
        <v>33</v>
      </c>
      <c r="B8" s="73">
        <v>0</v>
      </c>
      <c r="C8" s="73">
        <f>ANRS!B6</f>
        <v>0</v>
      </c>
      <c r="D8" s="74">
        <f>ANRS!B7</f>
        <v>0</v>
      </c>
      <c r="E8" s="73">
        <f>ANRS!B8</f>
        <v>0</v>
      </c>
      <c r="F8" s="73">
        <f t="shared" si="0"/>
        <v>0</v>
      </c>
      <c r="G8" s="73" t="s">
        <v>36</v>
      </c>
      <c r="H8" s="75"/>
      <c r="I8" s="75"/>
      <c r="J8" s="80" t="s">
        <v>95</v>
      </c>
      <c r="K8" s="82"/>
    </row>
    <row r="9" spans="1:11" s="57" customFormat="1" x14ac:dyDescent="0.25">
      <c r="A9" s="71" t="s">
        <v>90</v>
      </c>
      <c r="B9" s="54">
        <v>500</v>
      </c>
      <c r="C9" s="54">
        <v>0</v>
      </c>
      <c r="D9" s="55">
        <v>0</v>
      </c>
      <c r="E9" s="54">
        <v>0</v>
      </c>
      <c r="F9" s="54">
        <f t="shared" si="0"/>
        <v>500</v>
      </c>
      <c r="G9" s="54"/>
      <c r="H9" s="56" t="s">
        <v>95</v>
      </c>
      <c r="I9" s="56" t="s">
        <v>95</v>
      </c>
      <c r="J9" s="78" t="s">
        <v>95</v>
      </c>
      <c r="K9" s="82"/>
    </row>
    <row r="10" spans="1:11" s="57" customFormat="1" x14ac:dyDescent="0.25">
      <c r="A10" s="72" t="s">
        <v>80</v>
      </c>
      <c r="B10" s="73">
        <v>0</v>
      </c>
      <c r="C10" s="73">
        <v>0</v>
      </c>
      <c r="D10" s="74">
        <v>0</v>
      </c>
      <c r="E10" s="73">
        <v>0</v>
      </c>
      <c r="F10" s="73">
        <v>0</v>
      </c>
      <c r="G10" s="73"/>
      <c r="H10" s="75"/>
      <c r="I10" s="75"/>
      <c r="J10" s="80"/>
      <c r="K10" s="82"/>
    </row>
    <row r="11" spans="1:11" s="62" customFormat="1" x14ac:dyDescent="0.25">
      <c r="A11" s="72" t="s">
        <v>34</v>
      </c>
      <c r="B11" s="73">
        <v>0</v>
      </c>
      <c r="C11" s="73">
        <f>Cefiro!B6</f>
        <v>0</v>
      </c>
      <c r="D11" s="74">
        <f>B11/3</f>
        <v>0</v>
      </c>
      <c r="E11" s="73">
        <f>Cefiro!B8</f>
        <v>0</v>
      </c>
      <c r="F11" s="73">
        <f t="shared" ref="F11:F25" si="1">B11+C11-D11-E11</f>
        <v>0</v>
      </c>
      <c r="G11" s="73" t="s">
        <v>37</v>
      </c>
      <c r="H11" s="75"/>
      <c r="I11" s="75"/>
      <c r="J11" s="80"/>
      <c r="K11" s="84"/>
    </row>
    <row r="12" spans="1:11" s="57" customFormat="1" x14ac:dyDescent="0.25">
      <c r="A12" s="76" t="s">
        <v>67</v>
      </c>
      <c r="B12" s="73">
        <v>0</v>
      </c>
      <c r="C12" s="73">
        <f>CEGSA!B6</f>
        <v>0</v>
      </c>
      <c r="D12" s="74">
        <f>CEGSA!B7</f>
        <v>0</v>
      </c>
      <c r="E12" s="73">
        <f>CEGSA!B8</f>
        <v>0</v>
      </c>
      <c r="F12" s="73">
        <f t="shared" si="1"/>
        <v>0</v>
      </c>
      <c r="G12" s="73" t="s">
        <v>72</v>
      </c>
      <c r="H12" s="75"/>
      <c r="I12" s="75"/>
      <c r="J12" s="80"/>
      <c r="K12" s="82"/>
    </row>
    <row r="13" spans="1:11" s="57" customFormat="1" x14ac:dyDescent="0.25">
      <c r="A13" s="53" t="s">
        <v>11</v>
      </c>
      <c r="B13" s="54">
        <v>5000</v>
      </c>
      <c r="C13" s="54">
        <f>CGSO!B6</f>
        <v>0</v>
      </c>
      <c r="D13" s="55">
        <f>CGSO!B7</f>
        <v>0</v>
      </c>
      <c r="E13" s="54">
        <f>CGSO!B8</f>
        <v>2149.6999999999998</v>
      </c>
      <c r="F13" s="54">
        <f t="shared" si="1"/>
        <v>2850.3</v>
      </c>
      <c r="G13" s="54" t="s">
        <v>38</v>
      </c>
      <c r="H13" s="56" t="s">
        <v>95</v>
      </c>
      <c r="I13" s="56" t="s">
        <v>95</v>
      </c>
      <c r="J13" s="78" t="s">
        <v>95</v>
      </c>
      <c r="K13" s="82"/>
    </row>
    <row r="14" spans="1:11" s="57" customFormat="1" x14ac:dyDescent="0.25">
      <c r="A14" s="53" t="s">
        <v>12</v>
      </c>
      <c r="B14" s="54">
        <v>1200</v>
      </c>
      <c r="C14" s="54">
        <f>CPGSC!B6</f>
        <v>0</v>
      </c>
      <c r="D14" s="55">
        <f>CPGSC!B7</f>
        <v>0</v>
      </c>
      <c r="E14" s="54">
        <f>CPGSC!B8</f>
        <v>555.75</v>
      </c>
      <c r="F14" s="54">
        <f t="shared" si="1"/>
        <v>644.25</v>
      </c>
      <c r="G14" s="54" t="s">
        <v>51</v>
      </c>
      <c r="H14" s="56" t="s">
        <v>95</v>
      </c>
      <c r="I14" s="56" t="s">
        <v>95</v>
      </c>
      <c r="J14" s="78" t="s">
        <v>95</v>
      </c>
      <c r="K14" s="82"/>
    </row>
    <row r="15" spans="1:11" s="57" customFormat="1" x14ac:dyDescent="0.25">
      <c r="A15" s="53" t="s">
        <v>68</v>
      </c>
      <c r="B15" s="54">
        <v>225</v>
      </c>
      <c r="C15" s="54">
        <f>EGSO!B6</f>
        <v>0</v>
      </c>
      <c r="D15" s="55">
        <f>EGSO!B7</f>
        <v>0</v>
      </c>
      <c r="E15" s="54">
        <f>EGSO!B8</f>
        <v>0</v>
      </c>
      <c r="F15" s="54">
        <f t="shared" si="1"/>
        <v>225</v>
      </c>
      <c r="G15" s="54" t="s">
        <v>73</v>
      </c>
      <c r="H15" s="56" t="s">
        <v>95</v>
      </c>
      <c r="I15" s="56" t="s">
        <v>95</v>
      </c>
      <c r="J15" s="78" t="s">
        <v>95</v>
      </c>
      <c r="K15" s="82"/>
    </row>
    <row r="16" spans="1:11" s="57" customFormat="1" x14ac:dyDescent="0.25">
      <c r="A16" s="72" t="s">
        <v>69</v>
      </c>
      <c r="B16" s="73">
        <v>0</v>
      </c>
      <c r="C16" s="73">
        <f>FSS!B6</f>
        <v>0</v>
      </c>
      <c r="D16" s="74">
        <f>FSS!B7</f>
        <v>0</v>
      </c>
      <c r="E16" s="73">
        <f>FSS!B8</f>
        <v>0</v>
      </c>
      <c r="F16" s="73">
        <f t="shared" si="1"/>
        <v>0</v>
      </c>
      <c r="G16" s="73" t="s">
        <v>78</v>
      </c>
      <c r="H16" s="75"/>
      <c r="I16" s="75"/>
      <c r="J16" s="80"/>
      <c r="K16" s="82"/>
    </row>
    <row r="17" spans="1:16" s="57" customFormat="1" x14ac:dyDescent="0.25">
      <c r="A17" s="53" t="s">
        <v>13</v>
      </c>
      <c r="B17" s="54">
        <v>8300</v>
      </c>
      <c r="C17" s="54">
        <f>GCC!B6</f>
        <v>0</v>
      </c>
      <c r="D17" s="55">
        <f>GCC!B7</f>
        <v>0</v>
      </c>
      <c r="E17" s="54">
        <f>GCC!B8</f>
        <v>0</v>
      </c>
      <c r="F17" s="54">
        <f t="shared" si="1"/>
        <v>8300</v>
      </c>
      <c r="G17" s="54" t="s">
        <v>39</v>
      </c>
      <c r="H17" s="56" t="s">
        <v>95</v>
      </c>
      <c r="I17" s="56" t="s">
        <v>95</v>
      </c>
      <c r="J17" s="78" t="s">
        <v>95</v>
      </c>
      <c r="K17" s="85"/>
    </row>
    <row r="18" spans="1:16" s="19" customFormat="1" x14ac:dyDescent="0.25">
      <c r="A18" s="58" t="s">
        <v>76</v>
      </c>
      <c r="B18" s="59">
        <v>400</v>
      </c>
      <c r="C18" s="59">
        <f>GHRMS!B6</f>
        <v>0</v>
      </c>
      <c r="D18" s="60">
        <v>0</v>
      </c>
      <c r="E18" s="59">
        <f>GHRMS!B8</f>
        <v>104.88</v>
      </c>
      <c r="F18" s="59">
        <f t="shared" si="1"/>
        <v>295.12</v>
      </c>
      <c r="G18" s="59"/>
      <c r="H18" s="61" t="s">
        <v>95</v>
      </c>
      <c r="I18" s="61" t="s">
        <v>95</v>
      </c>
      <c r="J18" s="81" t="s">
        <v>95</v>
      </c>
      <c r="K18" s="82"/>
      <c r="L18" s="57"/>
      <c r="M18" s="57"/>
      <c r="N18" s="57"/>
      <c r="O18" s="57"/>
      <c r="P18" s="57"/>
    </row>
    <row r="19" spans="1:16" s="57" customFormat="1" x14ac:dyDescent="0.25">
      <c r="A19" s="53" t="s">
        <v>52</v>
      </c>
      <c r="B19" s="54">
        <v>1100</v>
      </c>
      <c r="C19" s="54">
        <f>GNO!B6</f>
        <v>0</v>
      </c>
      <c r="D19" s="55">
        <f>GNO!B7</f>
        <v>0</v>
      </c>
      <c r="E19" s="54">
        <f>GNO!B8</f>
        <v>56.99</v>
      </c>
      <c r="F19" s="54">
        <f t="shared" si="1"/>
        <v>1043.01</v>
      </c>
      <c r="G19" s="54" t="s">
        <v>55</v>
      </c>
      <c r="H19" s="56" t="s">
        <v>95</v>
      </c>
      <c r="I19" s="56" t="s">
        <v>95</v>
      </c>
      <c r="J19" s="78" t="s">
        <v>95</v>
      </c>
      <c r="K19" s="85"/>
    </row>
    <row r="20" spans="1:16" s="57" customFormat="1" x14ac:dyDescent="0.25">
      <c r="A20" s="53" t="s">
        <v>14</v>
      </c>
      <c r="B20" s="54">
        <v>1200</v>
      </c>
      <c r="C20" s="54">
        <f>GOCPS!B6</f>
        <v>0</v>
      </c>
      <c r="D20" s="55">
        <f>GOCPS!B7</f>
        <v>0</v>
      </c>
      <c r="E20" s="54">
        <f>GOCPS!B8</f>
        <v>0</v>
      </c>
      <c r="F20" s="54">
        <f t="shared" si="1"/>
        <v>1200</v>
      </c>
      <c r="G20" s="54" t="s">
        <v>40</v>
      </c>
      <c r="H20" s="56" t="s">
        <v>95</v>
      </c>
      <c r="I20" s="56" t="s">
        <v>95</v>
      </c>
      <c r="J20" s="78" t="s">
        <v>95</v>
      </c>
      <c r="K20" s="82"/>
    </row>
    <row r="21" spans="1:16" s="57" customFormat="1" x14ac:dyDescent="0.25">
      <c r="A21" s="87" t="s">
        <v>91</v>
      </c>
      <c r="B21" s="88">
        <v>400</v>
      </c>
      <c r="C21" s="88">
        <v>0</v>
      </c>
      <c r="D21" s="89">
        <f>GSAL!B7</f>
        <v>400</v>
      </c>
      <c r="E21" s="88">
        <v>0</v>
      </c>
      <c r="F21" s="88">
        <f>B21+C21-D21-E21</f>
        <v>0</v>
      </c>
      <c r="G21" s="88"/>
      <c r="H21" s="90"/>
      <c r="I21" s="90"/>
      <c r="J21" s="91"/>
      <c r="K21" s="82" t="s">
        <v>106</v>
      </c>
    </row>
    <row r="22" spans="1:16" s="57" customFormat="1" x14ac:dyDescent="0.25">
      <c r="A22" s="72" t="s">
        <v>15</v>
      </c>
      <c r="B22" s="73">
        <v>0</v>
      </c>
      <c r="C22" s="73">
        <f>HGSO!B6</f>
        <v>0</v>
      </c>
      <c r="D22" s="74">
        <f>HGSO!B7</f>
        <v>0</v>
      </c>
      <c r="E22" s="73">
        <f>HGSO!B8</f>
        <v>0</v>
      </c>
      <c r="F22" s="73">
        <f t="shared" si="1"/>
        <v>0</v>
      </c>
      <c r="G22" s="73" t="s">
        <v>41</v>
      </c>
      <c r="H22" s="75"/>
      <c r="I22" s="75"/>
      <c r="J22" s="80"/>
      <c r="K22" s="82"/>
    </row>
    <row r="23" spans="1:16" s="57" customFormat="1" x14ac:dyDescent="0.25">
      <c r="A23" s="53" t="s">
        <v>16</v>
      </c>
      <c r="B23" s="54">
        <v>800</v>
      </c>
      <c r="C23" s="54">
        <f>'HDFS-GSA'!B6</f>
        <v>0</v>
      </c>
      <c r="D23" s="55">
        <f>'HDFS-GSA'!B7</f>
        <v>0</v>
      </c>
      <c r="E23" s="54">
        <f>'HDFS-GSA'!B8</f>
        <v>800</v>
      </c>
      <c r="F23" s="54">
        <f t="shared" si="1"/>
        <v>0</v>
      </c>
      <c r="G23" s="54" t="s">
        <v>42</v>
      </c>
      <c r="H23" s="56" t="s">
        <v>95</v>
      </c>
      <c r="I23" s="56" t="s">
        <v>95</v>
      </c>
      <c r="J23" s="78" t="s">
        <v>95</v>
      </c>
      <c r="K23" s="82"/>
    </row>
    <row r="24" spans="1:16" s="57" customFormat="1" x14ac:dyDescent="0.25">
      <c r="A24" s="53" t="s">
        <v>17</v>
      </c>
      <c r="B24" s="54">
        <v>6500</v>
      </c>
      <c r="C24" s="54">
        <f>HFES!B6</f>
        <v>0</v>
      </c>
      <c r="D24" s="55">
        <f>HFES!B7</f>
        <v>0</v>
      </c>
      <c r="E24" s="54">
        <f>HFES!B8</f>
        <v>819</v>
      </c>
      <c r="F24" s="54">
        <f t="shared" si="1"/>
        <v>5681</v>
      </c>
      <c r="G24" s="54" t="s">
        <v>43</v>
      </c>
      <c r="H24" s="56" t="s">
        <v>95</v>
      </c>
      <c r="I24" s="56" t="s">
        <v>95</v>
      </c>
      <c r="J24" s="78" t="s">
        <v>95</v>
      </c>
      <c r="K24" s="82"/>
    </row>
    <row r="25" spans="1:16" s="57" customFormat="1" x14ac:dyDescent="0.25">
      <c r="A25" s="53" t="s">
        <v>18</v>
      </c>
      <c r="B25" s="54">
        <v>3000</v>
      </c>
      <c r="C25" s="54">
        <f>LESETAC!B6</f>
        <v>0</v>
      </c>
      <c r="D25" s="55">
        <f>LESETAC!B7</f>
        <v>0</v>
      </c>
      <c r="E25" s="54">
        <f>LESETAC!B8</f>
        <v>654.79</v>
      </c>
      <c r="F25" s="54">
        <f t="shared" si="1"/>
        <v>2345.21</v>
      </c>
      <c r="G25" s="54" t="s">
        <v>44</v>
      </c>
      <c r="H25" s="56" t="s">
        <v>95</v>
      </c>
      <c r="I25" s="56" t="s">
        <v>95</v>
      </c>
      <c r="J25" s="78" t="s">
        <v>95</v>
      </c>
      <c r="K25" s="82"/>
    </row>
    <row r="26" spans="1:16" s="57" customFormat="1" x14ac:dyDescent="0.25">
      <c r="A26" s="87" t="s">
        <v>94</v>
      </c>
      <c r="B26" s="88">
        <v>1250</v>
      </c>
      <c r="C26" s="88">
        <v>0</v>
      </c>
      <c r="D26" s="89">
        <f>MHSA!B7</f>
        <v>625</v>
      </c>
      <c r="E26" s="88">
        <v>0</v>
      </c>
      <c r="F26" s="88">
        <f>B26+C26-D26-E26</f>
        <v>625</v>
      </c>
      <c r="G26" s="88"/>
      <c r="H26" s="90" t="s">
        <v>95</v>
      </c>
      <c r="I26" s="90" t="s">
        <v>95</v>
      </c>
      <c r="J26" s="91"/>
      <c r="K26" s="82"/>
    </row>
    <row r="27" spans="1:16" s="62" customFormat="1" x14ac:dyDescent="0.25">
      <c r="A27" s="92" t="s">
        <v>81</v>
      </c>
      <c r="B27" s="88">
        <v>750</v>
      </c>
      <c r="C27" s="88">
        <v>0</v>
      </c>
      <c r="D27" s="89">
        <f>PGSA!B7</f>
        <v>750</v>
      </c>
      <c r="E27" s="88">
        <v>0</v>
      </c>
      <c r="F27" s="88">
        <f>B27+C27-D27-E27</f>
        <v>0</v>
      </c>
      <c r="G27" s="88"/>
      <c r="H27" s="90" t="s">
        <v>95</v>
      </c>
      <c r="I27" s="90" t="s">
        <v>95</v>
      </c>
      <c r="J27" s="91"/>
      <c r="K27" s="84"/>
    </row>
    <row r="28" spans="1:16" s="57" customFormat="1" x14ac:dyDescent="0.25">
      <c r="A28" s="53" t="s">
        <v>19</v>
      </c>
      <c r="B28" s="54">
        <v>4800</v>
      </c>
      <c r="C28" s="54">
        <f>RGA!B6</f>
        <v>0</v>
      </c>
      <c r="D28" s="55">
        <f>RGA!B7</f>
        <v>0</v>
      </c>
      <c r="E28" s="54">
        <f>RGA!B8</f>
        <v>0</v>
      </c>
      <c r="F28" s="54">
        <f t="shared" ref="F28:F34" si="2">B28+C28-D28-E28</f>
        <v>4800</v>
      </c>
      <c r="G28" s="54" t="s">
        <v>45</v>
      </c>
      <c r="H28" s="56" t="s">
        <v>95</v>
      </c>
      <c r="I28" s="56" t="s">
        <v>95</v>
      </c>
      <c r="J28" s="78" t="s">
        <v>95</v>
      </c>
      <c r="K28" s="85"/>
    </row>
    <row r="29" spans="1:16" s="62" customFormat="1" x14ac:dyDescent="0.25">
      <c r="A29" s="66" t="s">
        <v>32</v>
      </c>
      <c r="B29" s="67">
        <v>6800</v>
      </c>
      <c r="C29" s="67">
        <f>Red2Black!B6</f>
        <v>0</v>
      </c>
      <c r="D29" s="68">
        <f>Red2Black!B7</f>
        <v>0</v>
      </c>
      <c r="E29" s="67">
        <f>Red2Black!B8</f>
        <v>3990.5699999999997</v>
      </c>
      <c r="F29" s="67">
        <f t="shared" si="2"/>
        <v>2809.4300000000003</v>
      </c>
      <c r="G29" s="67" t="s">
        <v>46</v>
      </c>
      <c r="H29" s="69" t="s">
        <v>95</v>
      </c>
      <c r="I29" s="69" t="s">
        <v>95</v>
      </c>
      <c r="J29" s="79" t="s">
        <v>95</v>
      </c>
      <c r="K29" s="84"/>
    </row>
    <row r="30" spans="1:16" s="57" customFormat="1" x14ac:dyDescent="0.25">
      <c r="A30" s="53" t="s">
        <v>30</v>
      </c>
      <c r="B30" s="54">
        <v>1300</v>
      </c>
      <c r="C30" s="54">
        <f>'SA-TIEHH'!B6</f>
        <v>0</v>
      </c>
      <c r="D30" s="55">
        <f>'SA-TIEHH'!B7</f>
        <v>0</v>
      </c>
      <c r="E30" s="54">
        <f>'SA-TIEHH'!B8</f>
        <v>0</v>
      </c>
      <c r="F30" s="54">
        <f t="shared" si="2"/>
        <v>1300</v>
      </c>
      <c r="G30" s="54" t="s">
        <v>47</v>
      </c>
      <c r="H30" s="56" t="s">
        <v>95</v>
      </c>
      <c r="I30" s="56" t="s">
        <v>95</v>
      </c>
      <c r="J30" s="78" t="s">
        <v>95</v>
      </c>
      <c r="K30" s="82"/>
    </row>
    <row r="31" spans="1:16" s="19" customFormat="1" x14ac:dyDescent="0.25">
      <c r="A31" s="58" t="s">
        <v>20</v>
      </c>
      <c r="B31" s="59">
        <v>2000</v>
      </c>
      <c r="C31" s="59">
        <v>0</v>
      </c>
      <c r="D31" s="60">
        <v>0</v>
      </c>
      <c r="E31" s="59">
        <f>SCAMS!B8</f>
        <v>500</v>
      </c>
      <c r="F31" s="59">
        <f t="shared" si="2"/>
        <v>1500</v>
      </c>
      <c r="G31" s="59" t="s">
        <v>48</v>
      </c>
      <c r="H31" s="61" t="s">
        <v>95</v>
      </c>
      <c r="I31" s="61" t="s">
        <v>95</v>
      </c>
      <c r="J31" s="81" t="s">
        <v>95</v>
      </c>
      <c r="K31" s="82"/>
      <c r="L31" s="57"/>
      <c r="M31" s="57"/>
      <c r="N31" s="57"/>
      <c r="O31" s="57"/>
      <c r="P31" s="57"/>
    </row>
    <row r="32" spans="1:16" s="57" customFormat="1" ht="15.75" customHeight="1" x14ac:dyDescent="0.25">
      <c r="A32" s="86" t="s">
        <v>77</v>
      </c>
      <c r="B32" s="67">
        <v>800</v>
      </c>
      <c r="C32" s="67"/>
      <c r="D32" s="68">
        <f>TASM!B7</f>
        <v>0</v>
      </c>
      <c r="E32" s="67"/>
      <c r="F32" s="67">
        <f t="shared" si="2"/>
        <v>800</v>
      </c>
      <c r="G32" s="67" t="s">
        <v>79</v>
      </c>
      <c r="H32" s="69" t="s">
        <v>95</v>
      </c>
      <c r="I32" s="69" t="s">
        <v>95</v>
      </c>
      <c r="J32" s="79" t="s">
        <v>95</v>
      </c>
      <c r="K32" s="82"/>
    </row>
    <row r="33" spans="1:16" s="19" customFormat="1" x14ac:dyDescent="0.25">
      <c r="A33" s="66" t="s">
        <v>53</v>
      </c>
      <c r="B33" s="67">
        <v>1300</v>
      </c>
      <c r="C33" s="67">
        <f>TPC!B6</f>
        <v>0</v>
      </c>
      <c r="D33" s="68">
        <v>0</v>
      </c>
      <c r="E33" s="67">
        <f>TPC!B8</f>
        <v>0</v>
      </c>
      <c r="F33" s="67">
        <f t="shared" si="2"/>
        <v>1300</v>
      </c>
      <c r="G33" s="67" t="s">
        <v>59</v>
      </c>
      <c r="H33" s="69" t="s">
        <v>95</v>
      </c>
      <c r="I33" s="69" t="s">
        <v>95</v>
      </c>
      <c r="J33" s="79" t="s">
        <v>95</v>
      </c>
      <c r="K33" s="85"/>
      <c r="L33" s="57"/>
      <c r="M33" s="57"/>
      <c r="N33" s="57"/>
      <c r="O33" s="57"/>
      <c r="P33" s="57"/>
    </row>
    <row r="34" spans="1:16" s="57" customFormat="1" x14ac:dyDescent="0.25">
      <c r="A34" s="53" t="s">
        <v>66</v>
      </c>
      <c r="B34" s="54">
        <v>1000</v>
      </c>
      <c r="C34" s="54">
        <f>Zamo!B6</f>
        <v>0</v>
      </c>
      <c r="D34" s="55">
        <f>Zamo!B7</f>
        <v>0</v>
      </c>
      <c r="E34" s="54">
        <f>Zamo!B8</f>
        <v>1000</v>
      </c>
      <c r="F34" s="54">
        <f t="shared" si="2"/>
        <v>0</v>
      </c>
      <c r="G34" s="54" t="s">
        <v>74</v>
      </c>
      <c r="H34" s="56" t="s">
        <v>95</v>
      </c>
      <c r="I34" s="56" t="s">
        <v>95</v>
      </c>
      <c r="J34" s="78" t="s">
        <v>95</v>
      </c>
      <c r="K34" s="85"/>
    </row>
    <row r="35" spans="1:16" x14ac:dyDescent="0.25">
      <c r="A35" s="10" t="s">
        <v>21</v>
      </c>
      <c r="B35" s="11">
        <v>1000</v>
      </c>
      <c r="C35" s="11">
        <f>Misc!B6</f>
        <v>0</v>
      </c>
      <c r="D35" s="17"/>
      <c r="E35" s="11">
        <f>Misc!B7</f>
        <v>0</v>
      </c>
      <c r="F35" s="11">
        <f>B35+C35-E35</f>
        <v>1000</v>
      </c>
      <c r="G35" s="11"/>
      <c r="H35" s="38"/>
      <c r="I35" s="38"/>
      <c r="J35" s="78"/>
      <c r="K35" s="82"/>
    </row>
    <row r="36" spans="1:16" x14ac:dyDescent="0.25">
      <c r="A36" s="10" t="s">
        <v>22</v>
      </c>
      <c r="B36" s="11">
        <v>1000</v>
      </c>
      <c r="C36" s="11">
        <f>Cont!B6</f>
        <v>0</v>
      </c>
      <c r="D36" s="17"/>
      <c r="E36" s="11">
        <f>Cont!B7</f>
        <v>0</v>
      </c>
      <c r="F36" s="11">
        <f>B36+C36-E36</f>
        <v>1000</v>
      </c>
      <c r="G36" s="11"/>
      <c r="H36" s="38"/>
      <c r="I36" s="38"/>
      <c r="J36" s="78"/>
      <c r="K36" s="82"/>
    </row>
    <row r="38" spans="1:16" s="24" customFormat="1" x14ac:dyDescent="0.25">
      <c r="A38" s="24" t="s">
        <v>23</v>
      </c>
      <c r="B38" s="25">
        <f>SUM(B4:B36)</f>
        <v>72425</v>
      </c>
      <c r="C38" s="25"/>
      <c r="D38" s="28">
        <f>SUM(D4:D33)</f>
        <v>1775</v>
      </c>
      <c r="E38" s="25">
        <f>SUM(E4:E33)</f>
        <v>13452.240000000002</v>
      </c>
      <c r="F38" s="25">
        <f>SUM(F4:F36)</f>
        <v>56197.759999999995</v>
      </c>
      <c r="G38" s="25"/>
      <c r="H38" s="39"/>
      <c r="I38" s="39"/>
      <c r="J38" s="39"/>
    </row>
    <row r="39" spans="1:16" x14ac:dyDescent="0.25">
      <c r="H39" s="39"/>
      <c r="I39" s="39"/>
      <c r="J39" s="39"/>
    </row>
    <row r="41" spans="1:16" x14ac:dyDescent="0.25">
      <c r="A41" s="32" t="s">
        <v>56</v>
      </c>
    </row>
    <row r="42" spans="1:16" x14ac:dyDescent="0.25">
      <c r="A42" s="93" t="s">
        <v>128</v>
      </c>
      <c r="H42" s="43"/>
      <c r="I42" s="43"/>
      <c r="J42" s="43"/>
    </row>
    <row r="43" spans="1:16" x14ac:dyDescent="0.25">
      <c r="A43" s="70" t="s">
        <v>57</v>
      </c>
    </row>
    <row r="44" spans="1:16" x14ac:dyDescent="0.25">
      <c r="A44" s="33" t="s">
        <v>58</v>
      </c>
    </row>
    <row r="45" spans="1:16" x14ac:dyDescent="0.25">
      <c r="A45" s="77" t="s">
        <v>96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29" location="Red2Black!A1" display="Red to Black" xr:uid="{00000000-0004-0000-0000-000003000000}"/>
    <hyperlink ref="A13" location="CGSO!A1" display="Chemistry Graduate Student Organization" xr:uid="{00000000-0004-0000-0000-000004000000}"/>
    <hyperlink ref="A14" location="CPGSC!A1" display="Clinical Psychology Graduate Student Council" xr:uid="{00000000-0004-0000-0000-000005000000}"/>
    <hyperlink ref="A33" location="TPC!A1" display="Tech Print Club" xr:uid="{00000000-0004-0000-0000-000006000000}"/>
    <hyperlink ref="A17" location="GCC!A1" display="Graduate Clay Club" xr:uid="{00000000-0004-0000-0000-000007000000}"/>
    <hyperlink ref="A20" location="GOCPS!A1" display="Graduate Organization of Counseling Psychology Students" xr:uid="{00000000-0004-0000-0000-000008000000}"/>
    <hyperlink ref="A22" location="HGSO!A1" display="History Graduate Student Organization" xr:uid="{00000000-0004-0000-0000-000009000000}"/>
    <hyperlink ref="A23" location="'HDFS-GSA'!A1" display="Human Development and Family Studies Graduate Student Association" xr:uid="{00000000-0004-0000-0000-00000A000000}"/>
    <hyperlink ref="A24" location="HFES!A1" display="Human Factors and Ergonomics Society" xr:uid="{00000000-0004-0000-0000-00000B000000}"/>
    <hyperlink ref="A25" location="LESETAC!A1" display="Llano Estacado Student Chapter of the Society of Environmental Toxicology and Chemistry" xr:uid="{00000000-0004-0000-0000-00000C000000}"/>
    <hyperlink ref="A18" location="GHRMS!A1" display="Graduate Hospitality &amp; Retail Management Students" xr:uid="{00000000-0004-0000-0000-00000D000000}"/>
    <hyperlink ref="A16" location="FSS!A1" display="Forensic Science Society" xr:uid="{00000000-0004-0000-0000-00000E000000}"/>
    <hyperlink ref="A28" location="RGA!A1" display="Rawls Graduate Association" xr:uid="{00000000-0004-0000-0000-00000F000000}"/>
    <hyperlink ref="A30" location="'SA-TIEHH'!A1" display="Student Association of the Institute of Environmenta and Human Health" xr:uid="{00000000-0004-0000-0000-000010000000}"/>
    <hyperlink ref="A31" location="SCAMS!A1" display="Student Chapter of the American Meteorological Society at TTU" xr:uid="{00000000-0004-0000-0000-000011000000}"/>
    <hyperlink ref="A34" location="Zamo!A1" display="ZamoRaiders" xr:uid="{00000000-0004-0000-0000-000012000000}"/>
    <hyperlink ref="A35" location="Misc!A1" display="Miscellaneous Funding" xr:uid="{00000000-0004-0000-0000-000013000000}"/>
    <hyperlink ref="A36" location="Cont!A1" display="Contingency Funding" xr:uid="{00000000-0004-0000-0000-000014000000}"/>
    <hyperlink ref="A11" location="Cefiro!A1" display="Cefiro Enlace Hispano Literario y Cultural" xr:uid="{00000000-0004-0000-0000-000015000000}"/>
    <hyperlink ref="A12" location="CEGSA!A1" display="Chemical Engineering Graduate Student Association" xr:uid="{00000000-0004-0000-0000-000017000000}"/>
    <hyperlink ref="A19" location="GNO!A1" display="Graduate Nutrition Organization" xr:uid="{00000000-0004-0000-0000-000018000000}"/>
    <hyperlink ref="A15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10" location="BOSS!A1" display="Biotechnology Organization for Student Success" xr:uid="{00000000-0004-0000-0000-00001C000000}"/>
    <hyperlink ref="A27" location="PGSA!A1" display="Philosohy Graduate Student Association" xr:uid="{00000000-0004-0000-0000-00001D000000}"/>
    <hyperlink ref="A21" location="GSAL!A1" display="Graduate Society of Applied Linguistics" xr:uid="{00000000-0004-0000-0000-00001E000000}"/>
    <hyperlink ref="A9" location="BGSA!A1" display="Black Graduate Student Asso" xr:uid="{00000000-0004-0000-0000-00001F000000}"/>
    <hyperlink ref="A26" location="MHSA!A1" display="Museum Heritage Students Association" xr:uid="{00000000-0004-0000-0000-000020000000}"/>
    <hyperlink ref="A32" location="TASM!A1" display="Tech American Society for Microbiology" xr:uid="{4FE1E989-6FBB-4B8B-8FF7-F73D58AD647D}"/>
  </hyperlinks>
  <pageMargins left="0.75" right="0.75" top="1" bottom="1" header="0.5" footer="0.5"/>
  <pageSetup scale="6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24</v>
      </c>
      <c r="B1" s="2"/>
      <c r="C1" t="str">
        <f>'Total Orgs'!A1</f>
        <v>Budget 2020-21</v>
      </c>
    </row>
    <row r="2" spans="1:3" x14ac:dyDescent="0.25">
      <c r="A2" s="3"/>
      <c r="B2" s="2"/>
    </row>
    <row r="3" spans="1:3" x14ac:dyDescent="0.25">
      <c r="A3" s="4" t="s">
        <v>67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Orgs'!B12</f>
        <v>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C00000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11</v>
      </c>
    </row>
    <row r="5" spans="1:3" x14ac:dyDescent="0.25">
      <c r="A5" s="3" t="s">
        <v>25</v>
      </c>
      <c r="B5" s="2">
        <f>'Total Orgs'!B13</f>
        <v>5000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2149.6999999999998</v>
      </c>
    </row>
    <row r="9" spans="1:3" x14ac:dyDescent="0.25">
      <c r="A9" s="3" t="s">
        <v>26</v>
      </c>
      <c r="B9" s="2">
        <f>B5+B6-B8</f>
        <v>2850.3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44291</v>
      </c>
      <c r="B12" s="2">
        <v>2149.6999999999998</v>
      </c>
      <c r="C12" t="s">
        <v>132</v>
      </c>
    </row>
    <row r="13" spans="1:3" x14ac:dyDescent="0.25">
      <c r="C13" t="s">
        <v>133</v>
      </c>
    </row>
    <row r="17" spans="1:3" s="57" customFormat="1" x14ac:dyDescent="0.25">
      <c r="A17" s="3"/>
      <c r="B17" s="2"/>
      <c r="C17"/>
    </row>
    <row r="19" spans="1:3" s="15" customFormat="1" x14ac:dyDescent="0.25">
      <c r="A19" s="13"/>
      <c r="B19" s="12"/>
      <c r="C19" s="14"/>
    </row>
    <row r="27" spans="1:3" s="15" customFormat="1" x14ac:dyDescent="0.25">
      <c r="A27" s="3"/>
      <c r="B27" s="2"/>
      <c r="C27"/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8" t="s">
        <v>12</v>
      </c>
    </row>
    <row r="5" spans="1:3" x14ac:dyDescent="0.25">
      <c r="A5" s="3" t="s">
        <v>25</v>
      </c>
      <c r="B5" s="2">
        <f>'Total Orgs'!B14</f>
        <v>1200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555.75</v>
      </c>
    </row>
    <row r="9" spans="1:3" x14ac:dyDescent="0.25">
      <c r="A9" s="3" t="s">
        <v>26</v>
      </c>
      <c r="B9" s="2">
        <f>B5+B6-B8</f>
        <v>644.25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44323</v>
      </c>
      <c r="B12" s="2">
        <v>555.75</v>
      </c>
      <c r="C12" t="s">
        <v>138</v>
      </c>
    </row>
    <row r="13" spans="1:3" x14ac:dyDescent="0.25">
      <c r="C13" t="s">
        <v>139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11"/>
  <sheetViews>
    <sheetView workbookViewId="0">
      <selection activeCell="A12" sqref="A12:C19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68</v>
      </c>
    </row>
    <row r="5" spans="1:3" x14ac:dyDescent="0.25">
      <c r="A5" s="3" t="s">
        <v>25</v>
      </c>
      <c r="B5" s="2">
        <f>'Total Orgs'!B15</f>
        <v>225</v>
      </c>
    </row>
    <row r="6" spans="1:3" x14ac:dyDescent="0.25">
      <c r="A6" s="3" t="s">
        <v>2</v>
      </c>
    </row>
    <row r="7" spans="1:3" s="14" customFormat="1" x14ac:dyDescent="0.25">
      <c r="A7" s="20" t="s">
        <v>49</v>
      </c>
      <c r="B7" s="21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225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69</v>
      </c>
    </row>
    <row r="5" spans="1:3" x14ac:dyDescent="0.25">
      <c r="A5" s="3" t="s">
        <v>25</v>
      </c>
      <c r="B5" s="2">
        <f>'Total Orgs'!B16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C12"/>
  <sheetViews>
    <sheetView workbookViewId="0">
      <selection activeCell="C16" sqref="C1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13</v>
      </c>
    </row>
    <row r="5" spans="1:3" x14ac:dyDescent="0.25">
      <c r="A5" s="3" t="s">
        <v>25</v>
      </c>
      <c r="B5" s="2">
        <f>'Total Orgs'!B17</f>
        <v>8300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SUM(B12:B114)</f>
        <v>0</v>
      </c>
    </row>
    <row r="9" spans="1:3" x14ac:dyDescent="0.25">
      <c r="A9" s="3" t="s">
        <v>26</v>
      </c>
      <c r="B9" s="2">
        <f>B5+B6-B8</f>
        <v>8300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/>
      <c r="B12" s="2"/>
      <c r="C12"/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/>
  </sheetPr>
  <dimension ref="A1:G30"/>
  <sheetViews>
    <sheetView workbookViewId="0">
      <selection activeCell="A14" sqref="A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24</v>
      </c>
      <c r="C1" t="str">
        <f>'Total Orgs'!A1</f>
        <v>Budget 2020-21</v>
      </c>
    </row>
    <row r="3" spans="1:7" x14ac:dyDescent="0.25">
      <c r="A3" s="4" t="s">
        <v>76</v>
      </c>
    </row>
    <row r="5" spans="1:7" x14ac:dyDescent="0.25">
      <c r="A5" s="3" t="s">
        <v>25</v>
      </c>
      <c r="B5" s="2">
        <f>'Total Orgs'!B18</f>
        <v>400</v>
      </c>
    </row>
    <row r="6" spans="1:7" x14ac:dyDescent="0.25">
      <c r="A6" s="3" t="s">
        <v>2</v>
      </c>
    </row>
    <row r="7" spans="1:7" ht="15.75" customHeight="1" x14ac:dyDescent="0.25">
      <c r="A7" s="3" t="s">
        <v>49</v>
      </c>
      <c r="D7" s="52"/>
      <c r="E7" s="52"/>
      <c r="F7" s="52"/>
      <c r="G7" s="52"/>
    </row>
    <row r="8" spans="1:7" x14ac:dyDescent="0.25">
      <c r="A8" s="3" t="s">
        <v>3</v>
      </c>
      <c r="B8" s="2">
        <f>SUM(B12:B124)</f>
        <v>104.88</v>
      </c>
      <c r="D8" s="52"/>
      <c r="E8" s="52"/>
      <c r="F8" s="52"/>
      <c r="G8" s="52"/>
    </row>
    <row r="9" spans="1:7" x14ac:dyDescent="0.25">
      <c r="A9" s="3" t="s">
        <v>26</v>
      </c>
      <c r="B9" s="2">
        <f>B5+B6-B8</f>
        <v>295.12</v>
      </c>
      <c r="D9" s="52"/>
      <c r="E9" s="52"/>
      <c r="F9" s="52"/>
      <c r="G9" s="52"/>
    </row>
    <row r="10" spans="1:7" x14ac:dyDescent="0.25">
      <c r="D10" s="52"/>
      <c r="E10" s="52"/>
      <c r="F10" s="52"/>
      <c r="G10" s="52"/>
    </row>
    <row r="11" spans="1:7" s="1" customFormat="1" x14ac:dyDescent="0.25">
      <c r="A11" s="5" t="s">
        <v>27</v>
      </c>
      <c r="B11" s="6" t="s">
        <v>28</v>
      </c>
      <c r="C11" s="1" t="s">
        <v>29</v>
      </c>
      <c r="D11" s="52"/>
      <c r="E11" s="52"/>
      <c r="F11" s="52"/>
      <c r="G11" s="52"/>
    </row>
    <row r="12" spans="1:7" s="15" customFormat="1" x14ac:dyDescent="0.25">
      <c r="A12" s="13">
        <v>44092</v>
      </c>
      <c r="B12" s="12">
        <v>104.88</v>
      </c>
      <c r="C12" s="14" t="s">
        <v>97</v>
      </c>
      <c r="D12" s="52"/>
      <c r="E12" s="52"/>
      <c r="F12" s="52"/>
      <c r="G12" s="52"/>
    </row>
    <row r="13" spans="1:7" x14ac:dyDescent="0.25">
      <c r="C13" s="16" t="s">
        <v>98</v>
      </c>
      <c r="D13" s="52"/>
      <c r="E13" s="52"/>
      <c r="F13" s="52"/>
      <c r="G13" s="52"/>
    </row>
    <row r="14" spans="1:7" x14ac:dyDescent="0.25">
      <c r="D14" s="52"/>
      <c r="E14" s="52"/>
      <c r="F14" s="52"/>
      <c r="G14" s="52"/>
    </row>
    <row r="30" spans="3:3" x14ac:dyDescent="0.25">
      <c r="C30" s="16"/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52</v>
      </c>
    </row>
    <row r="5" spans="1:3" x14ac:dyDescent="0.25">
      <c r="A5" s="3" t="s">
        <v>25</v>
      </c>
      <c r="B5" s="2">
        <f>'Total Orgs'!B19</f>
        <v>1100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56.99</v>
      </c>
    </row>
    <row r="9" spans="1:3" x14ac:dyDescent="0.25">
      <c r="A9" s="3" t="s">
        <v>26</v>
      </c>
      <c r="B9" s="2">
        <f>B5+B6-B8</f>
        <v>1043.01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30" customFormat="1" x14ac:dyDescent="0.25">
      <c r="A12" s="3">
        <v>44344</v>
      </c>
      <c r="B12" s="2">
        <v>56.99</v>
      </c>
      <c r="C12" s="31" t="s">
        <v>146</v>
      </c>
    </row>
    <row r="13" spans="1:3" s="30" customFormat="1" x14ac:dyDescent="0.25">
      <c r="A13" s="3"/>
      <c r="B13" s="2"/>
      <c r="C13" s="31" t="s">
        <v>147</v>
      </c>
    </row>
    <row r="14" spans="1:3" s="30" customFormat="1" x14ac:dyDescent="0.25">
      <c r="A14" s="3"/>
      <c r="B14" s="2"/>
      <c r="C14" s="31"/>
    </row>
    <row r="15" spans="1:3" s="30" customFormat="1" x14ac:dyDescent="0.25">
      <c r="A15" s="3"/>
      <c r="B15" s="2"/>
      <c r="C15" s="31"/>
    </row>
    <row r="16" spans="1:3" s="30" customFormat="1" x14ac:dyDescent="0.25">
      <c r="A16" s="3"/>
      <c r="B16" s="2"/>
      <c r="C16" s="31"/>
    </row>
    <row r="17" spans="1:3" s="30" customFormat="1" x14ac:dyDescent="0.25">
      <c r="A17" s="3"/>
      <c r="B17" s="2"/>
      <c r="C17" s="31"/>
    </row>
    <row r="18" spans="1:3" x14ac:dyDescent="0.25">
      <c r="C18" s="40"/>
    </row>
    <row r="19" spans="1:3" x14ac:dyDescent="0.25">
      <c r="C19" s="31"/>
    </row>
    <row r="20" spans="1:3" x14ac:dyDescent="0.25">
      <c r="C20" s="31"/>
    </row>
    <row r="21" spans="1:3" x14ac:dyDescent="0.25">
      <c r="C21" s="31"/>
    </row>
    <row r="22" spans="1:3" x14ac:dyDescent="0.25">
      <c r="C22" s="31"/>
    </row>
    <row r="23" spans="1:3" x14ac:dyDescent="0.25">
      <c r="C23" s="31"/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tabColor rgb="FFC00000"/>
  </sheetPr>
  <dimension ref="A1:C11"/>
  <sheetViews>
    <sheetView workbookViewId="0">
      <selection activeCell="B6" sqref="B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14</v>
      </c>
    </row>
    <row r="5" spans="1:3" x14ac:dyDescent="0.25">
      <c r="A5" s="3" t="s">
        <v>25</v>
      </c>
      <c r="B5" s="2">
        <f>'Total Orgs'!B20</f>
        <v>1200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1200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92</v>
      </c>
    </row>
    <row r="5" spans="1:3" x14ac:dyDescent="0.25">
      <c r="A5" s="3" t="s">
        <v>25</v>
      </c>
      <c r="B5" s="2">
        <f>'Total Orgs'!B21</f>
        <v>400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400</v>
      </c>
      <c r="C7" s="57" t="s">
        <v>105</v>
      </c>
    </row>
    <row r="8" spans="1:3" ht="31.5" x14ac:dyDescent="0.25">
      <c r="A8" s="3" t="s">
        <v>3</v>
      </c>
      <c r="B8" s="2">
        <f>SUM(B12:B121)</f>
        <v>0</v>
      </c>
      <c r="C8" s="42" t="s">
        <v>127</v>
      </c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75</v>
      </c>
    </row>
    <row r="5" spans="1:3" x14ac:dyDescent="0.25">
      <c r="A5" s="3" t="s">
        <v>25</v>
      </c>
      <c r="B5" s="2">
        <f>'Total Orgs'!B4</f>
        <v>1300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B5+B6-B8</f>
        <v>1300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63">
        <v>43888</v>
      </c>
      <c r="B12" s="64">
        <v>0</v>
      </c>
      <c r="C12" s="65" t="s">
        <v>86</v>
      </c>
    </row>
    <row r="13" spans="1:3" x14ac:dyDescent="0.25">
      <c r="C13" t="s">
        <v>87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1"/>
  </sheetPr>
  <dimension ref="A1:C15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15</v>
      </c>
    </row>
    <row r="5" spans="1:3" x14ac:dyDescent="0.25">
      <c r="A5" s="3" t="s">
        <v>25</v>
      </c>
      <c r="B5" s="2">
        <f>'Total Orgs'!B22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13"/>
      <c r="B12" s="12"/>
      <c r="C12" s="14"/>
    </row>
    <row r="15" spans="1:3" s="15" customFormat="1" x14ac:dyDescent="0.25">
      <c r="A15" s="3"/>
      <c r="B15" s="2"/>
      <c r="C15"/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C00000"/>
  </sheetPr>
  <dimension ref="A1:C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16</v>
      </c>
    </row>
    <row r="5" spans="1:3" x14ac:dyDescent="0.25">
      <c r="A5" s="3" t="s">
        <v>25</v>
      </c>
      <c r="B5" s="2">
        <f>'Total Orgs'!B23</f>
        <v>800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800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3">
        <v>44105</v>
      </c>
      <c r="B12" s="2">
        <v>500</v>
      </c>
      <c r="C12" t="s">
        <v>101</v>
      </c>
    </row>
    <row r="13" spans="1:3" x14ac:dyDescent="0.25">
      <c r="C13" t="s">
        <v>102</v>
      </c>
    </row>
    <row r="14" spans="1:3" x14ac:dyDescent="0.25">
      <c r="C14" t="s">
        <v>103</v>
      </c>
    </row>
    <row r="15" spans="1:3" x14ac:dyDescent="0.25">
      <c r="A15" s="3">
        <v>44146</v>
      </c>
      <c r="B15" s="2">
        <v>300</v>
      </c>
      <c r="C15" t="s">
        <v>97</v>
      </c>
    </row>
    <row r="16" spans="1:3" x14ac:dyDescent="0.25">
      <c r="C16" t="s">
        <v>107</v>
      </c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theme="1"/>
  </sheetPr>
  <dimension ref="A1:C1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17</v>
      </c>
    </row>
    <row r="5" spans="1:3" x14ac:dyDescent="0.25">
      <c r="A5" s="3" t="s">
        <v>25</v>
      </c>
      <c r="B5" s="2">
        <f>'Total Orgs'!B24</f>
        <v>6500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819</v>
      </c>
    </row>
    <row r="9" spans="1:3" x14ac:dyDescent="0.25">
      <c r="A9" s="3" t="s">
        <v>26</v>
      </c>
      <c r="B9" s="2">
        <f>B5+B6-B8</f>
        <v>5681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44134</v>
      </c>
      <c r="B12" s="2">
        <v>819</v>
      </c>
      <c r="C12" t="s">
        <v>104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18</v>
      </c>
    </row>
    <row r="4" spans="1:3" x14ac:dyDescent="0.25">
      <c r="C4" t="s">
        <v>83</v>
      </c>
    </row>
    <row r="5" spans="1:3" x14ac:dyDescent="0.25">
      <c r="A5" s="3" t="s">
        <v>25</v>
      </c>
      <c r="B5" s="2">
        <f>'Total Orgs'!B25</f>
        <v>3000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SUM(B12:B118)</f>
        <v>654.79</v>
      </c>
    </row>
    <row r="9" spans="1:3" x14ac:dyDescent="0.25">
      <c r="A9" s="3" t="s">
        <v>26</v>
      </c>
      <c r="B9" s="2">
        <f>B5+B6-B8</f>
        <v>2345.21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3">
        <v>44349</v>
      </c>
      <c r="B12" s="2">
        <v>654.79</v>
      </c>
      <c r="C12" t="s">
        <v>148</v>
      </c>
    </row>
    <row r="13" spans="1:3" s="15" customFormat="1" x14ac:dyDescent="0.25">
      <c r="A13" s="3"/>
      <c r="B13" s="2"/>
      <c r="C13" t="s">
        <v>149</v>
      </c>
    </row>
    <row r="15" spans="1:3" x14ac:dyDescent="0.25">
      <c r="A15" s="13"/>
      <c r="B15" s="12"/>
      <c r="C15" s="14"/>
    </row>
    <row r="16" spans="1:3" s="57" customFormat="1" x14ac:dyDescent="0.25">
      <c r="A16" s="3"/>
      <c r="B16" s="2"/>
      <c r="C16"/>
    </row>
    <row r="20" spans="1:3" x14ac:dyDescent="0.25">
      <c r="A20" s="13"/>
      <c r="B20" s="12"/>
      <c r="C20" s="14"/>
    </row>
    <row r="23" spans="1:3" s="15" customFormat="1" x14ac:dyDescent="0.25">
      <c r="A23" s="3"/>
      <c r="B23" s="2"/>
      <c r="C23"/>
    </row>
    <row r="25" spans="1:3" x14ac:dyDescent="0.25">
      <c r="C25" s="42"/>
    </row>
    <row r="28" spans="1:3" s="15" customFormat="1" x14ac:dyDescent="0.25">
      <c r="A28" s="3"/>
      <c r="B28" s="2"/>
      <c r="C28"/>
    </row>
  </sheetData>
  <hyperlinks>
    <hyperlink ref="A1" location="'Total Orgs'!A1" display="Total Organizations" xr:uid="{00000000-0004-0000-1600-000000000000}"/>
  </hyperlink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94</v>
      </c>
    </row>
    <row r="5" spans="1:3" x14ac:dyDescent="0.25">
      <c r="A5" s="3" t="s">
        <v>25</v>
      </c>
      <c r="B5" s="2">
        <f>'Total Orgs'!B26</f>
        <v>1250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625</v>
      </c>
      <c r="C7" s="57" t="s">
        <v>105</v>
      </c>
    </row>
    <row r="8" spans="1:3" ht="31.5" x14ac:dyDescent="0.25">
      <c r="A8" s="3" t="s">
        <v>3</v>
      </c>
      <c r="B8" s="2">
        <f>SUM(B12:B118)</f>
        <v>654.5</v>
      </c>
      <c r="C8" s="42" t="s">
        <v>127</v>
      </c>
    </row>
    <row r="9" spans="1:3" x14ac:dyDescent="0.25">
      <c r="A9" s="3" t="s">
        <v>26</v>
      </c>
      <c r="B9" s="2">
        <f>B5+B6-B7-B8</f>
        <v>-29.5</v>
      </c>
      <c r="C9" s="57" t="s">
        <v>140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52" customFormat="1" x14ac:dyDescent="0.25">
      <c r="A12" s="3">
        <v>44329</v>
      </c>
      <c r="B12" s="2">
        <v>355.75</v>
      </c>
      <c r="C12" s="57" t="s">
        <v>97</v>
      </c>
    </row>
    <row r="13" spans="1:3" s="52" customFormat="1" x14ac:dyDescent="0.25">
      <c r="A13" s="3"/>
      <c r="B13" s="2"/>
      <c r="C13" s="57" t="s">
        <v>141</v>
      </c>
    </row>
    <row r="14" spans="1:3" x14ac:dyDescent="0.25">
      <c r="A14" s="3">
        <v>44329</v>
      </c>
      <c r="B14" s="2">
        <v>298.75</v>
      </c>
      <c r="C14" s="57" t="s">
        <v>97</v>
      </c>
    </row>
    <row r="15" spans="1:3" x14ac:dyDescent="0.25">
      <c r="A15" s="13"/>
      <c r="B15" s="12"/>
      <c r="C15" s="14" t="s">
        <v>142</v>
      </c>
    </row>
    <row r="20" spans="1:3" x14ac:dyDescent="0.25">
      <c r="A20" s="13"/>
      <c r="B20" s="12"/>
      <c r="C20" s="14"/>
    </row>
    <row r="23" spans="1:3" s="52" customFormat="1" x14ac:dyDescent="0.25">
      <c r="A23" s="3"/>
      <c r="B23" s="2"/>
      <c r="C23" s="57"/>
    </row>
    <row r="25" spans="1:3" x14ac:dyDescent="0.25">
      <c r="C25" s="42"/>
    </row>
    <row r="28" spans="1:3" s="52" customFormat="1" x14ac:dyDescent="0.25">
      <c r="A28" s="3"/>
      <c r="B28" s="2"/>
      <c r="C28" s="57"/>
    </row>
  </sheetData>
  <hyperlinks>
    <hyperlink ref="A1" location="'Total Orgs'!A1" display="Total Organizations" xr:uid="{00000000-0004-0000-1700-000000000000}"/>
  </hyperlink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1"/>
  </sheetPr>
  <dimension ref="A1:C20"/>
  <sheetViews>
    <sheetView workbookViewId="0">
      <selection activeCell="A12" sqref="A12:C17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19</v>
      </c>
    </row>
    <row r="5" spans="1:3" x14ac:dyDescent="0.25">
      <c r="A5" s="3" t="s">
        <v>25</v>
      </c>
      <c r="B5" s="2">
        <f>'Total Orgs'!B28</f>
        <v>4800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0</v>
      </c>
    </row>
    <row r="9" spans="1:3" x14ac:dyDescent="0.25">
      <c r="A9" s="3" t="s">
        <v>26</v>
      </c>
      <c r="B9" s="2">
        <f>B5+B6-B8</f>
        <v>4800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3"/>
      <c r="B12" s="2"/>
      <c r="C12"/>
    </row>
    <row r="14" spans="1:3" x14ac:dyDescent="0.25">
      <c r="A14" s="20"/>
      <c r="B14" s="21"/>
      <c r="C14" s="14"/>
    </row>
    <row r="17" spans="1:3" s="15" customFormat="1" x14ac:dyDescent="0.25">
      <c r="A17" s="3"/>
      <c r="B17" s="2"/>
      <c r="C17"/>
    </row>
    <row r="20" spans="1:3" s="14" customFormat="1" x14ac:dyDescent="0.25">
      <c r="A20" s="3"/>
      <c r="B20" s="2"/>
      <c r="C20"/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rgb="FFC00000"/>
  </sheetPr>
  <dimension ref="A1:M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24</v>
      </c>
      <c r="C1" t="str">
        <f>'Total Orgs'!A1</f>
        <v>Budget 2020-21</v>
      </c>
      <c r="E1" s="95"/>
      <c r="F1" s="96"/>
      <c r="G1" s="44"/>
      <c r="H1" s="45"/>
      <c r="I1" s="46"/>
      <c r="J1" s="46"/>
      <c r="K1" s="46"/>
      <c r="L1" s="46"/>
      <c r="M1" s="47"/>
    </row>
    <row r="2" spans="1:13" x14ac:dyDescent="0.25">
      <c r="E2" s="97"/>
      <c r="F2" s="98"/>
      <c r="G2" s="48"/>
      <c r="H2" s="49"/>
      <c r="I2" s="50"/>
      <c r="J2" s="50"/>
      <c r="K2" s="50"/>
      <c r="L2" s="50"/>
      <c r="M2" s="51"/>
    </row>
    <row r="3" spans="1:13" x14ac:dyDescent="0.25">
      <c r="A3" s="4" t="s">
        <v>32</v>
      </c>
      <c r="C3" t="s">
        <v>85</v>
      </c>
    </row>
    <row r="5" spans="1:13" x14ac:dyDescent="0.25">
      <c r="A5" s="3" t="s">
        <v>25</v>
      </c>
      <c r="B5" s="2">
        <f>'Total Orgs'!B29</f>
        <v>6800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49</v>
      </c>
    </row>
    <row r="8" spans="1:13" x14ac:dyDescent="0.25">
      <c r="A8" s="3" t="s">
        <v>3</v>
      </c>
      <c r="B8" s="2">
        <f>SUM(B12:B121)</f>
        <v>3990.5699999999997</v>
      </c>
    </row>
    <row r="9" spans="1:13" x14ac:dyDescent="0.25">
      <c r="A9" s="3" t="s">
        <v>26</v>
      </c>
      <c r="B9" s="2">
        <f>B5+B6-B8</f>
        <v>2809.4300000000003</v>
      </c>
    </row>
    <row r="11" spans="1:13" s="1" customFormat="1" x14ac:dyDescent="0.25">
      <c r="A11" s="5" t="s">
        <v>27</v>
      </c>
      <c r="B11" s="6" t="s">
        <v>28</v>
      </c>
      <c r="C11" s="1" t="s">
        <v>29</v>
      </c>
    </row>
    <row r="12" spans="1:13" x14ac:dyDescent="0.25">
      <c r="A12" s="3">
        <v>44174</v>
      </c>
      <c r="B12" s="2">
        <v>550</v>
      </c>
      <c r="C12" t="s">
        <v>108</v>
      </c>
    </row>
    <row r="13" spans="1:13" x14ac:dyDescent="0.25">
      <c r="C13" t="s">
        <v>109</v>
      </c>
    </row>
    <row r="14" spans="1:13" x14ac:dyDescent="0.25">
      <c r="A14" s="3">
        <v>44174</v>
      </c>
      <c r="B14" s="2">
        <v>435.5</v>
      </c>
      <c r="C14" t="s">
        <v>113</v>
      </c>
    </row>
    <row r="15" spans="1:13" x14ac:dyDescent="0.25">
      <c r="C15" t="s">
        <v>110</v>
      </c>
    </row>
    <row r="16" spans="1:13" x14ac:dyDescent="0.25">
      <c r="A16" s="3">
        <v>44174</v>
      </c>
      <c r="B16" s="2">
        <v>163.75</v>
      </c>
      <c r="C16" t="s">
        <v>114</v>
      </c>
    </row>
    <row r="17" spans="1:3" x14ac:dyDescent="0.25">
      <c r="C17" t="s">
        <v>111</v>
      </c>
    </row>
    <row r="18" spans="1:3" x14ac:dyDescent="0.25">
      <c r="A18" s="3">
        <v>44174</v>
      </c>
      <c r="B18" s="2">
        <v>150</v>
      </c>
      <c r="C18" t="s">
        <v>112</v>
      </c>
    </row>
    <row r="19" spans="1:3" x14ac:dyDescent="0.25">
      <c r="C19" t="s">
        <v>115</v>
      </c>
    </row>
    <row r="20" spans="1:3" x14ac:dyDescent="0.25">
      <c r="A20" s="3">
        <v>44175</v>
      </c>
      <c r="B20" s="2">
        <v>175</v>
      </c>
      <c r="C20" t="s">
        <v>116</v>
      </c>
    </row>
    <row r="21" spans="1:3" x14ac:dyDescent="0.25">
      <c r="C21" t="s">
        <v>117</v>
      </c>
    </row>
    <row r="22" spans="1:3" x14ac:dyDescent="0.25">
      <c r="A22" s="3">
        <v>44175</v>
      </c>
      <c r="B22" s="2">
        <v>838</v>
      </c>
      <c r="C22" t="s">
        <v>118</v>
      </c>
    </row>
    <row r="23" spans="1:3" x14ac:dyDescent="0.25">
      <c r="C23" t="s">
        <v>119</v>
      </c>
    </row>
    <row r="24" spans="1:3" x14ac:dyDescent="0.25">
      <c r="A24" s="3">
        <v>44175</v>
      </c>
      <c r="B24" s="2">
        <v>212.33</v>
      </c>
      <c r="C24" t="s">
        <v>120</v>
      </c>
    </row>
    <row r="25" spans="1:3" x14ac:dyDescent="0.25">
      <c r="C25" t="s">
        <v>121</v>
      </c>
    </row>
    <row r="26" spans="1:3" x14ac:dyDescent="0.25">
      <c r="A26" s="3">
        <v>44316</v>
      </c>
      <c r="B26" s="2">
        <v>275</v>
      </c>
      <c r="C26" t="s">
        <v>97</v>
      </c>
    </row>
    <row r="27" spans="1:3" x14ac:dyDescent="0.25">
      <c r="A27" s="20"/>
      <c r="B27" s="21"/>
      <c r="C27" t="s">
        <v>134</v>
      </c>
    </row>
    <row r="28" spans="1:3" x14ac:dyDescent="0.25">
      <c r="A28" s="3">
        <v>44316</v>
      </c>
      <c r="B28" s="2">
        <v>212.33</v>
      </c>
      <c r="C28" t="s">
        <v>97</v>
      </c>
    </row>
    <row r="29" spans="1:3" x14ac:dyDescent="0.25">
      <c r="C29" t="s">
        <v>135</v>
      </c>
    </row>
    <row r="30" spans="1:3" x14ac:dyDescent="0.25">
      <c r="A30" s="3">
        <v>44316</v>
      </c>
      <c r="B30" s="2">
        <v>978.66</v>
      </c>
      <c r="C30" t="s">
        <v>136</v>
      </c>
    </row>
    <row r="31" spans="1:3" s="14" customFormat="1" x14ac:dyDescent="0.25">
      <c r="A31" s="3"/>
      <c r="B31" s="2"/>
      <c r="C31" t="s">
        <v>137</v>
      </c>
    </row>
  </sheetData>
  <mergeCells count="2">
    <mergeCell ref="E1:F1"/>
    <mergeCell ref="E2:F2"/>
  </mergeCells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C00000"/>
  </sheetPr>
  <dimension ref="A1:L16"/>
  <sheetViews>
    <sheetView workbookViewId="0">
      <selection activeCell="A12" sqref="A12:C20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2020-21</v>
      </c>
      <c r="E1" s="99" t="s">
        <v>61</v>
      </c>
      <c r="F1" s="100"/>
      <c r="G1" s="44"/>
      <c r="H1" s="45" t="s">
        <v>62</v>
      </c>
      <c r="I1" s="46" t="s">
        <v>64</v>
      </c>
      <c r="J1" s="46"/>
      <c r="K1" s="46"/>
      <c r="L1" s="46"/>
    </row>
    <row r="2" spans="1:12" x14ac:dyDescent="0.25">
      <c r="E2" s="101">
        <v>43152</v>
      </c>
      <c r="F2" s="102"/>
      <c r="G2" s="48"/>
      <c r="H2" s="49" t="s">
        <v>63</v>
      </c>
      <c r="I2" s="50" t="s">
        <v>65</v>
      </c>
      <c r="J2" s="50"/>
      <c r="K2" s="50"/>
      <c r="L2" s="50"/>
    </row>
    <row r="3" spans="1:12" x14ac:dyDescent="0.25">
      <c r="A3" s="4" t="s">
        <v>30</v>
      </c>
    </row>
    <row r="5" spans="1:12" x14ac:dyDescent="0.25">
      <c r="A5" s="3" t="s">
        <v>25</v>
      </c>
      <c r="B5" s="2">
        <f>'Total Orgs'!B30</f>
        <v>1300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26</v>
      </c>
      <c r="B9" s="2">
        <f>SUM(B5+B6-B8)</f>
        <v>1300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6" spans="1:12" s="15" customFormat="1" x14ac:dyDescent="0.25">
      <c r="A16" s="13"/>
      <c r="B16" s="12"/>
      <c r="C16" s="14"/>
    </row>
  </sheetData>
  <mergeCells count="2">
    <mergeCell ref="E1:F1"/>
    <mergeCell ref="E2:F2"/>
  </mergeCells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20</v>
      </c>
    </row>
    <row r="5" spans="1:3" x14ac:dyDescent="0.25">
      <c r="A5" s="3" t="s">
        <v>25</v>
      </c>
      <c r="B5" s="2">
        <f>'Total Orgs'!B31</f>
        <v>2000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SUM(B12:B116)</f>
        <v>500</v>
      </c>
    </row>
    <row r="9" spans="1:3" x14ac:dyDescent="0.25">
      <c r="A9" s="3" t="s">
        <v>26</v>
      </c>
      <c r="B9" s="2">
        <f>SUM(B5-B6-B8)</f>
        <v>1500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44252</v>
      </c>
      <c r="B12" s="2">
        <v>500</v>
      </c>
      <c r="C12" t="s">
        <v>125</v>
      </c>
    </row>
    <row r="13" spans="1:3" x14ac:dyDescent="0.25">
      <c r="C13" t="s">
        <v>126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DF0-65BA-4A95-83E8-AE63F8827FB6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77</v>
      </c>
    </row>
    <row r="5" spans="1:3" x14ac:dyDescent="0.25">
      <c r="A5" s="3" t="s">
        <v>25</v>
      </c>
      <c r="B5" s="2">
        <f>'Total Orgs'!B32</f>
        <v>800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  <c r="C7" s="57" t="s">
        <v>105</v>
      </c>
    </row>
    <row r="8" spans="1:3" x14ac:dyDescent="0.25">
      <c r="A8" s="3" t="s">
        <v>3</v>
      </c>
      <c r="B8" s="2">
        <f>SUM(B12:B116)</f>
        <v>0</v>
      </c>
      <c r="C8" s="57" t="s">
        <v>122</v>
      </c>
    </row>
    <row r="9" spans="1:3" x14ac:dyDescent="0.25">
      <c r="A9" s="3" t="s">
        <v>26</v>
      </c>
      <c r="B9" s="2">
        <f>SUM(B5-B6-B7-B8)</f>
        <v>800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670BDB53-6F6C-4E34-9873-31F4CCCBAC08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24</v>
      </c>
      <c r="C1" t="str">
        <f>'Total Orgs'!A1</f>
        <v>Budget 2020-21</v>
      </c>
    </row>
    <row r="2" spans="1:9" ht="15.75" customHeight="1" x14ac:dyDescent="0.25">
      <c r="E2" s="15"/>
      <c r="F2" s="15"/>
      <c r="G2" s="15"/>
      <c r="H2" s="15"/>
      <c r="I2" s="15"/>
    </row>
    <row r="3" spans="1:9" x14ac:dyDescent="0.25">
      <c r="A3" s="4" t="s">
        <v>9</v>
      </c>
      <c r="E3" s="15"/>
      <c r="F3" s="15"/>
      <c r="G3" s="15"/>
      <c r="H3" s="15"/>
      <c r="I3" s="15"/>
    </row>
    <row r="5" spans="1:9" x14ac:dyDescent="0.25">
      <c r="A5" s="3" t="s">
        <v>25</v>
      </c>
      <c r="B5" s="2">
        <f>'Total Orgs'!B5</f>
        <v>7500</v>
      </c>
    </row>
    <row r="6" spans="1:9" x14ac:dyDescent="0.25">
      <c r="A6" s="3" t="s">
        <v>2</v>
      </c>
    </row>
    <row r="7" spans="1:9" x14ac:dyDescent="0.25">
      <c r="A7" s="3" t="s">
        <v>49</v>
      </c>
    </row>
    <row r="8" spans="1:9" x14ac:dyDescent="0.25">
      <c r="A8" s="3" t="s">
        <v>3</v>
      </c>
      <c r="B8" s="2">
        <f>SUM(B12:B116)</f>
        <v>150</v>
      </c>
    </row>
    <row r="9" spans="1:9" x14ac:dyDescent="0.25">
      <c r="A9" s="3" t="s">
        <v>26</v>
      </c>
      <c r="B9" s="2">
        <f>B5+B6-B8</f>
        <v>7350</v>
      </c>
    </row>
    <row r="11" spans="1:9" s="1" customFormat="1" x14ac:dyDescent="0.25">
      <c r="A11" s="5" t="s">
        <v>27</v>
      </c>
      <c r="B11" s="6" t="s">
        <v>28</v>
      </c>
      <c r="C11" s="1" t="s">
        <v>29</v>
      </c>
    </row>
    <row r="12" spans="1:9" x14ac:dyDescent="0.25">
      <c r="A12" s="3">
        <v>44097</v>
      </c>
      <c r="B12" s="2">
        <v>100</v>
      </c>
      <c r="C12" t="s">
        <v>99</v>
      </c>
    </row>
    <row r="13" spans="1:9" x14ac:dyDescent="0.25">
      <c r="C13" t="s">
        <v>100</v>
      </c>
    </row>
    <row r="14" spans="1:9" x14ac:dyDescent="0.25">
      <c r="A14" s="3">
        <v>44229</v>
      </c>
      <c r="B14" s="2">
        <v>50</v>
      </c>
      <c r="C14" t="s">
        <v>99</v>
      </c>
    </row>
    <row r="15" spans="1:9" x14ac:dyDescent="0.25">
      <c r="C15" t="s">
        <v>124</v>
      </c>
    </row>
    <row r="18" spans="1:3" s="18" customFormat="1" x14ac:dyDescent="0.25">
      <c r="A18" s="3"/>
      <c r="B18" s="2"/>
      <c r="C18"/>
    </row>
    <row r="19" spans="1:3" s="15" customFormat="1" x14ac:dyDescent="0.25">
      <c r="A19" s="3"/>
      <c r="B19" s="2"/>
      <c r="C19"/>
    </row>
    <row r="40" spans="3:3" x14ac:dyDescent="0.25">
      <c r="C40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>
    <tabColor rgb="FFC00000"/>
  </sheetPr>
  <dimension ref="A1:C11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53</v>
      </c>
    </row>
    <row r="5" spans="1:3" x14ac:dyDescent="0.25">
      <c r="A5" s="3" t="s">
        <v>25</v>
      </c>
      <c r="B5" s="2">
        <f>'Total Orgs'!B33</f>
        <v>1300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</row>
    <row r="8" spans="1:3" x14ac:dyDescent="0.25">
      <c r="A8" s="3" t="s">
        <v>3</v>
      </c>
      <c r="B8" s="2">
        <f>SUM(B12:B118)</f>
        <v>0</v>
      </c>
    </row>
    <row r="9" spans="1:3" x14ac:dyDescent="0.25">
      <c r="A9" s="3" t="s">
        <v>26</v>
      </c>
      <c r="B9" s="2">
        <f>B5+B6-B7-B8</f>
        <v>1300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70</v>
      </c>
    </row>
    <row r="5" spans="1:3" x14ac:dyDescent="0.25">
      <c r="A5" s="3" t="s">
        <v>25</v>
      </c>
      <c r="B5" s="2">
        <f>'Total Orgs'!B34</f>
        <v>1000</v>
      </c>
    </row>
    <row r="6" spans="1:3" x14ac:dyDescent="0.25">
      <c r="A6" s="3" t="s">
        <v>2</v>
      </c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SUM(B12:B119)</f>
        <v>1000</v>
      </c>
    </row>
    <row r="9" spans="1:3" x14ac:dyDescent="0.25">
      <c r="A9" s="3" t="s">
        <v>26</v>
      </c>
      <c r="B9" s="2">
        <f>SUM(B5+B6+B7-B8)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44332</v>
      </c>
      <c r="B12" s="2">
        <v>1000</v>
      </c>
      <c r="C12" t="s">
        <v>143</v>
      </c>
    </row>
    <row r="13" spans="1:3" x14ac:dyDescent="0.25">
      <c r="C13" t="s">
        <v>150</v>
      </c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31</v>
      </c>
    </row>
    <row r="5" spans="1:3" x14ac:dyDescent="0.25">
      <c r="A5" s="3" t="s">
        <v>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26</v>
      </c>
      <c r="B8" s="2">
        <f>SUM(B5+B6-B7)</f>
        <v>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5" spans="1:3" x14ac:dyDescent="0.25">
      <c r="C15" s="41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F00-000000000000}"/>
  </hyperlink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2</v>
      </c>
    </row>
    <row r="5" spans="1:3" x14ac:dyDescent="0.25">
      <c r="A5" s="3" t="s">
        <v>25</v>
      </c>
      <c r="B5" s="2">
        <f>'Total Orgs'!B36</f>
        <v>1000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26</v>
      </c>
      <c r="B8" s="2">
        <f>SUM(B5+B6-B7)</f>
        <v>1000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82</v>
      </c>
    </row>
    <row r="5" spans="1:3" x14ac:dyDescent="0.25">
      <c r="A5" s="3" t="s">
        <v>25</v>
      </c>
      <c r="B5" s="2">
        <f>'Total Orgs'!B27</f>
        <v>750</v>
      </c>
    </row>
    <row r="6" spans="1:3" x14ac:dyDescent="0.25">
      <c r="A6" s="3" t="s">
        <v>2</v>
      </c>
      <c r="B6" s="2">
        <v>0</v>
      </c>
    </row>
    <row r="7" spans="1:3" ht="31.5" x14ac:dyDescent="0.25">
      <c r="A7" s="13" t="s">
        <v>49</v>
      </c>
      <c r="B7" s="12">
        <v>750</v>
      </c>
      <c r="C7" s="14" t="s">
        <v>105</v>
      </c>
    </row>
    <row r="8" spans="1:3" ht="31.5" x14ac:dyDescent="0.25">
      <c r="A8" s="3" t="s">
        <v>3</v>
      </c>
      <c r="B8" s="2">
        <f>SUM(B12:B121)</f>
        <v>0</v>
      </c>
      <c r="C8" s="42" t="s">
        <v>127</v>
      </c>
    </row>
    <row r="9" spans="1:3" x14ac:dyDescent="0.25">
      <c r="A9" s="3" t="s">
        <v>26</v>
      </c>
      <c r="B9" s="2">
        <f>SUM(B5+B6-B7-B8)</f>
        <v>0</v>
      </c>
    </row>
    <row r="11" spans="1:3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3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60</v>
      </c>
    </row>
    <row r="5" spans="1:3" x14ac:dyDescent="0.25">
      <c r="A5" s="3" t="s">
        <v>25</v>
      </c>
      <c r="B5" s="2">
        <f>'Total Orgs'!B6</f>
        <v>1300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1033.06</v>
      </c>
    </row>
    <row r="9" spans="1:3" x14ac:dyDescent="0.25">
      <c r="A9" s="3" t="s">
        <v>26</v>
      </c>
      <c r="B9" s="2">
        <f>B5+B6-B8</f>
        <v>266.94000000000005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44280</v>
      </c>
      <c r="B12" s="2">
        <v>808.91</v>
      </c>
      <c r="C12" t="s">
        <v>97</v>
      </c>
    </row>
    <row r="13" spans="1:3" x14ac:dyDescent="0.25">
      <c r="C13" t="s">
        <v>130</v>
      </c>
    </row>
    <row r="15" spans="1:3" x14ac:dyDescent="0.25">
      <c r="A15" s="3">
        <v>44280</v>
      </c>
      <c r="B15" s="2">
        <v>224.15</v>
      </c>
      <c r="C15" t="s">
        <v>129</v>
      </c>
    </row>
    <row r="16" spans="1:3" x14ac:dyDescent="0.25">
      <c r="C16" t="s">
        <v>131</v>
      </c>
    </row>
    <row r="18" spans="1:3" s="18" customFormat="1" x14ac:dyDescent="0.25">
      <c r="A18" s="3"/>
      <c r="B18" s="2"/>
      <c r="C18"/>
    </row>
    <row r="19" spans="1:3" s="15" customFormat="1" x14ac:dyDescent="0.25">
      <c r="A19" s="3"/>
      <c r="B19" s="2"/>
      <c r="C19"/>
    </row>
    <row r="39" spans="3:3" x14ac:dyDescent="0.25">
      <c r="C3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10</v>
      </c>
      <c r="C3" t="s">
        <v>84</v>
      </c>
    </row>
    <row r="5" spans="1:3" x14ac:dyDescent="0.25">
      <c r="A5" s="3" t="s">
        <v>25</v>
      </c>
      <c r="B5" s="2">
        <f>'Total Orgs'!B7</f>
        <v>11700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SUM(B12:B107)</f>
        <v>2637.5</v>
      </c>
    </row>
    <row r="9" spans="1:3" x14ac:dyDescent="0.25">
      <c r="A9" s="3" t="s">
        <v>26</v>
      </c>
      <c r="B9" s="2">
        <f>B5+B6-B8</f>
        <v>9062.5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44343</v>
      </c>
      <c r="B12" s="2">
        <v>2637.5</v>
      </c>
      <c r="C12" t="s">
        <v>144</v>
      </c>
    </row>
    <row r="13" spans="1:3" x14ac:dyDescent="0.25">
      <c r="C13" t="s">
        <v>145</v>
      </c>
    </row>
    <row r="37" spans="1:3" x14ac:dyDescent="0.25">
      <c r="A37" s="13"/>
      <c r="B37" s="12"/>
      <c r="C37" s="14"/>
    </row>
    <row r="51" spans="1:3" s="15" customFormat="1" x14ac:dyDescent="0.25">
      <c r="A51" s="3"/>
      <c r="B51" s="2"/>
      <c r="C51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8</v>
      </c>
    </row>
    <row r="5" spans="1:3" x14ac:dyDescent="0.25">
      <c r="A5" s="3" t="s">
        <v>25</v>
      </c>
      <c r="B5" s="2">
        <f>'Total Orgs'!B8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8" spans="1:3" s="57" customFormat="1" x14ac:dyDescent="0.25">
      <c r="A18" s="3"/>
      <c r="B18" s="2"/>
      <c r="C18"/>
    </row>
    <row r="24" spans="1:3" s="57" customFormat="1" x14ac:dyDescent="0.25">
      <c r="A24" s="3"/>
      <c r="B24" s="2"/>
      <c r="C24"/>
    </row>
    <row r="27" spans="1:3" s="57" customFormat="1" x14ac:dyDescent="0.25">
      <c r="A27" s="3"/>
      <c r="B27" s="2"/>
      <c r="C27"/>
    </row>
    <row r="28" spans="1:3" s="57" customFormat="1" x14ac:dyDescent="0.25">
      <c r="A28" s="3"/>
      <c r="B28" s="2"/>
      <c r="C28"/>
    </row>
    <row r="36" spans="1:3" x14ac:dyDescent="0.25">
      <c r="A36" s="13"/>
      <c r="B36" s="12"/>
      <c r="C36" s="14"/>
    </row>
    <row r="41" spans="1:3" ht="15.75" customHeight="1" x14ac:dyDescent="0.25"/>
    <row r="57" spans="1:3" s="15" customFormat="1" x14ac:dyDescent="0.25">
      <c r="A57" s="3"/>
      <c r="B57" s="2"/>
      <c r="C57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93</v>
      </c>
    </row>
    <row r="5" spans="1:3" x14ac:dyDescent="0.25">
      <c r="A5" s="3" t="s">
        <v>25</v>
      </c>
      <c r="B5" s="2">
        <f>'Total Orgs'!B9</f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250</v>
      </c>
    </row>
    <row r="9" spans="1:3" x14ac:dyDescent="0.25">
      <c r="A9" s="3" t="s">
        <v>26</v>
      </c>
      <c r="B9" s="2">
        <f>B5+B6-B8</f>
        <v>250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44215</v>
      </c>
      <c r="B12" s="2">
        <v>250</v>
      </c>
      <c r="C12" s="57" t="s">
        <v>123</v>
      </c>
    </row>
    <row r="13" spans="1:3" x14ac:dyDescent="0.25">
      <c r="C13" s="57" t="s">
        <v>98</v>
      </c>
    </row>
    <row r="36" spans="1:3" x14ac:dyDescent="0.25">
      <c r="A36" s="13"/>
      <c r="B36" s="12"/>
      <c r="C36" s="14"/>
    </row>
    <row r="41" spans="1:3" ht="15.75" customHeight="1" x14ac:dyDescent="0.25"/>
    <row r="57" spans="1:3" s="52" customFormat="1" x14ac:dyDescent="0.25">
      <c r="A57" s="3"/>
      <c r="B57" s="2"/>
      <c r="C57" s="57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80</v>
      </c>
    </row>
    <row r="5" spans="1:3" x14ac:dyDescent="0.25">
      <c r="A5" s="3" t="s">
        <v>25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ht="15.75" customHeight="1" x14ac:dyDescent="0.25"/>
    <row r="53" spans="1:3" s="15" customFormat="1" x14ac:dyDescent="0.25">
      <c r="A53" s="13"/>
      <c r="B53" s="12"/>
      <c r="C53" s="14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24</v>
      </c>
      <c r="B1" s="2"/>
      <c r="C1" t="str">
        <f>'Total Orgs'!A1</f>
        <v>Budget 2020-21</v>
      </c>
    </row>
    <row r="2" spans="1:3" x14ac:dyDescent="0.25">
      <c r="A2" s="3"/>
      <c r="B2" s="2"/>
    </row>
    <row r="3" spans="1:3" x14ac:dyDescent="0.25">
      <c r="A3" s="4" t="s">
        <v>34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Orgs'!B11</f>
        <v>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B5+B6-B8</f>
        <v>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/>
      <c r="C12" s="14"/>
    </row>
    <row r="15" spans="1:3" s="15" customFormat="1" x14ac:dyDescent="0.25">
      <c r="A15" s="13"/>
      <c r="C15" s="14"/>
    </row>
    <row r="17" spans="1:3" x14ac:dyDescent="0.25">
      <c r="A17" s="3"/>
    </row>
    <row r="18" spans="1:3" x14ac:dyDescent="0.25">
      <c r="A18" s="34"/>
      <c r="C18" s="14"/>
    </row>
    <row r="19" spans="1:3" x14ac:dyDescent="0.25">
      <c r="A19" s="34"/>
    </row>
    <row r="20" spans="1:3" x14ac:dyDescent="0.25">
      <c r="A20" s="34"/>
    </row>
    <row r="21" spans="1:3" s="15" customFormat="1" x14ac:dyDescent="0.25">
      <c r="A21" s="35"/>
      <c r="C21" s="14"/>
    </row>
    <row r="22" spans="1:3" x14ac:dyDescent="0.25">
      <c r="A22" s="34"/>
    </row>
    <row r="23" spans="1:3" x14ac:dyDescent="0.25">
      <c r="A23" s="34"/>
    </row>
    <row r="24" spans="1:3" x14ac:dyDescent="0.25">
      <c r="A24" s="34"/>
    </row>
    <row r="25" spans="1:3" x14ac:dyDescent="0.25">
      <c r="A25" s="34"/>
    </row>
    <row r="26" spans="1:3" x14ac:dyDescent="0.25">
      <c r="A26" s="34"/>
    </row>
    <row r="27" spans="1:3" x14ac:dyDescent="0.25">
      <c r="A27" s="34"/>
    </row>
    <row r="28" spans="1:3" x14ac:dyDescent="0.25">
      <c r="A28" s="34"/>
    </row>
    <row r="29" spans="1:3" x14ac:dyDescent="0.25">
      <c r="A29" s="34"/>
    </row>
    <row r="30" spans="1:3" x14ac:dyDescent="0.25">
      <c r="A30" s="34"/>
    </row>
    <row r="31" spans="1:3" x14ac:dyDescent="0.25">
      <c r="A31" s="34"/>
    </row>
    <row r="32" spans="1:3" x14ac:dyDescent="0.25">
      <c r="A32" s="34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Total Orgs</vt:lpstr>
      <vt:lpstr>AEGSO</vt:lpstr>
      <vt:lpstr>AECGO</vt:lpstr>
      <vt:lpstr>ARMA</vt:lpstr>
      <vt:lpstr>TTUAB</vt:lpstr>
      <vt:lpstr>ANRS</vt:lpstr>
      <vt:lpstr>BGSA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GSAL</vt:lpstr>
      <vt:lpstr>HGSO</vt:lpstr>
      <vt:lpstr>HDFS-GSA</vt:lpstr>
      <vt:lpstr>HFES</vt:lpstr>
      <vt:lpstr>LESETAC</vt:lpstr>
      <vt:lpstr>MHSA</vt:lpstr>
      <vt:lpstr>RGA</vt:lpstr>
      <vt:lpstr>Red2Black</vt:lpstr>
      <vt:lpstr>SA-TIEHH</vt:lpstr>
      <vt:lpstr>SCAMS</vt:lpstr>
      <vt:lpstr>TASM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2021-06-04T21:49:47Z</dcterms:modified>
</cp:coreProperties>
</file>