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Users\tedavis\Organizations\FY22\"/>
    </mc:Choice>
  </mc:AlternateContent>
  <xr:revisionPtr revIDLastSave="0" documentId="13_ncr:1_{A63B820E-BC38-49CF-B859-F521AD250C51}" xr6:coauthVersionLast="47" xr6:coauthVersionMax="47" xr10:uidLastSave="{00000000-0000-0000-0000-000000000000}"/>
  <bookViews>
    <workbookView xWindow="28680" yWindow="-120" windowWidth="29040" windowHeight="15840" tabRatio="882" xr2:uid="{00000000-000D-0000-FFFF-FFFF00000000}"/>
  </bookViews>
  <sheets>
    <sheet name="Total Orgs" sheetId="1" r:id="rId1"/>
    <sheet name="AAO" sheetId="296" r:id="rId2"/>
    <sheet name="African" sheetId="18" r:id="rId3"/>
    <sheet name="ACT" sheetId="3" r:id="rId4"/>
    <sheet name="APA" sheetId="351" r:id="rId5"/>
    <sheet name="APO" sheetId="7" r:id="rId6"/>
    <sheet name="AADE" sheetId="293" r:id="rId7"/>
    <sheet name="AAFCS" sheetId="11" r:id="rId8"/>
    <sheet name="AAPG" sheetId="273" r:id="rId9"/>
    <sheet name="ACS-SA" sheetId="15" r:id="rId10"/>
    <sheet name="AIChE" sheetId="17" r:id="rId11"/>
    <sheet name="AMSA" sheetId="297" r:id="rId12"/>
    <sheet name="AMWA" sheetId="214" r:id="rId13"/>
    <sheet name="AMWH" sheetId="298" r:id="rId14"/>
    <sheet name="APWA" sheetId="294" r:id="rId15"/>
    <sheet name="ASCE" sheetId="215" r:id="rId16"/>
    <sheet name="ASID" sheetId="21" r:id="rId17"/>
    <sheet name="ASME" sheetId="22" r:id="rId18"/>
    <sheet name="AFSAQC" sheetId="274" r:id="rId19"/>
    <sheet name="ArmyROTC" sheetId="216" r:id="rId20"/>
    <sheet name="ABSS" sheetId="205" r:id="rId21"/>
    <sheet name="AITP" sheetId="37" r:id="rId22"/>
    <sheet name="ALPA" sheetId="299" r:id="rId23"/>
    <sheet name="ASAS" sheetId="33" r:id="rId24"/>
    <sheet name="BB" sheetId="277" r:id="rId25"/>
    <sheet name="BOSS" sheetId="73" r:id="rId26"/>
    <sheet name="B&amp;B" sheetId="40" r:id="rId27"/>
    <sheet name="TechCRU" sheetId="41" r:id="rId28"/>
    <sheet name="CSA" sheetId="42" r:id="rId29"/>
    <sheet name="ChiEpsilon" sheetId="118" r:id="rId30"/>
    <sheet name="ChiRho" sheetId="45" r:id="rId31"/>
    <sheet name="CRY" sheetId="338" r:id="rId32"/>
    <sheet name="Christians" sheetId="221" r:id="rId33"/>
    <sheet name="A&amp;S Ambassadors" sheetId="48" r:id="rId34"/>
    <sheet name="CommStudies" sheetId="243" r:id="rId35"/>
    <sheet name="CTC" sheetId="339" r:id="rId36"/>
    <sheet name="DWS" sheetId="302" r:id="rId37"/>
    <sheet name="DA" sheetId="301" r:id="rId38"/>
    <sheet name="DBHPM" sheetId="355" r:id="rId39"/>
    <sheet name="DSP" sheetId="57" r:id="rId40"/>
    <sheet name="DSC" sheetId="303" r:id="rId41"/>
    <sheet name="EWB" sheetId="5" r:id="rId42"/>
    <sheet name="EON" sheetId="62" r:id="rId43"/>
    <sheet name="EtaSigDelta" sheetId="280" r:id="rId44"/>
    <sheet name="Filipino" sheetId="6" r:id="rId45"/>
    <sheet name="FinAsso" sheetId="63" r:id="rId46"/>
    <sheet name="RRR" sheetId="65" r:id="rId47"/>
    <sheet name="GC" sheetId="304" r:id="rId48"/>
    <sheet name="Goin' Band" sheetId="70" r:id="rId49"/>
    <sheet name="Golden Key" sheetId="353" r:id="rId50"/>
    <sheet name="HOSAM" sheetId="340" r:id="rId51"/>
    <sheet name="HR" sheetId="329" r:id="rId52"/>
    <sheet name="HSS" sheetId="229" r:id="rId53"/>
    <sheet name="CISER" sheetId="230" r:id="rId54"/>
    <sheet name="HistoryClub" sheetId="71" r:id="rId55"/>
    <sheet name="HSRecruiters" sheetId="79" r:id="rId56"/>
    <sheet name="ISA" sheetId="121" r:id="rId57"/>
    <sheet name="IH" sheetId="330" r:id="rId58"/>
    <sheet name="IIE" sheetId="82" r:id="rId59"/>
    <sheet name="ITE" sheetId="96" r:id="rId60"/>
    <sheet name="IIDA" sheetId="84" r:id="rId61"/>
    <sheet name="SGC" sheetId="354" r:id="rId62"/>
    <sheet name="ITA" sheetId="86" r:id="rId63"/>
    <sheet name="KSMDA" sheetId="233" r:id="rId64"/>
    <sheet name="KRCC" sheetId="305" r:id="rId65"/>
    <sheet name="KEYOP" sheetId="231" r:id="rId66"/>
    <sheet name="KCSA" sheetId="306" r:id="rId67"/>
    <sheet name="Korean" sheetId="129" r:id="rId68"/>
    <sheet name="Livestock" sheetId="94" r:id="rId69"/>
    <sheet name="LPHI" sheetId="341" r:id="rId70"/>
    <sheet name="LBK Youth" sheetId="253" r:id="rId71"/>
    <sheet name="Eval" sheetId="97" r:id="rId72"/>
    <sheet name="Meat" sheetId="98" r:id="rId73"/>
    <sheet name="MSAQBT" sheetId="275" r:id="rId74"/>
    <sheet name="MSA" sheetId="99" r:id="rId75"/>
    <sheet name="MDGB" sheetId="307" r:id="rId76"/>
    <sheet name="MTSO" sheetId="101" r:id="rId77"/>
    <sheet name="Metals" sheetId="102" r:id="rId78"/>
    <sheet name="MortarBoard" sheetId="103" r:id="rId79"/>
    <sheet name="MAPS" sheetId="310" r:id="rId80"/>
    <sheet name="MGC" sheetId="309" r:id="rId81"/>
    <sheet name="MuslimSA" sheetId="105" r:id="rId82"/>
    <sheet name="TMM" sheetId="347" r:id="rId83"/>
    <sheet name="TNRF" sheetId="174" r:id="rId84"/>
    <sheet name="NSBE" sheetId="107" r:id="rId85"/>
    <sheet name="NSCS" sheetId="188" r:id="rId86"/>
    <sheet name="Navigators" sheetId="109" r:id="rId87"/>
    <sheet name="NSA" sheetId="239" r:id="rId88"/>
    <sheet name="ODK" sheetId="331" r:id="rId89"/>
    <sheet name="PFPA" sheetId="112" r:id="rId90"/>
    <sheet name="PAD" sheetId="113" r:id="rId91"/>
    <sheet name="PASO" sheetId="108" r:id="rId92"/>
    <sheet name="PTS" sheetId="114" r:id="rId93"/>
    <sheet name="PPT" sheetId="314" r:id="rId94"/>
    <sheet name="PrideSTEM" sheetId="315" r:id="rId95"/>
    <sheet name="PC" sheetId="313" r:id="rId96"/>
    <sheet name="POWER" sheetId="312" r:id="rId97"/>
    <sheet name="PSTEM" sheetId="135" r:id="rId98"/>
    <sheet name="RAS" sheetId="212" r:id="rId99"/>
    <sheet name="RNASA" sheetId="318" r:id="rId100"/>
    <sheet name="RaidersDefend" sheetId="241" r:id="rId101"/>
    <sheet name="RMSS" sheetId="317" r:id="rId102"/>
    <sheet name="RH" sheetId="352" r:id="rId103"/>
    <sheet name="RPOP" sheetId="316" r:id="rId104"/>
    <sheet name="RR" sheetId="342" r:id="rId105"/>
    <sheet name="RaiderSailing" sheetId="287" r:id="rId106"/>
    <sheet name="RSFC" sheetId="343" r:id="rId107"/>
    <sheet name="Raiderthon" sheetId="286" r:id="rId108"/>
    <sheet name="RanchHorse" sheetId="122" r:id="rId109"/>
    <sheet name="RBA" sheetId="344" r:id="rId110"/>
    <sheet name="RISA" sheetId="123" r:id="rId111"/>
    <sheet name="RHIM" sheetId="124" r:id="rId112"/>
    <sheet name="SFDT" sheetId="128" r:id="rId113"/>
    <sheet name="SDP" sheetId="132" r:id="rId114"/>
    <sheet name="SILVERWINGS" sheetId="319" r:id="rId115"/>
    <sheet name="SACNAS" sheetId="137" r:id="rId116"/>
    <sheet name="SEP" sheetId="249" r:id="rId117"/>
    <sheet name="SHPE" sheetId="139" r:id="rId118"/>
    <sheet name="SPE" sheetId="140" r:id="rId119"/>
    <sheet name="SPWLA" sheetId="265" r:id="rId120"/>
    <sheet name="SWE" sheetId="142" r:id="rId121"/>
    <sheet name="SPANISH" sheetId="336" r:id="rId122"/>
    <sheet name="SLSA" sheetId="146" r:id="rId123"/>
    <sheet name="SDA" sheetId="245" r:id="rId124"/>
    <sheet name="AgCouncil" sheetId="147" r:id="rId125"/>
    <sheet name="SAFE" sheetId="320" r:id="rId126"/>
    <sheet name="SASLA" sheetId="130" r:id="rId127"/>
    <sheet name="ISC" sheetId="152" r:id="rId128"/>
    <sheet name="TBS" sheetId="154" r:id="rId129"/>
    <sheet name="TAS" sheetId="345" r:id="rId130"/>
    <sheet name="TBHC" sheetId="176" r:id="rId131"/>
    <sheet name="TBV" sheetId="321" r:id="rId132"/>
    <sheet name="TCFR" sheetId="160" r:id="rId133"/>
    <sheet name="TET" sheetId="161" r:id="rId134"/>
    <sheet name="Feral" sheetId="256" r:id="rId135"/>
    <sheet name="TFRN" sheetId="346" r:id="rId136"/>
    <sheet name="TFLT" sheetId="158" r:id="rId137"/>
    <sheet name="LGBTQIA" sheetId="269" r:id="rId138"/>
    <sheet name="TechGeo" sheetId="332" r:id="rId139"/>
    <sheet name="TechHabitat" sheetId="333" r:id="rId140"/>
    <sheet name="TechHorn" sheetId="242" r:id="rId141"/>
    <sheet name="Horse" sheetId="77" r:id="rId142"/>
    <sheet name="Italian" sheetId="270" r:id="rId143"/>
    <sheet name="Kahaani" sheetId="292" r:id="rId144"/>
    <sheet name="KPOP" sheetId="155" r:id="rId145"/>
    <sheet name="TMA" sheetId="166" r:id="rId146"/>
    <sheet name="PreVet" sheetId="67" r:id="rId147"/>
    <sheet name="TMP" sheetId="322" r:id="rId148"/>
    <sheet name="TPRSA" sheetId="170" r:id="rId149"/>
    <sheet name="TECHRODEO" sheetId="324" r:id="rId150"/>
    <sheet name="TRSA" sheetId="348" r:id="rId151"/>
    <sheet name="TSTF" sheetId="323" r:id="rId152"/>
    <sheet name="TWHPC" sheetId="349" r:id="rId153"/>
    <sheet name="TSPE" sheetId="181" r:id="rId154"/>
    <sheet name="TSTA" sheetId="20" r:id="rId155"/>
    <sheet name="MATH" sheetId="325" r:id="rId156"/>
    <sheet name="STEM LEAF" sheetId="225" r:id="rId157"/>
    <sheet name="Techtones" sheetId="192" r:id="rId158"/>
    <sheet name="UMI" sheetId="187" r:id="rId159"/>
    <sheet name="Veterans" sheetId="259" r:id="rId160"/>
    <sheet name="VSA" sheetId="335" r:id="rId161"/>
    <sheet name="VOL" sheetId="194" r:id="rId162"/>
    <sheet name="WTAWS" sheetId="350" r:id="rId163"/>
    <sheet name="WILD" sheetId="328" r:id="rId164"/>
    <sheet name="WH" sheetId="327" r:id="rId165"/>
    <sheet name="Wish" sheetId="271" r:id="rId166"/>
    <sheet name="WomennBus" sheetId="85" r:id="rId167"/>
    <sheet name="WomennPhysics" sheetId="106" r:id="rId168"/>
    <sheet name="WomenServOrg" sheetId="201" r:id="rId169"/>
    <sheet name="Wool" sheetId="197" r:id="rId170"/>
    <sheet name="Misc" sheetId="199" r:id="rId171"/>
    <sheet name="Cont" sheetId="200" r:id="rId172"/>
    <sheet name="Sheet1" sheetId="334" r:id="rId173"/>
  </sheets>
  <definedNames>
    <definedName name="_xlnm._FilterDatabase" localSheetId="0" hidden="1">'Total Orgs'!$A$2:$J$172</definedName>
    <definedName name="International_Student_Council">'Total Orgs'!$A$125</definedName>
    <definedName name="_xlnm.Print_Area" localSheetId="72">Meat!$A$2:$C$24</definedName>
    <definedName name="_xlnm.Print_Area" localSheetId="0">'Total Orgs'!$A$1:$K$181</definedName>
    <definedName name="_xlnm.Print_Titles" localSheetId="0">'Total Orgs'!$1:$2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1" l="1"/>
  <c r="B7" i="355"/>
  <c r="B5" i="355"/>
  <c r="B8" i="355"/>
  <c r="C1" i="355"/>
  <c r="D34" i="200"/>
  <c r="D102" i="200"/>
  <c r="D123" i="200"/>
  <c r="D142" i="200"/>
  <c r="B9" i="355" l="1"/>
  <c r="D22" i="77"/>
  <c r="D12" i="77" l="1"/>
  <c r="D55" i="200" l="1"/>
  <c r="D148" i="1" l="1"/>
  <c r="B7" i="67" s="1"/>
  <c r="D136" i="1"/>
  <c r="B7" i="332" s="1"/>
  <c r="D98" i="1"/>
  <c r="B7" i="352" s="1"/>
  <c r="D77" i="1"/>
  <c r="B7" i="101" s="1"/>
  <c r="B7" i="253"/>
  <c r="D66" i="1"/>
  <c r="B7" i="231" s="1"/>
  <c r="B7" i="5"/>
  <c r="D44" i="1"/>
  <c r="B7" i="57"/>
  <c r="D38" i="1"/>
  <c r="B7" i="339" s="1"/>
  <c r="D134" i="1" l="1"/>
  <c r="B7" i="158" s="1"/>
  <c r="B7" i="321"/>
  <c r="B7" i="345"/>
  <c r="D127" i="1"/>
  <c r="D110" i="1"/>
  <c r="B7" i="128" s="1"/>
  <c r="D100" i="1"/>
  <c r="B7" i="342" s="1"/>
  <c r="B7" i="313"/>
  <c r="D94" i="1"/>
  <c r="B7" i="331"/>
  <c r="B7" i="306"/>
  <c r="D56" i="1"/>
  <c r="B7" i="71" s="1"/>
  <c r="B7" i="304"/>
  <c r="B7" i="45"/>
  <c r="B7" i="40"/>
  <c r="B7" i="274"/>
  <c r="B7" i="11"/>
  <c r="B7" i="3"/>
  <c r="B7" i="296"/>
  <c r="B5" i="328"/>
  <c r="B5" i="354" l="1"/>
  <c r="B8" i="354"/>
  <c r="C1" i="354"/>
  <c r="B5" i="293"/>
  <c r="B5" i="7"/>
  <c r="B8" i="353"/>
  <c r="C1" i="353"/>
  <c r="B9" i="354" l="1"/>
  <c r="B5" i="351"/>
  <c r="D14" i="1"/>
  <c r="E167" i="1"/>
  <c r="D166" i="1"/>
  <c r="E163" i="1"/>
  <c r="D163" i="1"/>
  <c r="D160" i="1"/>
  <c r="D159" i="1" l="1"/>
  <c r="D156" i="1"/>
  <c r="E152" i="1"/>
  <c r="D152" i="1"/>
  <c r="D151" i="1"/>
  <c r="E150" i="1"/>
  <c r="D150" i="1"/>
  <c r="D149" i="1"/>
  <c r="E145" i="1"/>
  <c r="D145" i="1"/>
  <c r="E142" i="1"/>
  <c r="D142" i="1"/>
  <c r="E136" i="1"/>
  <c r="E133" i="1"/>
  <c r="D133" i="1"/>
  <c r="E127" i="1"/>
  <c r="D126" i="1"/>
  <c r="D124" i="1"/>
  <c r="D121" i="1" l="1"/>
  <c r="D119" i="1"/>
  <c r="E114" i="1"/>
  <c r="D114" i="1"/>
  <c r="E107" i="1"/>
  <c r="D107" i="1"/>
  <c r="E104" i="1"/>
  <c r="D104" i="1"/>
  <c r="D103" i="1"/>
  <c r="E100" i="1"/>
  <c r="B5" i="352"/>
  <c r="B9" i="352" s="1"/>
  <c r="E98" i="1"/>
  <c r="B8" i="352"/>
  <c r="C1" i="352"/>
  <c r="D96" i="1"/>
  <c r="E87" i="1"/>
  <c r="D85" i="1"/>
  <c r="D84" i="1"/>
  <c r="D80" i="1"/>
  <c r="E70" i="1"/>
  <c r="D70" i="1"/>
  <c r="D65" i="1"/>
  <c r="D54" i="1"/>
  <c r="E53" i="1"/>
  <c r="D53" i="1"/>
  <c r="D39" i="1"/>
  <c r="E38" i="1"/>
  <c r="D35" i="1"/>
  <c r="D34" i="1"/>
  <c r="E33" i="1"/>
  <c r="D33" i="1"/>
  <c r="D30" i="1"/>
  <c r="E24" i="1"/>
  <c r="D24" i="1"/>
  <c r="D21" i="1"/>
  <c r="D19" i="1"/>
  <c r="D15" i="1"/>
  <c r="D13" i="1"/>
  <c r="E6" i="1" l="1"/>
  <c r="D6" i="1"/>
  <c r="C6" i="1"/>
  <c r="B8" i="351"/>
  <c r="B9" i="351"/>
  <c r="C1" i="351"/>
  <c r="F6" i="1" l="1"/>
  <c r="F98" i="1" l="1"/>
  <c r="B5" i="350"/>
  <c r="B8" i="350"/>
  <c r="C1" i="350"/>
  <c r="F163" i="1"/>
  <c r="B5" i="349"/>
  <c r="B8" i="349"/>
  <c r="C1" i="349"/>
  <c r="F152" i="1"/>
  <c r="B9" i="350" l="1"/>
  <c r="B9" i="349"/>
  <c r="B5" i="348"/>
  <c r="B8" i="348"/>
  <c r="C1" i="348"/>
  <c r="F150" i="1"/>
  <c r="B5" i="347"/>
  <c r="B8" i="347"/>
  <c r="C1" i="347"/>
  <c r="F145" i="1"/>
  <c r="B5" i="346"/>
  <c r="B8" i="346"/>
  <c r="C1" i="346"/>
  <c r="F133" i="1"/>
  <c r="B5" i="345"/>
  <c r="B9" i="345" s="1"/>
  <c r="B8" i="345"/>
  <c r="C1" i="345"/>
  <c r="F127" i="1"/>
  <c r="B5" i="344"/>
  <c r="B8" i="344"/>
  <c r="C1" i="344"/>
  <c r="F107" i="1"/>
  <c r="B5" i="343"/>
  <c r="B8" i="343"/>
  <c r="C1" i="343"/>
  <c r="F104" i="1"/>
  <c r="B5" i="342"/>
  <c r="B8" i="342"/>
  <c r="C1" i="342"/>
  <c r="F100" i="1"/>
  <c r="B5" i="341"/>
  <c r="B8" i="341"/>
  <c r="C1" i="341"/>
  <c r="F70" i="1"/>
  <c r="B5" i="340"/>
  <c r="B8" i="340"/>
  <c r="C1" i="340"/>
  <c r="F53" i="1"/>
  <c r="B5" i="339"/>
  <c r="B9" i="339" s="1"/>
  <c r="B8" i="339"/>
  <c r="C1" i="339"/>
  <c r="F38" i="1"/>
  <c r="B8" i="338"/>
  <c r="B9" i="338" s="1"/>
  <c r="C1" i="338"/>
  <c r="F33" i="1"/>
  <c r="C124" i="1"/>
  <c r="B9" i="347" l="1"/>
  <c r="B9" i="348"/>
  <c r="B9" i="343"/>
  <c r="B9" i="346"/>
  <c r="B9" i="344"/>
  <c r="B9" i="342"/>
  <c r="B9" i="341"/>
  <c r="B9" i="340"/>
  <c r="F24" i="1"/>
  <c r="B5" i="322" l="1"/>
  <c r="D157" i="1" l="1"/>
  <c r="B5" i="304" l="1"/>
  <c r="B5" i="336"/>
  <c r="B8" i="336"/>
  <c r="E119" i="1" s="1"/>
  <c r="F119" i="1" s="1"/>
  <c r="C1" i="336"/>
  <c r="B9" i="336" l="1"/>
  <c r="D165" i="1"/>
  <c r="B8" i="335"/>
  <c r="C1" i="335"/>
  <c r="D95" i="1"/>
  <c r="B9" i="335" l="1"/>
  <c r="E31" i="1" l="1"/>
  <c r="D99" i="1" l="1"/>
  <c r="D97" i="1"/>
  <c r="D146" i="1"/>
  <c r="C146" i="1"/>
  <c r="B5" i="174"/>
  <c r="B5" i="170" l="1"/>
  <c r="B5" i="324"/>
  <c r="B5" i="315" l="1"/>
  <c r="F93" i="1"/>
  <c r="F161" i="1"/>
  <c r="B5" i="333"/>
  <c r="B8" i="333"/>
  <c r="C1" i="333"/>
  <c r="F137" i="1"/>
  <c r="B5" i="332"/>
  <c r="B8" i="332"/>
  <c r="C1" i="332"/>
  <c r="F136" i="1"/>
  <c r="B5" i="331"/>
  <c r="C1" i="331"/>
  <c r="F87" i="1"/>
  <c r="B9" i="332" l="1"/>
  <c r="B9" i="333"/>
  <c r="B9" i="331"/>
  <c r="B5" i="330"/>
  <c r="B8" i="330"/>
  <c r="C1" i="330"/>
  <c r="F59" i="1"/>
  <c r="B5" i="329"/>
  <c r="B8" i="329"/>
  <c r="E54" i="1" s="1"/>
  <c r="F54" i="1" s="1"/>
  <c r="C1" i="329"/>
  <c r="B174" i="1"/>
  <c r="B9" i="330" l="1"/>
  <c r="B9" i="329"/>
  <c r="B5" i="271" l="1"/>
  <c r="C164" i="1"/>
  <c r="B8" i="328"/>
  <c r="E164" i="1" s="1"/>
  <c r="C1" i="328"/>
  <c r="C165" i="1"/>
  <c r="B8" i="327"/>
  <c r="E165" i="1" s="1"/>
  <c r="B5" i="327"/>
  <c r="C1" i="327"/>
  <c r="C156" i="1"/>
  <c r="B5" i="325"/>
  <c r="B8" i="325"/>
  <c r="E156" i="1" s="1"/>
  <c r="C1" i="325"/>
  <c r="B9" i="327" l="1"/>
  <c r="B9" i="328"/>
  <c r="B9" i="325"/>
  <c r="B5" i="323" l="1"/>
  <c r="C149" i="1"/>
  <c r="B8" i="324"/>
  <c r="E149" i="1" s="1"/>
  <c r="C1" i="324"/>
  <c r="C151" i="1"/>
  <c r="B8" i="323"/>
  <c r="E151" i="1" s="1"/>
  <c r="C1" i="323"/>
  <c r="C144" i="1"/>
  <c r="B8" i="322"/>
  <c r="E144" i="1" s="1"/>
  <c r="C1" i="322"/>
  <c r="B5" i="270"/>
  <c r="C129" i="1"/>
  <c r="B5" i="321"/>
  <c r="B8" i="321"/>
  <c r="E129" i="1" s="1"/>
  <c r="C1" i="321"/>
  <c r="B9" i="323" l="1"/>
  <c r="B9" i="324"/>
  <c r="B9" i="321"/>
  <c r="B9" i="322"/>
  <c r="B5" i="320"/>
  <c r="B8" i="320"/>
  <c r="E124" i="1" s="1"/>
  <c r="C1" i="320"/>
  <c r="B9" i="320" l="1"/>
  <c r="C116" i="1"/>
  <c r="C112" i="1"/>
  <c r="B5" i="319"/>
  <c r="B8" i="319"/>
  <c r="E112" i="1" s="1"/>
  <c r="C1" i="319"/>
  <c r="C102" i="1"/>
  <c r="B5" i="318"/>
  <c r="B8" i="318"/>
  <c r="E102" i="1" s="1"/>
  <c r="C1" i="318"/>
  <c r="C99" i="1"/>
  <c r="C97" i="1"/>
  <c r="B5" i="317"/>
  <c r="B8" i="317"/>
  <c r="E97" i="1" s="1"/>
  <c r="C1" i="317"/>
  <c r="B5" i="316"/>
  <c r="B8" i="316"/>
  <c r="E99" i="1" s="1"/>
  <c r="C1" i="316"/>
  <c r="B5" i="313"/>
  <c r="B9" i="313" s="1"/>
  <c r="B8" i="315"/>
  <c r="B9" i="315" s="1"/>
  <c r="C1" i="315"/>
  <c r="B9" i="319" l="1"/>
  <c r="F97" i="1"/>
  <c r="B9" i="317"/>
  <c r="B9" i="318"/>
  <c r="B9" i="316"/>
  <c r="B5" i="135"/>
  <c r="C92" i="1"/>
  <c r="B5" i="314"/>
  <c r="B8" i="314"/>
  <c r="E92" i="1" s="1"/>
  <c r="C1" i="314"/>
  <c r="C94" i="1"/>
  <c r="B8" i="313"/>
  <c r="C1" i="313"/>
  <c r="C95" i="1"/>
  <c r="B5" i="312"/>
  <c r="B8" i="312"/>
  <c r="E95" i="1" s="1"/>
  <c r="C1" i="312"/>
  <c r="C80" i="1"/>
  <c r="B5" i="310"/>
  <c r="B8" i="310"/>
  <c r="E80" i="1" s="1"/>
  <c r="C1" i="310"/>
  <c r="C81" i="1"/>
  <c r="B5" i="309"/>
  <c r="B8" i="309"/>
  <c r="E81" i="1" s="1"/>
  <c r="C1" i="309"/>
  <c r="C76" i="1"/>
  <c r="B5" i="307"/>
  <c r="B8" i="307"/>
  <c r="E76" i="1" s="1"/>
  <c r="C1" i="307"/>
  <c r="C67" i="1"/>
  <c r="B5" i="129"/>
  <c r="B5" i="306"/>
  <c r="B8" i="306"/>
  <c r="E67" i="1" s="1"/>
  <c r="C1" i="306"/>
  <c r="C65" i="1"/>
  <c r="B5" i="305"/>
  <c r="B8" i="305"/>
  <c r="E65" i="1" s="1"/>
  <c r="C1" i="305"/>
  <c r="C50" i="1"/>
  <c r="B8" i="304"/>
  <c r="E50" i="1" s="1"/>
  <c r="C1" i="304"/>
  <c r="B9" i="307" l="1"/>
  <c r="B9" i="304"/>
  <c r="B9" i="314"/>
  <c r="E94" i="1"/>
  <c r="B9" i="310"/>
  <c r="B9" i="306"/>
  <c r="B9" i="312"/>
  <c r="B9" i="305"/>
  <c r="B9" i="309"/>
  <c r="C42" i="1"/>
  <c r="B5" i="303"/>
  <c r="B8" i="303"/>
  <c r="E42" i="1" s="1"/>
  <c r="C1" i="303"/>
  <c r="C40" i="1"/>
  <c r="B5" i="301"/>
  <c r="C39" i="1"/>
  <c r="B5" i="302"/>
  <c r="B8" i="302"/>
  <c r="E39" i="1" s="1"/>
  <c r="C1" i="302"/>
  <c r="B8" i="301"/>
  <c r="E40" i="1" s="1"/>
  <c r="C1" i="301"/>
  <c r="C31" i="1"/>
  <c r="B5" i="73"/>
  <c r="C27" i="1"/>
  <c r="B9" i="301" l="1"/>
  <c r="B9" i="303"/>
  <c r="B9" i="302"/>
  <c r="B5" i="299"/>
  <c r="B8" i="299"/>
  <c r="C1" i="299"/>
  <c r="B5" i="294"/>
  <c r="B5" i="297"/>
  <c r="B5" i="298"/>
  <c r="C15" i="1"/>
  <c r="B8" i="298"/>
  <c r="E15" i="1" s="1"/>
  <c r="C1" i="298"/>
  <c r="C13" i="1"/>
  <c r="B8" i="297"/>
  <c r="E13" i="1" s="1"/>
  <c r="C1" i="297"/>
  <c r="D12" i="1"/>
  <c r="C3" i="1"/>
  <c r="B5" i="296"/>
  <c r="B9" i="296" s="1"/>
  <c r="B8" i="296"/>
  <c r="E3" i="1" s="1"/>
  <c r="C1" i="296"/>
  <c r="B9" i="299" l="1"/>
  <c r="B9" i="297"/>
  <c r="B9" i="298"/>
  <c r="F165" i="1"/>
  <c r="F164" i="1"/>
  <c r="F13" i="1"/>
  <c r="F15" i="1"/>
  <c r="F42" i="1"/>
  <c r="F40" i="1"/>
  <c r="F39" i="1"/>
  <c r="F50" i="1"/>
  <c r="F65" i="1"/>
  <c r="F67" i="1"/>
  <c r="F76" i="1"/>
  <c r="F80" i="1"/>
  <c r="F81" i="1"/>
  <c r="F95" i="1"/>
  <c r="F94" i="1"/>
  <c r="F92" i="1"/>
  <c r="F99" i="1"/>
  <c r="F102" i="1"/>
  <c r="F112" i="1"/>
  <c r="F124" i="1"/>
  <c r="F129" i="1"/>
  <c r="F144" i="1"/>
  <c r="F151" i="1"/>
  <c r="F149" i="1"/>
  <c r="F156" i="1"/>
  <c r="F3" i="1" l="1"/>
  <c r="B8" i="112" l="1"/>
  <c r="E88" i="1" s="1"/>
  <c r="B7" i="200" l="1"/>
  <c r="E172" i="1" s="1"/>
  <c r="C1" i="200"/>
  <c r="B7" i="199"/>
  <c r="B8" i="199" s="1"/>
  <c r="E171" i="1" s="1"/>
  <c r="C1" i="199"/>
  <c r="B5" i="197"/>
  <c r="C1" i="197"/>
  <c r="B8" i="201"/>
  <c r="E169" i="1" s="1"/>
  <c r="B5" i="201"/>
  <c r="C1" i="201"/>
  <c r="B8" i="106"/>
  <c r="E168" i="1" s="1"/>
  <c r="B5" i="106"/>
  <c r="C1" i="106"/>
  <c r="B8" i="85"/>
  <c r="B5" i="85"/>
  <c r="C1" i="85"/>
  <c r="B8" i="271"/>
  <c r="E166" i="1" s="1"/>
  <c r="C1" i="271"/>
  <c r="B8" i="194"/>
  <c r="E162" i="1" s="1"/>
  <c r="B5" i="194"/>
  <c r="C1" i="194"/>
  <c r="B8" i="259"/>
  <c r="E160" i="1" s="1"/>
  <c r="B5" i="259"/>
  <c r="C1" i="259"/>
  <c r="B8" i="187"/>
  <c r="E159" i="1" s="1"/>
  <c r="B5" i="187"/>
  <c r="C1" i="187"/>
  <c r="B8" i="192"/>
  <c r="E158" i="1" s="1"/>
  <c r="B5" i="192"/>
  <c r="C1" i="192"/>
  <c r="B8" i="225"/>
  <c r="E157" i="1" s="1"/>
  <c r="B5" i="225"/>
  <c r="C1" i="225"/>
  <c r="B8" i="20"/>
  <c r="E154" i="1" s="1"/>
  <c r="B5" i="20"/>
  <c r="C1" i="20"/>
  <c r="B8" i="181"/>
  <c r="E153" i="1" s="1"/>
  <c r="B5" i="181"/>
  <c r="C1" i="181"/>
  <c r="B8" i="170"/>
  <c r="C1" i="170"/>
  <c r="B8" i="67"/>
  <c r="B5" i="67"/>
  <c r="C1" i="67"/>
  <c r="B8" i="166"/>
  <c r="E143" i="1" s="1"/>
  <c r="B5" i="166"/>
  <c r="C1" i="166"/>
  <c r="B8" i="155"/>
  <c r="B5" i="155"/>
  <c r="C1" i="155"/>
  <c r="B8" i="292"/>
  <c r="E141" i="1" s="1"/>
  <c r="B5" i="292"/>
  <c r="C1" i="292"/>
  <c r="B8" i="270"/>
  <c r="E140" i="1" s="1"/>
  <c r="C1" i="270"/>
  <c r="B8" i="77"/>
  <c r="E139" i="1" s="1"/>
  <c r="B5" i="77"/>
  <c r="C1" i="77"/>
  <c r="B8" i="242"/>
  <c r="E138" i="1" s="1"/>
  <c r="B5" i="242"/>
  <c r="C1" i="242"/>
  <c r="B8" i="269"/>
  <c r="E135" i="1" s="1"/>
  <c r="B5" i="269"/>
  <c r="C1" i="269"/>
  <c r="B8" i="158"/>
  <c r="E134" i="1" s="1"/>
  <c r="B5" i="158"/>
  <c r="C1" i="158"/>
  <c r="B8" i="256"/>
  <c r="E132" i="1" s="1"/>
  <c r="B5" i="256"/>
  <c r="C1" i="256"/>
  <c r="B10" i="161"/>
  <c r="E131" i="1" s="1"/>
  <c r="B7" i="161"/>
  <c r="C1" i="161"/>
  <c r="B8" i="160"/>
  <c r="E130" i="1" s="1"/>
  <c r="B5" i="160"/>
  <c r="C1" i="160"/>
  <c r="B8" i="176"/>
  <c r="E128" i="1" s="1"/>
  <c r="B5" i="176"/>
  <c r="C1" i="176"/>
  <c r="B8" i="154"/>
  <c r="E126" i="1" s="1"/>
  <c r="B5" i="154"/>
  <c r="C1" i="154"/>
  <c r="B8" i="152"/>
  <c r="E125" i="1" s="1"/>
  <c r="B5" i="152"/>
  <c r="C1" i="152"/>
  <c r="B8" i="130"/>
  <c r="E123" i="1" s="1"/>
  <c r="B5" i="130"/>
  <c r="C1" i="130"/>
  <c r="B8" i="147"/>
  <c r="E122" i="1" s="1"/>
  <c r="B5" i="147"/>
  <c r="C1" i="147"/>
  <c r="B8" i="245"/>
  <c r="E121" i="1" s="1"/>
  <c r="B5" i="245"/>
  <c r="C1" i="245"/>
  <c r="B8" i="146"/>
  <c r="E120" i="1" s="1"/>
  <c r="B5" i="146"/>
  <c r="C1" i="146"/>
  <c r="B8" i="142"/>
  <c r="E118" i="1" s="1"/>
  <c r="B5" i="142"/>
  <c r="C1" i="142"/>
  <c r="B8" i="265"/>
  <c r="E117" i="1" s="1"/>
  <c r="B5" i="265"/>
  <c r="C1" i="265"/>
  <c r="B8" i="140"/>
  <c r="E116" i="1" s="1"/>
  <c r="B5" i="140"/>
  <c r="C1" i="140"/>
  <c r="B8" i="139"/>
  <c r="E115" i="1" s="1"/>
  <c r="B5" i="139"/>
  <c r="C1" i="139"/>
  <c r="B8" i="249"/>
  <c r="B5" i="249"/>
  <c r="C1" i="249"/>
  <c r="B8" i="137"/>
  <c r="E113" i="1" s="1"/>
  <c r="B5" i="137"/>
  <c r="C1" i="137"/>
  <c r="B8" i="132"/>
  <c r="E111" i="1" s="1"/>
  <c r="B5" i="132"/>
  <c r="C1" i="132"/>
  <c r="B8" i="128"/>
  <c r="E110" i="1" s="1"/>
  <c r="B5" i="128"/>
  <c r="B9" i="128" s="1"/>
  <c r="C1" i="128"/>
  <c r="B8" i="124"/>
  <c r="E109" i="1" s="1"/>
  <c r="B5" i="124"/>
  <c r="C1" i="124"/>
  <c r="B8" i="123"/>
  <c r="E108" i="1" s="1"/>
  <c r="B5" i="123"/>
  <c r="C1" i="123"/>
  <c r="B8" i="122"/>
  <c r="E106" i="1" s="1"/>
  <c r="B5" i="122"/>
  <c r="C1" i="122"/>
  <c r="B8" i="286"/>
  <c r="E105" i="1" s="1"/>
  <c r="B5" i="286"/>
  <c r="C1" i="286"/>
  <c r="B8" i="287"/>
  <c r="E101" i="1" s="1"/>
  <c r="B5" i="287"/>
  <c r="C1" i="287"/>
  <c r="B8" i="241"/>
  <c r="E103" i="1" s="1"/>
  <c r="B5" i="241"/>
  <c r="C1" i="241"/>
  <c r="B8" i="212"/>
  <c r="E96" i="1" s="1"/>
  <c r="B5" i="212"/>
  <c r="C1" i="212"/>
  <c r="B8" i="135"/>
  <c r="C1" i="135"/>
  <c r="B8" i="114"/>
  <c r="E91" i="1" s="1"/>
  <c r="B5" i="114"/>
  <c r="C1" i="114"/>
  <c r="B8" i="108"/>
  <c r="E90" i="1" s="1"/>
  <c r="B5" i="108"/>
  <c r="C1" i="108"/>
  <c r="B8" i="113"/>
  <c r="E89" i="1" s="1"/>
  <c r="B5" i="113"/>
  <c r="C1" i="113"/>
  <c r="B5" i="112"/>
  <c r="C1" i="112"/>
  <c r="B8" i="239"/>
  <c r="E86" i="1" s="1"/>
  <c r="B5" i="239"/>
  <c r="C1" i="239"/>
  <c r="B8" i="109"/>
  <c r="E85" i="1" s="1"/>
  <c r="B5" i="109"/>
  <c r="C1" i="109"/>
  <c r="B8" i="188"/>
  <c r="E84" i="1" s="1"/>
  <c r="B5" i="188"/>
  <c r="C1" i="188"/>
  <c r="B8" i="107"/>
  <c r="E83" i="1" s="1"/>
  <c r="B5" i="107"/>
  <c r="C1" i="107"/>
  <c r="B8" i="174"/>
  <c r="E146" i="1" s="1"/>
  <c r="F146" i="1" s="1"/>
  <c r="C1" i="174"/>
  <c r="B8" i="105"/>
  <c r="E82" i="1" s="1"/>
  <c r="B5" i="105"/>
  <c r="C1" i="105"/>
  <c r="B8" i="103"/>
  <c r="E79" i="1" s="1"/>
  <c r="B5" i="103"/>
  <c r="C1" i="103"/>
  <c r="B8" i="102"/>
  <c r="E78" i="1" s="1"/>
  <c r="B5" i="102"/>
  <c r="C1" i="102"/>
  <c r="B8" i="101"/>
  <c r="E77" i="1" s="1"/>
  <c r="B5" i="101"/>
  <c r="C1" i="101"/>
  <c r="B8" i="99"/>
  <c r="E75" i="1" s="1"/>
  <c r="B5" i="99"/>
  <c r="C1" i="99"/>
  <c r="B8" i="275"/>
  <c r="E74" i="1" s="1"/>
  <c r="B5" i="275"/>
  <c r="C1" i="275"/>
  <c r="B8" i="98"/>
  <c r="E73" i="1" s="1"/>
  <c r="B5" i="98"/>
  <c r="C1" i="98"/>
  <c r="B8" i="97"/>
  <c r="E72" i="1" s="1"/>
  <c r="B5" i="97"/>
  <c r="C1" i="97"/>
  <c r="B8" i="253"/>
  <c r="E71" i="1" s="1"/>
  <c r="B5" i="253"/>
  <c r="C1" i="253"/>
  <c r="B8" i="94"/>
  <c r="E69" i="1" s="1"/>
  <c r="B5" i="94"/>
  <c r="C1" i="94"/>
  <c r="B8" i="129"/>
  <c r="B9" i="129" s="1"/>
  <c r="C1" i="129"/>
  <c r="B8" i="231"/>
  <c r="E66" i="1" s="1"/>
  <c r="B5" i="231"/>
  <c r="C1" i="231"/>
  <c r="B8" i="233"/>
  <c r="E64" i="1" s="1"/>
  <c r="B5" i="233"/>
  <c r="C1" i="233"/>
  <c r="B8" i="86"/>
  <c r="E63" i="1" s="1"/>
  <c r="B5" i="86"/>
  <c r="C1" i="86"/>
  <c r="B8" i="84"/>
  <c r="E62" i="1" s="1"/>
  <c r="B5" i="84"/>
  <c r="C1" i="84"/>
  <c r="B8" i="96"/>
  <c r="E61" i="1" s="1"/>
  <c r="B5" i="96"/>
  <c r="C1" i="96"/>
  <c r="B8" i="82"/>
  <c r="E60" i="1" s="1"/>
  <c r="B5" i="82"/>
  <c r="C1" i="82"/>
  <c r="B8" i="121"/>
  <c r="E58" i="1" s="1"/>
  <c r="B5" i="121"/>
  <c r="C1" i="121"/>
  <c r="B8" i="79"/>
  <c r="E57" i="1" s="1"/>
  <c r="B5" i="79"/>
  <c r="C1" i="79"/>
  <c r="B8" i="71"/>
  <c r="E56" i="1" s="1"/>
  <c r="B5" i="71"/>
  <c r="C1" i="71"/>
  <c r="B8" i="230"/>
  <c r="E35" i="1" s="1"/>
  <c r="B5" i="230"/>
  <c r="C1" i="230"/>
  <c r="B8" i="229"/>
  <c r="E55" i="1" s="1"/>
  <c r="B5" i="229"/>
  <c r="C1" i="229"/>
  <c r="B8" i="70"/>
  <c r="E51" i="1" s="1"/>
  <c r="B5" i="70"/>
  <c r="C1" i="70"/>
  <c r="B8" i="65"/>
  <c r="E49" i="1" s="1"/>
  <c r="B5" i="65"/>
  <c r="C1" i="65"/>
  <c r="B8" i="63"/>
  <c r="E48" i="1" s="1"/>
  <c r="B5" i="63"/>
  <c r="C1" i="63"/>
  <c r="B8" i="6"/>
  <c r="E47" i="1" s="1"/>
  <c r="B5" i="6"/>
  <c r="C1" i="6"/>
  <c r="B8" i="280"/>
  <c r="E46" i="1" s="1"/>
  <c r="B5" i="280"/>
  <c r="C1" i="280"/>
  <c r="B8" i="62"/>
  <c r="E45" i="1" s="1"/>
  <c r="B5" i="62"/>
  <c r="C1" i="62"/>
  <c r="B8" i="5"/>
  <c r="E44" i="1" s="1"/>
  <c r="B5" i="5"/>
  <c r="C1" i="5"/>
  <c r="B8" i="57"/>
  <c r="E41" i="1" s="1"/>
  <c r="B5" i="57"/>
  <c r="C1" i="57"/>
  <c r="B8" i="243"/>
  <c r="E37" i="1" s="1"/>
  <c r="B5" i="243"/>
  <c r="C1" i="243"/>
  <c r="B8" i="48"/>
  <c r="E36" i="1" s="1"/>
  <c r="B5" i="48"/>
  <c r="C1" i="48"/>
  <c r="B8" i="221"/>
  <c r="E34" i="1" s="1"/>
  <c r="B5" i="221"/>
  <c r="C1" i="221"/>
  <c r="B8" i="45"/>
  <c r="E32" i="1" s="1"/>
  <c r="B5" i="45"/>
  <c r="C1" i="45"/>
  <c r="B5" i="118"/>
  <c r="B9" i="118" s="1"/>
  <c r="C1" i="118"/>
  <c r="B8" i="42"/>
  <c r="E30" i="1" s="1"/>
  <c r="B5" i="42"/>
  <c r="C1" i="42"/>
  <c r="B8" i="41"/>
  <c r="E29" i="1" s="1"/>
  <c r="B5" i="41"/>
  <c r="C1" i="41"/>
  <c r="B8" i="40"/>
  <c r="E28" i="1" s="1"/>
  <c r="B5" i="40"/>
  <c r="C1" i="40"/>
  <c r="B8" i="73"/>
  <c r="C1" i="73"/>
  <c r="B8" i="277"/>
  <c r="E26" i="1" s="1"/>
  <c r="B5" i="277"/>
  <c r="C1" i="277"/>
  <c r="B8" i="33"/>
  <c r="E25" i="1" s="1"/>
  <c r="B5" i="33"/>
  <c r="C1" i="33"/>
  <c r="B8" i="37"/>
  <c r="E23" i="1" s="1"/>
  <c r="B5" i="37"/>
  <c r="C1" i="37"/>
  <c r="B8" i="205"/>
  <c r="E22" i="1" s="1"/>
  <c r="B5" i="205"/>
  <c r="C1" i="205"/>
  <c r="B8" i="216"/>
  <c r="E21" i="1" s="1"/>
  <c r="B5" i="216"/>
  <c r="C1" i="216"/>
  <c r="B8" i="274"/>
  <c r="E20" i="1" s="1"/>
  <c r="B5" i="274"/>
  <c r="B9" i="274" s="1"/>
  <c r="C1" i="274"/>
  <c r="B8" i="22"/>
  <c r="E19" i="1" s="1"/>
  <c r="B5" i="22"/>
  <c r="C1" i="22"/>
  <c r="B8" i="21"/>
  <c r="E18" i="1" s="1"/>
  <c r="B5" i="21"/>
  <c r="C1" i="21"/>
  <c r="B8" i="215"/>
  <c r="E17" i="1" s="1"/>
  <c r="B5" i="215"/>
  <c r="C1" i="215"/>
  <c r="B8" i="294"/>
  <c r="B9" i="294" s="1"/>
  <c r="C1" i="294"/>
  <c r="B8" i="214"/>
  <c r="E14" i="1" s="1"/>
  <c r="B5" i="214"/>
  <c r="C1" i="214"/>
  <c r="B8" i="17"/>
  <c r="E12" i="1" s="1"/>
  <c r="B5" i="17"/>
  <c r="C1" i="17"/>
  <c r="B8" i="15"/>
  <c r="E11" i="1" s="1"/>
  <c r="B5" i="15"/>
  <c r="C1" i="15"/>
  <c r="B8" i="273"/>
  <c r="E10" i="1" s="1"/>
  <c r="B5" i="273"/>
  <c r="C1" i="273"/>
  <c r="B8" i="11"/>
  <c r="E9" i="1" s="1"/>
  <c r="B5" i="11"/>
  <c r="B9" i="11" s="1"/>
  <c r="C1" i="11"/>
  <c r="B8" i="293"/>
  <c r="C1" i="293"/>
  <c r="B8" i="7"/>
  <c r="E7" i="1" s="1"/>
  <c r="C1" i="7"/>
  <c r="B8" i="3"/>
  <c r="E5" i="1" s="1"/>
  <c r="B5" i="3"/>
  <c r="B9" i="3" s="1"/>
  <c r="C1" i="3"/>
  <c r="B8" i="18"/>
  <c r="B5" i="18"/>
  <c r="C1" i="18"/>
  <c r="B5" i="200"/>
  <c r="C172" i="1"/>
  <c r="C171" i="1"/>
  <c r="D170" i="1"/>
  <c r="C170" i="1"/>
  <c r="D169" i="1"/>
  <c r="C169" i="1"/>
  <c r="D168" i="1"/>
  <c r="C168" i="1"/>
  <c r="D167" i="1"/>
  <c r="C167" i="1"/>
  <c r="C166" i="1"/>
  <c r="C162" i="1"/>
  <c r="C160" i="1"/>
  <c r="C159" i="1"/>
  <c r="D158" i="1"/>
  <c r="C158" i="1"/>
  <c r="C157" i="1"/>
  <c r="D154" i="1"/>
  <c r="C154" i="1"/>
  <c r="D153" i="1"/>
  <c r="C153" i="1"/>
  <c r="C148" i="1"/>
  <c r="D143" i="1"/>
  <c r="C143" i="1"/>
  <c r="C142" i="1"/>
  <c r="D141" i="1"/>
  <c r="C141" i="1"/>
  <c r="C140" i="1"/>
  <c r="D139" i="1"/>
  <c r="C139" i="1"/>
  <c r="D138" i="1"/>
  <c r="C138" i="1"/>
  <c r="C135" i="1"/>
  <c r="C134" i="1"/>
  <c r="D132" i="1"/>
  <c r="C132" i="1"/>
  <c r="D131" i="1"/>
  <c r="C131" i="1"/>
  <c r="D130" i="1"/>
  <c r="C130" i="1"/>
  <c r="D128" i="1"/>
  <c r="C128" i="1"/>
  <c r="C126" i="1"/>
  <c r="D123" i="1"/>
  <c r="C123" i="1"/>
  <c r="D122" i="1"/>
  <c r="C122" i="1"/>
  <c r="C121" i="1"/>
  <c r="D120" i="1"/>
  <c r="C120" i="1"/>
  <c r="D118" i="1"/>
  <c r="C118" i="1"/>
  <c r="D117" i="1"/>
  <c r="C117" i="1"/>
  <c r="D116" i="1"/>
  <c r="C114" i="1"/>
  <c r="D113" i="1"/>
  <c r="C113" i="1"/>
  <c r="D111" i="1"/>
  <c r="C111" i="1"/>
  <c r="C110" i="1"/>
  <c r="D109" i="1"/>
  <c r="C109" i="1"/>
  <c r="D108" i="1"/>
  <c r="C108" i="1"/>
  <c r="D106" i="1"/>
  <c r="C106" i="1"/>
  <c r="C105" i="1"/>
  <c r="C103" i="1"/>
  <c r="C101" i="1"/>
  <c r="C96" i="1"/>
  <c r="D91" i="1"/>
  <c r="C91" i="1"/>
  <c r="D90" i="1"/>
  <c r="C90" i="1"/>
  <c r="D89" i="1"/>
  <c r="C89" i="1"/>
  <c r="D88" i="1"/>
  <c r="C88" i="1"/>
  <c r="D86" i="1"/>
  <c r="C86" i="1"/>
  <c r="C85" i="1"/>
  <c r="C84" i="1"/>
  <c r="D83" i="1"/>
  <c r="C83" i="1"/>
  <c r="D82" i="1"/>
  <c r="C82" i="1"/>
  <c r="D79" i="1"/>
  <c r="C79" i="1"/>
  <c r="D78" i="1"/>
  <c r="C78" i="1"/>
  <c r="C77" i="1"/>
  <c r="D75" i="1"/>
  <c r="C75" i="1"/>
  <c r="D74" i="1"/>
  <c r="C74" i="1"/>
  <c r="D73" i="1"/>
  <c r="D72" i="1"/>
  <c r="C72" i="1"/>
  <c r="C71" i="1"/>
  <c r="D69" i="1"/>
  <c r="C69" i="1"/>
  <c r="D68" i="1"/>
  <c r="C68" i="1"/>
  <c r="C66" i="1"/>
  <c r="D64" i="1"/>
  <c r="C64" i="1"/>
  <c r="D63" i="1"/>
  <c r="C63" i="1"/>
  <c r="C125" i="1"/>
  <c r="D62" i="1"/>
  <c r="C62" i="1"/>
  <c r="C61" i="1"/>
  <c r="D60" i="1"/>
  <c r="C60" i="1"/>
  <c r="D58" i="1"/>
  <c r="C58" i="1"/>
  <c r="D57" i="1"/>
  <c r="C57" i="1"/>
  <c r="C56" i="1"/>
  <c r="D55" i="1"/>
  <c r="C55" i="1"/>
  <c r="D51" i="1"/>
  <c r="C51" i="1"/>
  <c r="D49" i="1"/>
  <c r="C49" i="1"/>
  <c r="C48" i="1"/>
  <c r="D47" i="1"/>
  <c r="C47" i="1"/>
  <c r="D46" i="1"/>
  <c r="C46" i="1"/>
  <c r="D45" i="1"/>
  <c r="C45" i="1"/>
  <c r="C44" i="1"/>
  <c r="C41" i="1"/>
  <c r="D37" i="1"/>
  <c r="C37" i="1"/>
  <c r="D36" i="1"/>
  <c r="C35" i="1"/>
  <c r="C32" i="1"/>
  <c r="C30" i="1"/>
  <c r="D29" i="1"/>
  <c r="C29" i="1"/>
  <c r="C28" i="1"/>
  <c r="D26" i="1"/>
  <c r="C26" i="1"/>
  <c r="D25" i="1"/>
  <c r="C25" i="1"/>
  <c r="D23" i="1"/>
  <c r="C23" i="1"/>
  <c r="D22" i="1"/>
  <c r="C22" i="1"/>
  <c r="C21" i="1"/>
  <c r="C20" i="1"/>
  <c r="C19" i="1"/>
  <c r="D18" i="1"/>
  <c r="C18" i="1"/>
  <c r="D17" i="1"/>
  <c r="C17" i="1"/>
  <c r="C16" i="1"/>
  <c r="C14" i="1"/>
  <c r="C12" i="1"/>
  <c r="D11" i="1"/>
  <c r="C11" i="1"/>
  <c r="D10" i="1"/>
  <c r="C10" i="1"/>
  <c r="C9" i="1"/>
  <c r="D8" i="1"/>
  <c r="C8" i="1"/>
  <c r="D7" i="1"/>
  <c r="C7" i="1"/>
  <c r="C5" i="1"/>
  <c r="D4" i="1"/>
  <c r="C4" i="1"/>
  <c r="B7" i="194" l="1"/>
  <c r="B9" i="194" s="1"/>
  <c r="B9" i="63"/>
  <c r="B9" i="286"/>
  <c r="B9" i="214"/>
  <c r="B9" i="109"/>
  <c r="B9" i="57"/>
  <c r="E68" i="1"/>
  <c r="F68" i="1" s="1"/>
  <c r="B9" i="293"/>
  <c r="E8" i="1"/>
  <c r="F8" i="1" s="1"/>
  <c r="B9" i="79"/>
  <c r="B9" i="245"/>
  <c r="B9" i="40"/>
  <c r="B9" i="221"/>
  <c r="B9" i="154"/>
  <c r="B9" i="176"/>
  <c r="B9" i="269"/>
  <c r="B9" i="67"/>
  <c r="B9" i="287"/>
  <c r="B9" i="187"/>
  <c r="F142" i="1"/>
  <c r="F143" i="1"/>
  <c r="B9" i="73"/>
  <c r="E27" i="1"/>
  <c r="F27" i="1" s="1"/>
  <c r="B9" i="174"/>
  <c r="B9" i="113"/>
  <c r="B9" i="275"/>
  <c r="B9" i="107"/>
  <c r="B9" i="124"/>
  <c r="B9" i="152"/>
  <c r="B9" i="225"/>
  <c r="B9" i="271"/>
  <c r="B9" i="15"/>
  <c r="E16" i="1"/>
  <c r="F16" i="1" s="1"/>
  <c r="B9" i="212"/>
  <c r="B9" i="122"/>
  <c r="B9" i="132"/>
  <c r="B9" i="249"/>
  <c r="B9" i="45"/>
  <c r="B9" i="5"/>
  <c r="B9" i="6"/>
  <c r="B9" i="71"/>
  <c r="B9" i="103"/>
  <c r="B9" i="241"/>
  <c r="B9" i="123"/>
  <c r="B9" i="139"/>
  <c r="B9" i="280"/>
  <c r="B9" i="20"/>
  <c r="B9" i="96"/>
  <c r="B9" i="99"/>
  <c r="B9" i="105"/>
  <c r="B9" i="188"/>
  <c r="B9" i="137"/>
  <c r="B9" i="256"/>
  <c r="B9" i="242"/>
  <c r="B9" i="292"/>
  <c r="F106" i="1"/>
  <c r="D174" i="1"/>
  <c r="F37" i="1"/>
  <c r="B9" i="102"/>
  <c r="B9" i="65"/>
  <c r="F31" i="1"/>
  <c r="F35" i="1"/>
  <c r="F32" i="1"/>
  <c r="F140" i="1"/>
  <c r="F46" i="1"/>
  <c r="F126" i="1"/>
  <c r="F138" i="1"/>
  <c r="F79" i="1"/>
  <c r="F82" i="1"/>
  <c r="F101" i="1"/>
  <c r="F105" i="1"/>
  <c r="B9" i="146"/>
  <c r="F125" i="1"/>
  <c r="F171" i="1"/>
  <c r="B9" i="98"/>
  <c r="F130" i="1"/>
  <c r="F159" i="1"/>
  <c r="B9" i="253"/>
  <c r="B9" i="181"/>
  <c r="F14" i="1"/>
  <c r="F18" i="1"/>
  <c r="F61" i="1"/>
  <c r="F75" i="1"/>
  <c r="F84" i="1"/>
  <c r="F89" i="1"/>
  <c r="F108" i="1"/>
  <c r="F111" i="1"/>
  <c r="F113" i="1"/>
  <c r="F141" i="1"/>
  <c r="B9" i="17"/>
  <c r="B9" i="21"/>
  <c r="B9" i="230"/>
  <c r="F69" i="1"/>
  <c r="F23" i="1"/>
  <c r="F78" i="1"/>
  <c r="F85" i="1"/>
  <c r="B9" i="48"/>
  <c r="B9" i="135"/>
  <c r="F21" i="1"/>
  <c r="F44" i="1"/>
  <c r="F47" i="1"/>
  <c r="F77" i="1"/>
  <c r="F114" i="1"/>
  <c r="F128" i="1"/>
  <c r="B9" i="18"/>
  <c r="F9" i="1"/>
  <c r="B9" i="7"/>
  <c r="B9" i="273"/>
  <c r="B9" i="216"/>
  <c r="B9" i="205"/>
  <c r="B9" i="42"/>
  <c r="F91" i="1"/>
  <c r="B9" i="270"/>
  <c r="F72" i="1"/>
  <c r="F74" i="1"/>
  <c r="F96" i="1"/>
  <c r="F132" i="1"/>
  <c r="F157" i="1"/>
  <c r="F166" i="1"/>
  <c r="F20" i="1"/>
  <c r="B9" i="41"/>
  <c r="B9" i="86"/>
  <c r="F66" i="1"/>
  <c r="F86" i="1"/>
  <c r="B9" i="108"/>
  <c r="F83" i="1"/>
  <c r="B9" i="215"/>
  <c r="B9" i="62"/>
  <c r="F55" i="1"/>
  <c r="B9" i="121"/>
  <c r="B9" i="97"/>
  <c r="B9" i="101"/>
  <c r="B9" i="192"/>
  <c r="F169" i="1"/>
  <c r="F5" i="1"/>
  <c r="F10" i="1"/>
  <c r="F11" i="1"/>
  <c r="F22" i="1"/>
  <c r="F73" i="1"/>
  <c r="F109" i="1"/>
  <c r="F115" i="1"/>
  <c r="F135" i="1"/>
  <c r="F154" i="1"/>
  <c r="F162" i="1"/>
  <c r="B9" i="37"/>
  <c r="B9" i="243"/>
  <c r="F56" i="1"/>
  <c r="B9" i="84"/>
  <c r="F121" i="1"/>
  <c r="F123" i="1"/>
  <c r="B9" i="155"/>
  <c r="F71" i="1"/>
  <c r="F57" i="1"/>
  <c r="B9" i="147"/>
  <c r="F122" i="1"/>
  <c r="F7" i="1"/>
  <c r="F90" i="1"/>
  <c r="F45" i="1"/>
  <c r="F17" i="1"/>
  <c r="B9" i="166"/>
  <c r="B9" i="85"/>
  <c r="F25" i="1"/>
  <c r="B9" i="33"/>
  <c r="F110" i="1"/>
  <c r="F12" i="1"/>
  <c r="F103" i="1"/>
  <c r="B9" i="114"/>
  <c r="B9" i="239"/>
  <c r="F63" i="1"/>
  <c r="F134" i="1"/>
  <c r="B9" i="158"/>
  <c r="B9" i="265"/>
  <c r="B9" i="229"/>
  <c r="F116" i="1"/>
  <c r="B9" i="140"/>
  <c r="F28" i="1"/>
  <c r="B9" i="233"/>
  <c r="F64" i="1"/>
  <c r="F167" i="1"/>
  <c r="F117" i="1"/>
  <c r="F60" i="1"/>
  <c r="F30" i="1"/>
  <c r="F51" i="1"/>
  <c r="B9" i="82"/>
  <c r="B9" i="130"/>
  <c r="F29" i="1"/>
  <c r="F36" i="1"/>
  <c r="F118" i="1"/>
  <c r="E148" i="1"/>
  <c r="F148" i="1" s="1"/>
  <c r="B9" i="70"/>
  <c r="B9" i="142"/>
  <c r="F160" i="1"/>
  <c r="B9" i="277"/>
  <c r="B9" i="106"/>
  <c r="F58" i="1"/>
  <c r="F62" i="1"/>
  <c r="F131" i="1"/>
  <c r="F172" i="1"/>
  <c r="B9" i="170"/>
  <c r="B9" i="201"/>
  <c r="F41" i="1"/>
  <c r="B9" i="160"/>
  <c r="F168" i="1"/>
  <c r="F34" i="1"/>
  <c r="B9" i="231"/>
  <c r="E4" i="1"/>
  <c r="F4" i="1" s="1"/>
  <c r="F153" i="1"/>
  <c r="F19" i="1"/>
  <c r="B8" i="200"/>
  <c r="B9" i="112"/>
  <c r="F88" i="1"/>
  <c r="B11" i="161"/>
  <c r="B9" i="94"/>
  <c r="F158" i="1"/>
  <c r="F120" i="1"/>
  <c r="B9" i="22"/>
  <c r="F48" i="1"/>
  <c r="B9" i="259"/>
  <c r="F26" i="1"/>
  <c r="B9" i="77"/>
  <c r="F139" i="1"/>
  <c r="F49" i="1"/>
  <c r="B8" i="197" l="1"/>
  <c r="B9" i="197" s="1"/>
  <c r="E170" i="1" l="1"/>
  <c r="E174" i="1" s="1"/>
  <c r="F170" i="1" l="1"/>
  <c r="F17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tc={D49ED998-4BAC-4969-8856-6DA0F9D4D094}</author>
    <author>tc={D510F989-25F1-4083-A52F-3D317FC418EB}</author>
    <author>tc={A76039E4-262C-4310-AA76-16C3017AAEFB}</author>
    <author>tc={EA0C9DB7-6988-4EC8-9209-518846F9C406}</author>
    <author>tc={4C19E10A-3465-4C09-8396-5A9A2F13A670}</author>
    <author>tc={85143305-5800-48F4-8C5C-41957BE3E112}</author>
    <author>tc={12066F70-4E05-4059-B39D-5E1B45F73877}</author>
    <author>tc={F8CDC17C-1CA8-4A6B-BA11-F1E947C30C8B}</author>
    <author>tc={D367E0AD-5CB1-4D32-B07E-CA07F073C5B2}</author>
    <author>tc={7F6DCEA7-227F-4CCD-9F76-94A5087FDFCD}</author>
  </authors>
  <commentList>
    <comment ref="J5" authorId="0" shapeId="0" xr:uid="{D49ED998-4BAC-4969-8856-6DA0F9D4D094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 2021-2022</t>
      </text>
    </comment>
    <comment ref="J13" authorId="1" shapeId="0" xr:uid="{D510F989-25F1-4083-A52F-3D317FC418EB}">
      <text>
        <t>[Threaded comment]
Your version of Excel allows you to read this threaded comment; however, any edits to it will get removed if the file is opened in a newer version of Excel. Learn more: https://go.microsoft.com/fwlink/?linkid=870924
Comment:
    1-4 satus in TC inactive by administrator</t>
      </text>
    </comment>
    <comment ref="B42" authorId="2" shapeId="0" xr:uid="{A76039E4-262C-4310-AA76-16C3017AAEFB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 FY22.  did rec'v funding in FY21 $250.00 but DN attend FT lost entire balance</t>
      </text>
    </comment>
    <comment ref="A43" authorId="3" shapeId="0" xr:uid="{EA0C9DB7-6988-4EC8-9209-518846F9C406}">
      <text>
        <t>[Threaded comment]
Your version of Excel allows you to read this threaded comment; however, any edits to it will get removed if the file is opened in a newer version of Excel. Learn more: https://go.microsoft.com/fwlink/?linkid=870924
Comment:
    FY 21 rec'v $260.00 DN attend FT lost bal
FY22 DNA/rec'v contingency $500.00</t>
      </text>
    </comment>
    <comment ref="A92" authorId="4" shapeId="0" xr:uid="{4C19E10A-3465-4C09-8396-5A9A2F13A670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activite for past 3 yrs</t>
      </text>
    </comment>
    <comment ref="A125" authorId="5" shapeId="0" xr:uid="{85143305-5800-48F4-8C5C-41957BE3E112}">
      <text>
        <t>[Threaded comment]
Your version of Excel allows you to read this threaded comment; however, any edits to it will get removed if the file is opened in a newer version of Excel. Learn more: https://go.microsoft.com/fwlink/?linkid=870924
Comment:
    changed name on 10-2021</t>
      </text>
    </comment>
    <comment ref="H146" authorId="6" shapeId="0" xr:uid="{12066F70-4E05-4059-B39D-5E1B45F73877}">
      <text>
        <t>[Threaded comment]
Your version of Excel allows you to read this threaded comment; however, any edits to it will get removed if the file is opened in a newer version of Excel. Learn more: https://go.microsoft.com/fwlink/?linkid=870924
Comment:
    og scheduled for reg on 11-10 - will not be penalized per Teresa</t>
      </text>
    </comment>
    <comment ref="B155" authorId="7" shapeId="0" xr:uid="{F8CDC17C-1CA8-4A6B-BA11-F1E947C30C8B}">
      <text>
        <t>[Threaded comment]
Your version of Excel allows you to read this threaded comment; however, any edits to it will get removed if the file is opened in a newer version of Excel. Learn more: https://go.microsoft.com/fwlink/?linkid=870924
Comment:
    APPLY for 500.00; did not show for interview therefore received nothing</t>
      </text>
    </comment>
    <comment ref="J162" authorId="8" shapeId="0" xr:uid="{D367E0AD-5CB1-4D32-B07E-CA07F073C5B2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 AS OF 2020-2021</t>
      </text>
    </comment>
    <comment ref="J164" authorId="9" shapeId="0" xr:uid="{7F6DCEA7-227F-4CCD-9F76-94A5087FDFCD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attend funding training</t>
      </text>
    </comment>
  </commentList>
</comments>
</file>

<file path=xl/sharedStrings.xml><?xml version="1.0" encoding="utf-8"?>
<sst xmlns="http://schemas.openxmlformats.org/spreadsheetml/2006/main" count="2786" uniqueCount="688">
  <si>
    <t>Total Organizations</t>
  </si>
  <si>
    <t>Allocated</t>
  </si>
  <si>
    <t>Contingency</t>
  </si>
  <si>
    <t>Expenses</t>
  </si>
  <si>
    <t>Balance</t>
  </si>
  <si>
    <t>Date</t>
  </si>
  <si>
    <t>Amount</t>
  </si>
  <si>
    <t>Description</t>
  </si>
  <si>
    <t>Organization Name</t>
  </si>
  <si>
    <t>Funded</t>
  </si>
  <si>
    <t>Remaining</t>
  </si>
  <si>
    <t>Risk Management</t>
  </si>
  <si>
    <t>Funding Training</t>
  </si>
  <si>
    <t>Alpha Phi Omega</t>
  </si>
  <si>
    <t>American Chemical Society-Student Affiliates</t>
  </si>
  <si>
    <t>American Society of Civil Engineers</t>
  </si>
  <si>
    <t>American Society of Mechanical Engineers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</si>
  <si>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</si>
  <si>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</si>
  <si>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</si>
  <si>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</si>
  <si>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</si>
  <si>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Eta Omicron Nu</t>
  </si>
  <si>
    <t>Formula Society of Automotive Engineers</t>
  </si>
  <si>
    <t>Goin' Band from Raiderland</t>
  </si>
  <si>
    <t>India Student Association</t>
  </si>
  <si>
    <t>Institute of Industrial Engineers</t>
  </si>
  <si>
    <t>International Interior Design Association</t>
  </si>
  <si>
    <t>Iota Tau Alpha</t>
  </si>
  <si>
    <t>Livestock Judging Team</t>
  </si>
  <si>
    <t>Meat Judging Team</t>
  </si>
  <si>
    <t>Meat Science Association</t>
  </si>
  <si>
    <t>Metals Club</t>
  </si>
  <si>
    <t>Mortar Board</t>
  </si>
  <si>
    <t>Muslim Student Association</t>
  </si>
  <si>
    <t>National Society of Black Engineers</t>
  </si>
  <si>
    <t>Navigators</t>
  </si>
  <si>
    <t>Personal Financial Planning Association</t>
  </si>
  <si>
    <t>Phi Alpha Delta Pre-Law Fraternity</t>
  </si>
  <si>
    <t>Meat Animal Evaluation Team</t>
  </si>
  <si>
    <t>Ranch Horse Team</t>
  </si>
  <si>
    <t>Sabre Flight Drill Team</t>
  </si>
  <si>
    <t>Sigma Delta Pi (Chapter: Alpha Phi)</t>
  </si>
  <si>
    <t>Society for the Advancement of Chicanos &amp; Native Americans in Science</t>
  </si>
  <si>
    <t>Society of Hispanic Professional Engineers</t>
  </si>
  <si>
    <t>Society of Petroleum Engineers</t>
  </si>
  <si>
    <t>Society of Women Engineers</t>
  </si>
  <si>
    <t>Sri Lankan Students' Association</t>
  </si>
  <si>
    <t>Student Agricultural Council</t>
  </si>
  <si>
    <t>Tau Beta Sigma</t>
  </si>
  <si>
    <t>Tech Council on Family Relations</t>
  </si>
  <si>
    <t>Tech Equestrian Team</t>
  </si>
  <si>
    <t>Tech Marketing Association</t>
  </si>
  <si>
    <t>Texas Society of Professional Engineers</t>
  </si>
  <si>
    <t>Unidos Por Un Mismo Idioma - Spanish Speaking Society</t>
  </si>
  <si>
    <t>Visions of Light Gospel Choir</t>
  </si>
  <si>
    <t>Wool Judging Team</t>
  </si>
  <si>
    <t>Contingency Funding</t>
  </si>
  <si>
    <t>Undergraduate Fund Total</t>
  </si>
  <si>
    <t>Pi Tau Sigma</t>
  </si>
  <si>
    <t>Agricultural Communicators of Tomorrow</t>
  </si>
  <si>
    <t>American Chemical Society - Student Affiliates</t>
  </si>
  <si>
    <t>American Institute of Chemical Engineers</t>
  </si>
  <si>
    <t>American Society of Interior Designers</t>
  </si>
  <si>
    <t>Block &amp; Bridle</t>
  </si>
  <si>
    <t>Campus Crusade for Christ</t>
  </si>
  <si>
    <t>Chi Rho</t>
  </si>
  <si>
    <t>Goin' Band From Raiderland</t>
  </si>
  <si>
    <t>Mentor Tech Student Organization</t>
  </si>
  <si>
    <t>Sigma Delta Pi</t>
  </si>
  <si>
    <t>Miscellaneous</t>
  </si>
  <si>
    <t>American Association of Family and Consumer Sciences</t>
  </si>
  <si>
    <t>Delta Sigma Pi</t>
  </si>
  <si>
    <t>Tech Horse Judging Team</t>
  </si>
  <si>
    <t xml:space="preserve">Army ROTC </t>
  </si>
  <si>
    <t>Christians at Tech</t>
  </si>
  <si>
    <t xml:space="preserve">Hispanic Student Society </t>
  </si>
  <si>
    <t>Nepal Students Association</t>
  </si>
  <si>
    <t>Society of Environmental Professionals</t>
  </si>
  <si>
    <t>Army ROTC</t>
  </si>
  <si>
    <t>Nepal Student Association</t>
  </si>
  <si>
    <t>R10291806</t>
  </si>
  <si>
    <t>R10284051</t>
  </si>
  <si>
    <t>R10291779</t>
  </si>
  <si>
    <t>R10480458</t>
  </si>
  <si>
    <t>American Medical Women's Association</t>
  </si>
  <si>
    <t>R10328157</t>
  </si>
  <si>
    <t>R10356058</t>
  </si>
  <si>
    <t>R10475240</t>
  </si>
  <si>
    <t>R10409187</t>
  </si>
  <si>
    <t>R10304935</t>
  </si>
  <si>
    <t>R10419054</t>
  </si>
  <si>
    <t>R10348661</t>
  </si>
  <si>
    <t>R10325009</t>
  </si>
  <si>
    <t>R10363325</t>
  </si>
  <si>
    <t>R10356247</t>
  </si>
  <si>
    <t>R10467360</t>
  </si>
  <si>
    <t>R10356439</t>
  </si>
  <si>
    <t>R10328155</t>
  </si>
  <si>
    <t>R10488302</t>
  </si>
  <si>
    <t>R10343797</t>
  </si>
  <si>
    <t>R11334054</t>
  </si>
  <si>
    <t>R10390196</t>
  </si>
  <si>
    <t>R10393707</t>
  </si>
  <si>
    <t>R10324650</t>
  </si>
  <si>
    <t>R10318028</t>
  </si>
  <si>
    <t>R10284101</t>
  </si>
  <si>
    <t>R11323167</t>
  </si>
  <si>
    <t>R10364095</t>
  </si>
  <si>
    <t>R10291782</t>
  </si>
  <si>
    <t>R10356112</t>
  </si>
  <si>
    <t>R10319810</t>
  </si>
  <si>
    <t>R10284614</t>
  </si>
  <si>
    <t>R10311197</t>
  </si>
  <si>
    <t>R10379439</t>
  </si>
  <si>
    <t>R10390732</t>
  </si>
  <si>
    <t>R10345525</t>
  </si>
  <si>
    <t>R10443209</t>
  </si>
  <si>
    <t>R10291783</t>
  </si>
  <si>
    <t>R10301395</t>
  </si>
  <si>
    <t>R10311515</t>
  </si>
  <si>
    <t>R10463558</t>
  </si>
  <si>
    <t>R10284053</t>
  </si>
  <si>
    <t>R10343798</t>
  </si>
  <si>
    <t>R11066982</t>
  </si>
  <si>
    <t>R10393710</t>
  </si>
  <si>
    <t>R10400610</t>
  </si>
  <si>
    <t>R10390203</t>
  </si>
  <si>
    <t>R10000484</t>
  </si>
  <si>
    <t>R10366841</t>
  </si>
  <si>
    <t>R10284060</t>
  </si>
  <si>
    <t>R10310722</t>
  </si>
  <si>
    <t>R10390592</t>
  </si>
  <si>
    <t>African Student Organization</t>
  </si>
  <si>
    <t>Association of Information Technology Professionals</t>
  </si>
  <si>
    <t>Penalty</t>
  </si>
  <si>
    <t xml:space="preserve">Association of Information Technology Professionals </t>
  </si>
  <si>
    <t>Physician Assistant Student Organization</t>
  </si>
  <si>
    <t xml:space="preserve">Contingency </t>
  </si>
  <si>
    <t>R10379433</t>
  </si>
  <si>
    <t>R11336329</t>
  </si>
  <si>
    <t>R11364612</t>
  </si>
  <si>
    <t>R10284620</t>
  </si>
  <si>
    <t>R10284099</t>
  </si>
  <si>
    <t>R11377834</t>
  </si>
  <si>
    <t>R10380457</t>
  </si>
  <si>
    <t>R11371024</t>
  </si>
  <si>
    <t xml:space="preserve">Penalty </t>
  </si>
  <si>
    <t>American Association of Petroleum Geologists</t>
  </si>
  <si>
    <t>Animal &amp; Food Science Academic Quadrathlon Club</t>
  </si>
  <si>
    <t>Bayless Board</t>
  </si>
  <si>
    <t xml:space="preserve">Bayless Board </t>
  </si>
  <si>
    <t>Women's Service Org.</t>
  </si>
  <si>
    <t>Women's Service Org</t>
  </si>
  <si>
    <t>R11429843</t>
  </si>
  <si>
    <t>R11425408</t>
  </si>
  <si>
    <t>R10357357</t>
  </si>
  <si>
    <t>R10311423</t>
  </si>
  <si>
    <t>R11441106</t>
  </si>
  <si>
    <t>expenses must have written approval from the advisor - including copy services</t>
  </si>
  <si>
    <t>Tech Kahaani Bollywood Dance Team</t>
  </si>
  <si>
    <t>Organization's R# (as a vendor w/TTU)</t>
  </si>
  <si>
    <t>Legend:</t>
  </si>
  <si>
    <t>Used full allocation</t>
  </si>
  <si>
    <t>R11489926</t>
  </si>
  <si>
    <t>College of Arts &amp; Sciences Student Ambassadors</t>
  </si>
  <si>
    <t>Tech Book History Club</t>
  </si>
  <si>
    <t>Tech Future Leaders in Transportation</t>
  </si>
  <si>
    <t>Tech Horn Society</t>
  </si>
  <si>
    <t>Veterans Association at Texas Tech</t>
  </si>
  <si>
    <t>Veterans Association at TTU</t>
  </si>
  <si>
    <t>R10354088</t>
  </si>
  <si>
    <t>R11425175</t>
  </si>
  <si>
    <t>R10280553</t>
  </si>
  <si>
    <t>R11519643</t>
  </si>
  <si>
    <t xml:space="preserve">Registered </t>
  </si>
  <si>
    <t>Association of Bangladeshi Students &amp; Scholars</t>
  </si>
  <si>
    <t>Engineers Without Borders</t>
  </si>
  <si>
    <t>Kinesiology &amp; Sport Mgmt Dept Ambassadors</t>
  </si>
  <si>
    <t>Meat Science Academic Quiz Bowl Team</t>
  </si>
  <si>
    <t>Society of Petrophysicists &amp; Well Log Analysts</t>
  </si>
  <si>
    <t>Tech Feral Cat Coalition</t>
  </si>
  <si>
    <t>WishMakers on Campus</t>
  </si>
  <si>
    <t>R11381843</t>
  </si>
  <si>
    <t>R11544277</t>
  </si>
  <si>
    <t>R11500115</t>
  </si>
  <si>
    <t>R11555434</t>
  </si>
  <si>
    <t>R10314255</t>
  </si>
  <si>
    <t>R10403207</t>
  </si>
  <si>
    <t>R11562257</t>
  </si>
  <si>
    <t>Advisor:</t>
  </si>
  <si>
    <t>Andrew Relyea</t>
  </si>
  <si>
    <t>Douglas Guberman - douglas.guberman@ttu.edu</t>
  </si>
  <si>
    <t>Org Contact:</t>
  </si>
  <si>
    <t>Org Contact updated</t>
  </si>
  <si>
    <t>Russell Carter</t>
  </si>
  <si>
    <t>Org Contacts:</t>
  </si>
  <si>
    <t>Reid Wiseman - reid.wiseman@ttu.edu &amp; Eva Schexnider - eva.schexnider@ttu.edu</t>
  </si>
  <si>
    <t>Julie Isom</t>
  </si>
  <si>
    <t>Colt Cagle - colt.cagle@ttu.edu</t>
  </si>
  <si>
    <t>Patsy McGee</t>
  </si>
  <si>
    <t>Filipino Student Association</t>
  </si>
  <si>
    <t xml:space="preserve">R10319804 </t>
  </si>
  <si>
    <t>History Club</t>
  </si>
  <si>
    <t>Knowledge Empowering You Outreach Program</t>
  </si>
  <si>
    <t>Raider Aerospace Society</t>
  </si>
  <si>
    <t>R11507599</t>
  </si>
  <si>
    <t>RaiderThon - Dance Marathon</t>
  </si>
  <si>
    <t>R10000510</t>
  </si>
  <si>
    <t>Rawls Information Security Administration</t>
  </si>
  <si>
    <t>Texas State Teachers Association</t>
  </si>
  <si>
    <t>R11378397</t>
  </si>
  <si>
    <t>The Techtones</t>
  </si>
  <si>
    <t>Women in Business</t>
  </si>
  <si>
    <t>R11375497</t>
  </si>
  <si>
    <t>R11613939</t>
  </si>
  <si>
    <t>Per Advisor - this org may NOT use funds for travel</t>
  </si>
  <si>
    <t>DO NOT PROCESS TRAVEL IN THE ADVISOR's NAME FOR THIS ORG - USE TAC CARD</t>
  </si>
  <si>
    <t>Kinesiology &amp; Sport Management Ambassadors</t>
  </si>
  <si>
    <t>R11652721</t>
  </si>
  <si>
    <t>CISER Student Service Org</t>
  </si>
  <si>
    <t>Eta Sigma Delta International Hospitality Management Society</t>
  </si>
  <si>
    <t>Institute of Transportation Engineers</t>
  </si>
  <si>
    <t>Raiders Defending Life</t>
  </si>
  <si>
    <t>Restaurant, Hotel, &amp; Institutional Mgmt</t>
  </si>
  <si>
    <t>Restaurant Hotel &amp; Institutional Mgmt</t>
  </si>
  <si>
    <t>Student American Society of Landscape Architects</t>
  </si>
  <si>
    <t>Tech K-Pop Club</t>
  </si>
  <si>
    <t>The STEM &amp; Leaf Corp</t>
  </si>
  <si>
    <t>Women in Physics</t>
  </si>
  <si>
    <t>Tech Pre-Vet Society</t>
  </si>
  <si>
    <t>Biotechnology Organization for Student Success</t>
  </si>
  <si>
    <t>Chi Epsilon</t>
  </si>
  <si>
    <t>Communication Studies Society</t>
  </si>
  <si>
    <t>Korean Student Association</t>
  </si>
  <si>
    <t>Lubbock Youth Outreach</t>
  </si>
  <si>
    <t xml:space="preserve">Lubbock Youth Outreach </t>
  </si>
  <si>
    <t>National Society of Collegiate Scholars</t>
  </si>
  <si>
    <t>Raider Sailing</t>
  </si>
  <si>
    <t>Tech Italian Student Association</t>
  </si>
  <si>
    <t>American Association of Drilling Engineers</t>
  </si>
  <si>
    <t>American Public Works Association</t>
  </si>
  <si>
    <t>R10394336</t>
  </si>
  <si>
    <t>X</t>
  </si>
  <si>
    <t>R10490784</t>
  </si>
  <si>
    <t>Contact:    James Decker</t>
  </si>
  <si>
    <t>Kelly Riccitelli    834-8133</t>
  </si>
  <si>
    <t>Garlihevage, Isankaupul &lt;Isankaupul.Garlihevage@ttu.edu&gt;</t>
  </si>
  <si>
    <t>treasurer 20-21</t>
  </si>
  <si>
    <t>Witte, Savannah &lt;Savannah.Witte@ttu.edu&gt; treasure</t>
  </si>
  <si>
    <t>Kathryn Jones, president</t>
  </si>
  <si>
    <t>Alexandra Lavorato, president</t>
  </si>
  <si>
    <t>Laci Johnson, treasurer</t>
  </si>
  <si>
    <t>Skyler Schrage</t>
  </si>
  <si>
    <t>Giselle Guzman  president</t>
  </si>
  <si>
    <t>Reason for penality</t>
  </si>
  <si>
    <t>The STEM &amp; Leaf Corps (pride)</t>
  </si>
  <si>
    <t>Above All Odds</t>
  </si>
  <si>
    <t>R11649803</t>
  </si>
  <si>
    <t>Cole Perkins</t>
  </si>
  <si>
    <t>Mark Miller - Advisor</t>
  </si>
  <si>
    <t>Kelly Riccitelli</t>
  </si>
  <si>
    <t>Leslie Thompson</t>
  </si>
  <si>
    <t>Christina Butler  president</t>
  </si>
  <si>
    <t>Danica Jorgeanson</t>
  </si>
  <si>
    <t>Ryan Rathmann</t>
  </si>
  <si>
    <t>Jon Deeclerck</t>
  </si>
  <si>
    <t>Animal Food Sci</t>
  </si>
  <si>
    <t>Human Sciences Ambassadors</t>
  </si>
  <si>
    <t>Sam Jackson</t>
  </si>
  <si>
    <t>Mariah Beyers</t>
  </si>
  <si>
    <t>America Mock World Health</t>
  </si>
  <si>
    <t>Association of Latino Professinals in Am</t>
  </si>
  <si>
    <t>Biotechnology for Student Success</t>
  </si>
  <si>
    <t>Dancers with Soul</t>
  </si>
  <si>
    <t>Define American</t>
  </si>
  <si>
    <t>Developer Student Club</t>
  </si>
  <si>
    <t>Genki Club</t>
  </si>
  <si>
    <t>Knight Raiders Chess Club</t>
  </si>
  <si>
    <t>Korean Christian Student Association</t>
  </si>
  <si>
    <t>Medical &amp; Dental Global Brigades</t>
  </si>
  <si>
    <t>Multicultural Asso of PerMed Scholars</t>
  </si>
  <si>
    <t>Multicultural Greek Council</t>
  </si>
  <si>
    <t>Providing the Outside World w/Empowerment &amp; Resouces - POWER</t>
  </si>
  <si>
    <t>Pre Physical Therapy</t>
  </si>
  <si>
    <t>Project Climate</t>
  </si>
  <si>
    <t>Raiderland Native American Student Asso</t>
  </si>
  <si>
    <t>Silver Wings</t>
  </si>
  <si>
    <t>Student Association of Fire Ecology</t>
  </si>
  <si>
    <t>Tech Business Valuation</t>
  </si>
  <si>
    <t>Tech Minorities &amp; Philosophy</t>
  </si>
  <si>
    <t>Tech Rodeo Association</t>
  </si>
  <si>
    <t>Tech She's the First</t>
  </si>
  <si>
    <t>The Math Club</t>
  </si>
  <si>
    <t>Wildlife Society at Tech</t>
  </si>
  <si>
    <t>Wildening Horizons</t>
  </si>
  <si>
    <t>American Medical Student Association</t>
  </si>
  <si>
    <t>American Monk World Health</t>
  </si>
  <si>
    <t>Association of Latino Professionals in America</t>
  </si>
  <si>
    <t>Dancer With Soul</t>
  </si>
  <si>
    <t>Knight Raider Chess Club</t>
  </si>
  <si>
    <t>Multicultural Greek Association</t>
  </si>
  <si>
    <t>Raider Power of Paranormal</t>
  </si>
  <si>
    <t>Raider Medical Screening Society</t>
  </si>
  <si>
    <t>Raider Medcial Screening Society</t>
  </si>
  <si>
    <t>R11709468</t>
  </si>
  <si>
    <t>R10128329</t>
  </si>
  <si>
    <t>R11450261</t>
  </si>
  <si>
    <t>R11498763</t>
  </si>
  <si>
    <t>R11720014</t>
  </si>
  <si>
    <t>R11455179</t>
  </si>
  <si>
    <t>R11433985</t>
  </si>
  <si>
    <t>R11673486</t>
  </si>
  <si>
    <t>R11002187</t>
  </si>
  <si>
    <t>R10355781</t>
  </si>
  <si>
    <t>R10348137</t>
  </si>
  <si>
    <t>R11701132</t>
  </si>
  <si>
    <t>R11424391</t>
  </si>
  <si>
    <t>R11574031</t>
  </si>
  <si>
    <t>R11571409</t>
  </si>
  <si>
    <t>High Riders</t>
  </si>
  <si>
    <t>Innovation Hub</t>
  </si>
  <si>
    <t>Innovatin Hub</t>
  </si>
  <si>
    <t>Omicron Delta Kappa</t>
  </si>
  <si>
    <t>Tech Geophysical Society</t>
  </si>
  <si>
    <t>Tech Habitat</t>
  </si>
  <si>
    <t>Vietnamese Student Association</t>
  </si>
  <si>
    <t>Pride STEM</t>
  </si>
  <si>
    <t>PrideSTEM</t>
  </si>
  <si>
    <t>Not activite</t>
  </si>
  <si>
    <t>Finance Association</t>
  </si>
  <si>
    <t>International Student Council</t>
  </si>
  <si>
    <t>Jerrad Hofstetter</t>
  </si>
  <si>
    <t>Kimberly Laco  214-748-9792</t>
  </si>
  <si>
    <t>students pay for everything upfront</t>
  </si>
  <si>
    <t>TAC 1619</t>
  </si>
  <si>
    <t>Tech National Retail Federation Student Asso</t>
  </si>
  <si>
    <t>Tech National Retail Federation</t>
  </si>
  <si>
    <t>Student Dietetic Association</t>
  </si>
  <si>
    <t>TC account frozen as of 11-5-2020</t>
  </si>
  <si>
    <t>Define America</t>
  </si>
  <si>
    <t>Red Raider Racing (Formula)</t>
  </si>
  <si>
    <t>Spanish Club</t>
  </si>
  <si>
    <t>Eta Sigma Delta International Hospitalityx Management Society</t>
  </si>
  <si>
    <t>FROZEN AS OF 12-18-2020</t>
  </si>
  <si>
    <t>Office of LGBTQIA Education &amp; Engagement</t>
  </si>
  <si>
    <t>Office of LGBTQIA Education and Engagement</t>
  </si>
  <si>
    <t>Danial Wooldridge</t>
  </si>
  <si>
    <t>missael Duarte</t>
  </si>
  <si>
    <t>Gilberto Garcia</t>
  </si>
  <si>
    <t>Elizabeth Antohi</t>
  </si>
  <si>
    <t>Jenna Frink</t>
  </si>
  <si>
    <t>Conner McKeinzie; Taylor Schertz</t>
  </si>
  <si>
    <t>Lost entire balance FY21</t>
  </si>
  <si>
    <t>Budget 2021-2022</t>
  </si>
  <si>
    <t>September 2021-August 2022</t>
  </si>
  <si>
    <t>Child Rights and You</t>
  </si>
  <si>
    <t>Computational Thinking Club</t>
  </si>
  <si>
    <t>Computational Thinkng Club</t>
  </si>
  <si>
    <t>Health Occupations Students of AM</t>
  </si>
  <si>
    <t>Lubbock Public Health Initiative</t>
  </si>
  <si>
    <t>Raider Riot</t>
  </si>
  <si>
    <t>Raider Sisters for Christ</t>
  </si>
  <si>
    <t>ADDED 9-1-2021</t>
  </si>
  <si>
    <t>Rawls Banking Association</t>
  </si>
  <si>
    <t>Tech Actuarial Society</t>
  </si>
  <si>
    <t>Tech Food Recovery Network</t>
  </si>
  <si>
    <t>Tech Music Med</t>
  </si>
  <si>
    <t>Tech Russian &amp; Slavic Association</t>
  </si>
  <si>
    <t>Tech Russian &amp; Slavic Associatoin</t>
  </si>
  <si>
    <t>Tech Women in High Perforamce Computing</t>
  </si>
  <si>
    <t>Tech Women in High Performace computing</t>
  </si>
  <si>
    <t>West Texas Asso for Women in STEAM</t>
  </si>
  <si>
    <t>West Txas Asso for Women in STEAM</t>
  </si>
  <si>
    <t>Raider Hacks</t>
  </si>
  <si>
    <t>Alpha Phi Alpha</t>
  </si>
  <si>
    <t>20; 21</t>
  </si>
  <si>
    <t>Institute of Industrial and Systems Engineers</t>
  </si>
  <si>
    <t>Tech Public Relations Society of Am</t>
  </si>
  <si>
    <t>19; 20</t>
  </si>
  <si>
    <t>Tech Public Relations Student Association</t>
  </si>
  <si>
    <t>18;19</t>
  </si>
  <si>
    <t>21; 22</t>
  </si>
  <si>
    <t>YR active</t>
  </si>
  <si>
    <t>R11801712</t>
  </si>
  <si>
    <t>Ruby Reyes   ruby.reyes@ttu.edu</t>
  </si>
  <si>
    <t>Stefania Chirico    stefania.chirico@tu.edu</t>
  </si>
  <si>
    <t>attended training on 9-3</t>
  </si>
  <si>
    <t>Emma Lancaster   emma.lancaster@ttu.edu</t>
  </si>
  <si>
    <t>Madeline Dismore</t>
  </si>
  <si>
    <t>attended training on 9-2</t>
  </si>
  <si>
    <t>Jenna Fox  jenna.r.fox@ttu.edu</t>
  </si>
  <si>
    <t>Nalani Nuylan    nanuylan@ttu.edu</t>
  </si>
  <si>
    <t>Chantal Navarrete  chantal.m.navaarrete@ttu.edu</t>
  </si>
  <si>
    <t>Sabrina Lopez  sabrina.lopez@ttu.edu</t>
  </si>
  <si>
    <t>attending training on 9-1</t>
  </si>
  <si>
    <t>Isaiah George   isaiah.geoge@ttu.edu</t>
  </si>
  <si>
    <t>Joanna George   joageorge@ttu.edu</t>
  </si>
  <si>
    <t>attended training 9-3</t>
  </si>
  <si>
    <t>Louis Hertz    louis.hertz@ttu.edu</t>
  </si>
  <si>
    <t>Andrew Talamantes    andtalam@ttu.edu</t>
  </si>
  <si>
    <t>Reimb org t-shirt order with Advance Graphix</t>
  </si>
  <si>
    <t>req 148564389</t>
  </si>
  <si>
    <t>9-23 to 9-25</t>
  </si>
  <si>
    <t>9-30 TO 10-02</t>
  </si>
  <si>
    <t>10-7 TO 10-9</t>
  </si>
  <si>
    <t>TAC - trip to Lubbock, TX    PENDING</t>
  </si>
  <si>
    <t>10-28 TO 10-30</t>
  </si>
  <si>
    <t>Texas Tech Rodeo</t>
  </si>
  <si>
    <t>Paxton Jones  paxton.jones@ttu.edu</t>
  </si>
  <si>
    <t>attending training 9-4</t>
  </si>
  <si>
    <t>Artwork approved - org using outside vendor will</t>
  </si>
  <si>
    <t>submit receipt for reimbursement</t>
  </si>
  <si>
    <t>Maiya Cox   maiya.cox@ttu.edu</t>
  </si>
  <si>
    <t>Veronica</t>
  </si>
  <si>
    <t>attneding training on 9-13</t>
  </si>
  <si>
    <t>no history for past 3 years</t>
  </si>
  <si>
    <t>R11799969</t>
  </si>
  <si>
    <t>Kent Hance Chaple rental</t>
  </si>
  <si>
    <t>Fall semeter</t>
  </si>
  <si>
    <t>Bradley Hewlett   bradley.d.hewlett@ttu.edu</t>
  </si>
  <si>
    <t>Rebecca Taylor    rebecca.taylor@ttu.edu</t>
  </si>
  <si>
    <t>attending training on 9-14</t>
  </si>
  <si>
    <t>Golden Key International Honour Society</t>
  </si>
  <si>
    <t>Avery.m.garcia</t>
  </si>
  <si>
    <t>21' apply for 1000.00 - no show on interview - did not rec'v funding</t>
  </si>
  <si>
    <t>20'  200.00 rec'v but was penalized which left balance of 133.33 - org did not spend</t>
  </si>
  <si>
    <t>19'  DNA</t>
  </si>
  <si>
    <t>18'   $150.00</t>
  </si>
  <si>
    <t>Matthew Hamel    mhamel@ttu.edu</t>
  </si>
  <si>
    <t>Jilliann Dufort   -   jdufort@ttu.edu</t>
  </si>
  <si>
    <t>Evan Perkowski - evan.a.perkowski@ttu.edu</t>
  </si>
  <si>
    <t>attended training on 9-13</t>
  </si>
  <si>
    <t>Dr. Bernard A. Harris Jr. Pre-Med Society</t>
  </si>
  <si>
    <t>The Biochemical Society</t>
  </si>
  <si>
    <t>R11334059</t>
  </si>
  <si>
    <t>10-1-2021 to 10-3-2021</t>
  </si>
  <si>
    <t>10/08 to 10/10</t>
  </si>
  <si>
    <t xml:space="preserve">qustions about contingency - acct FROZEN </t>
  </si>
  <si>
    <t>needs registration and risk management</t>
  </si>
  <si>
    <t>DNA FY22</t>
  </si>
  <si>
    <t>Chidera Ndubuisi   832-462-3903</t>
  </si>
  <si>
    <t>TV 2201214 to Foss Lake Oklahoma</t>
  </si>
  <si>
    <t>retreat  9-2 to 9-6</t>
  </si>
  <si>
    <t>GS - John Elizondo</t>
  </si>
  <si>
    <t>TB - Jake Linton</t>
  </si>
  <si>
    <t xml:space="preserve">req </t>
  </si>
  <si>
    <t>TAC 5704   TTU579</t>
  </si>
  <si>
    <t>TAC 579 - Boulder City, NV</t>
  </si>
  <si>
    <t>Competition - sent statement to Charlene 9-22</t>
  </si>
  <si>
    <t>2021 Eastern National Contest to compete</t>
  </si>
  <si>
    <t>TB - Advance Grahix</t>
  </si>
  <si>
    <t xml:space="preserve">req 148487280    </t>
  </si>
  <si>
    <t>DP - Reimburse recruiting expense</t>
  </si>
  <si>
    <t>req 149039387</t>
  </si>
  <si>
    <t>Student Made Initiatives in Leadserhip &amp; Equality</t>
  </si>
  <si>
    <t>Brian Ji  -  brian.ji@ttu.edu</t>
  </si>
  <si>
    <t>attending training on 9-10</t>
  </si>
  <si>
    <t>no  history - new org</t>
  </si>
  <si>
    <t>TV 2201254   Dallas, TX</t>
  </si>
  <si>
    <t>5 officers attending</t>
  </si>
  <si>
    <t>TAC - Ft Worth, TX   9-28 to 10-01</t>
  </si>
  <si>
    <t>Lone Star Paint Horse Gathering Judging Contest</t>
  </si>
  <si>
    <t>All Americn Quarter Hose Congress Juding Contest</t>
  </si>
  <si>
    <t>SGA TAC - Dallas, TX</t>
  </si>
  <si>
    <t>Industry Tour   9-15 to 9-17</t>
  </si>
  <si>
    <t>tac - Hutchinson, KS   9-30 to 10-2</t>
  </si>
  <si>
    <t>Flint Hills Classic Livestock Judging contest</t>
  </si>
  <si>
    <t>TAC - Dallas, TX   10-3 to 10-4</t>
  </si>
  <si>
    <t>State Fair of Texas Livestock juding contest</t>
  </si>
  <si>
    <t>TAC - Tulsa, OK    10-7 to 10-9</t>
  </si>
  <si>
    <t>Tulsa State Fair Livestock juding contest</t>
  </si>
  <si>
    <t>TAC - Kansas City, MO   10-14 to 10-19</t>
  </si>
  <si>
    <t>Am. Royal Livestock Judging contest</t>
  </si>
  <si>
    <t>TAC - Louisville, KY   11-9 to 11-16</t>
  </si>
  <si>
    <t>NAILE Livestock Juding Contest</t>
  </si>
  <si>
    <t>IHSA horse show at Tarleton State</t>
  </si>
  <si>
    <t>applied for cntingency 9-27</t>
  </si>
  <si>
    <t>Am Royal Meat Judging Contest in Omaha, Nebraska</t>
  </si>
  <si>
    <t>TB - Californai T's</t>
  </si>
  <si>
    <t>req 149255075</t>
  </si>
  <si>
    <t>CT - tshirt order   1767</t>
  </si>
  <si>
    <t>retreat 10-16 to 10-17</t>
  </si>
  <si>
    <t>TV 2201490   to Ft Davis</t>
  </si>
  <si>
    <t>req  149308601</t>
  </si>
  <si>
    <t>approved 9-26</t>
  </si>
  <si>
    <t>TB - Scarborough Spec</t>
  </si>
  <si>
    <t>req 149337012  -  tote bags</t>
  </si>
  <si>
    <t>Benjamin Hobbs</t>
  </si>
  <si>
    <t>attending training 9-28-21</t>
  </si>
  <si>
    <t>no history since 2018</t>
  </si>
  <si>
    <t>Manuel Rozario</t>
  </si>
  <si>
    <t>Joe Marinez</t>
  </si>
  <si>
    <t>Garrett Douglas   garrett.douglas@ttu.edu</t>
  </si>
  <si>
    <t>attending training on 9-28-21</t>
  </si>
  <si>
    <t>new org - no history as of 2018</t>
  </si>
  <si>
    <t>req 149398435   processed on 9-30</t>
  </si>
  <si>
    <t>req 149423536 - buttons</t>
  </si>
  <si>
    <t>req 149252571  - t-shirts</t>
  </si>
  <si>
    <t xml:space="preserve">TV2201669  - trip to Alpine, TX </t>
  </si>
  <si>
    <t>TV2201676 trip to Floydada, TX</t>
  </si>
  <si>
    <t>Plains Baptist Assembly</t>
  </si>
  <si>
    <t>TV2201678 - Women's retreat Ruidoso, NM</t>
  </si>
  <si>
    <t>TV2201679 - MENS retreat  - Ruidoso, NM</t>
  </si>
  <si>
    <t>TB - Scarborough Specialities</t>
  </si>
  <si>
    <t>req 149427090   -   tshirts</t>
  </si>
  <si>
    <t>Annual culture event</t>
  </si>
  <si>
    <t>Charlee.jackson@ttu.edu</t>
  </si>
  <si>
    <t>reg for Colleiate Competition</t>
  </si>
  <si>
    <t>GS - Belford</t>
  </si>
  <si>
    <t>Overton req 149638818</t>
  </si>
  <si>
    <t>Student for Global Connections</t>
  </si>
  <si>
    <t>Contact:   Beth Mora</t>
  </si>
  <si>
    <t>American Asso of Family &amp; Consumer Sciences</t>
  </si>
  <si>
    <r>
      <t xml:space="preserve">CISER Scholar Service Organization </t>
    </r>
    <r>
      <rPr>
        <u/>
        <sz val="10"/>
        <color theme="10"/>
        <rFont val="Calibri"/>
        <family val="2"/>
        <scheme val="minor"/>
      </rPr>
      <t>(Formally: Howard Hughes Medical Institute Scholar Service)</t>
    </r>
  </si>
  <si>
    <r>
      <t>Students for Global Connection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0"/>
        <color theme="10"/>
        <rFont val="Calibri"/>
        <family val="2"/>
        <scheme val="minor"/>
      </rPr>
      <t>(formally International Student Council)</t>
    </r>
  </si>
  <si>
    <t>Staples</t>
  </si>
  <si>
    <t>req 149668667</t>
  </si>
  <si>
    <t>IH - reimbursement for tournment</t>
  </si>
  <si>
    <t>IH - reimbursement for storage boxes</t>
  </si>
  <si>
    <t>req 149685668</t>
  </si>
  <si>
    <t>PCARD - registration for NCFR</t>
  </si>
  <si>
    <t>changed on SGA Pcard  10-8-2021</t>
  </si>
  <si>
    <t>JesterArt Services</t>
  </si>
  <si>
    <t>req 149718515</t>
  </si>
  <si>
    <t>TV2202148 - trip to Vernon, TX</t>
  </si>
  <si>
    <t>TV2202242 - Stephenville, TX   10-1 to 10-3</t>
  </si>
  <si>
    <t>TAC579   Pennsylavania   9-27 to 10-4-2021</t>
  </si>
  <si>
    <t>2021 Cargill High Plains Meat Judging contest</t>
  </si>
  <si>
    <t>TAC Statement 10-3-2021</t>
  </si>
  <si>
    <t>Top Tier - weekly mass</t>
  </si>
  <si>
    <t>REQ 149814891</t>
  </si>
  <si>
    <t>TAC - Austin, TX</t>
  </si>
  <si>
    <t>GS - Christopher Bill</t>
  </si>
  <si>
    <t xml:space="preserve">TV2202416 - Austin, TX   11-5 to 11-6 </t>
  </si>
  <si>
    <t>TB - Advance Graphix</t>
  </si>
  <si>
    <t>req 149840159</t>
  </si>
  <si>
    <t xml:space="preserve">IHSA horse show </t>
  </si>
  <si>
    <t>req 149986032</t>
  </si>
  <si>
    <t>Requirements not met</t>
  </si>
  <si>
    <t>to attend Dietetic Intership workshop</t>
  </si>
  <si>
    <t>TV2202543 - Travel to Collee Station    10-29 to 10-30</t>
  </si>
  <si>
    <t>TAC - Boston, Massachusetts</t>
  </si>
  <si>
    <t>TB 150181013</t>
  </si>
  <si>
    <t xml:space="preserve">TV 2202743 - trip to Canadian, TX </t>
  </si>
  <si>
    <t>GS - Victor Black</t>
  </si>
  <si>
    <t>reimb airline ticket</t>
  </si>
  <si>
    <t>req 150242009</t>
  </si>
  <si>
    <t>Advertising IH</t>
  </si>
  <si>
    <t>NEED TO FILL OUT VENDOR SET UP FORMS</t>
  </si>
  <si>
    <t>11-4 to 11-7-2021</t>
  </si>
  <si>
    <t>partical charge 315.06 on 10-3-2021 statement</t>
  </si>
  <si>
    <t>TAC542 - Ft Worth, TX   9-28 to 10-01</t>
  </si>
  <si>
    <t>TAC604 - Ft Worth, TX   9-28 to 10-01</t>
  </si>
  <si>
    <t>TAC604 - Columbus, Ohio 10-9 to 10-14</t>
  </si>
  <si>
    <t>Partical charge of $3059.20 on 10-3 statement</t>
  </si>
  <si>
    <t>TAC - Columbus, Ohio   10-9 to 10-14</t>
  </si>
  <si>
    <t>TV  2203003 Denver, CO</t>
  </si>
  <si>
    <t>TTU van rental to visit Plains ISD</t>
  </si>
  <si>
    <t>11-1-2021 day trip</t>
  </si>
  <si>
    <t>11-8-2021 day trip</t>
  </si>
  <si>
    <t>TTU van rental to visit Dawson ISD</t>
  </si>
  <si>
    <t>California T's</t>
  </si>
  <si>
    <t>req 150492022</t>
  </si>
  <si>
    <t>Fresh Prints</t>
  </si>
  <si>
    <t>Advance Grahix</t>
  </si>
  <si>
    <t>req 150567897</t>
  </si>
  <si>
    <t>order 10-29</t>
  </si>
  <si>
    <t>Emma Hightower</t>
  </si>
  <si>
    <t>attended training on 10-26</t>
  </si>
  <si>
    <t>Venezuelan Studeent Association         ADDED</t>
  </si>
  <si>
    <t>American Society of Biochemistry &amp; Molecular</t>
  </si>
  <si>
    <t>Brito Maritza     piratesrock22511@yahoo.com</t>
  </si>
  <si>
    <t>email 11-1 - are  you going to apply for contingency?</t>
  </si>
  <si>
    <t>Tech Economics Association            ADDED</t>
  </si>
  <si>
    <t>Diversity in Media                                ADDED</t>
  </si>
  <si>
    <t>Kappa Delta Chi                                       ADDED</t>
  </si>
  <si>
    <t>Chi Alpha Christian Fellowship                  EXISTENAN</t>
  </si>
  <si>
    <t>Texas Tech Pre Occupational Therapy club   ADDED</t>
  </si>
  <si>
    <t>Tech Model United Nations               ADDED</t>
  </si>
  <si>
    <t>The Masked Bakers                                ADDED</t>
  </si>
  <si>
    <t>Sentient Nuts Improv Team                    ADDED</t>
  </si>
  <si>
    <t>America Meteorological Society               ADDED</t>
  </si>
  <si>
    <t xml:space="preserve">West Texas Asso for Botany                  ADDED   </t>
  </si>
  <si>
    <t>Collegiate 100                                       exstisted</t>
  </si>
  <si>
    <t>SMILE - Roberto Cortez                   ADDED</t>
  </si>
  <si>
    <t>Tech Running Club (the raidrunners)         ADDED</t>
  </si>
  <si>
    <t>Raiderhacks                                 ADDED</t>
  </si>
  <si>
    <t>Johnshug@tu.edu            John Hughes</t>
  </si>
  <si>
    <t>approved on 11-1</t>
  </si>
  <si>
    <t>Tech Students for Mental Health                     ADDED</t>
  </si>
  <si>
    <t>ADDED</t>
  </si>
  <si>
    <t>Tech Supply Chain Asso                               ADDED</t>
  </si>
  <si>
    <t>Biochemical Society                                        ADDED</t>
  </si>
  <si>
    <t>email 11-1 are you going to apply?</t>
  </si>
  <si>
    <t>Geoscience Leadership Org</t>
  </si>
  <si>
    <t>Oliva Renteria - president  olivia.renteria@ttu.edu</t>
  </si>
  <si>
    <t>Emily L. Fischer    emily.l.fischer@ttu.edu</t>
  </si>
  <si>
    <t>Geoscience Student Society</t>
  </si>
  <si>
    <t>Emily L. Fischer   emily.l.fischer@ttu.edu</t>
  </si>
  <si>
    <t>attended training 11-2</t>
  </si>
  <si>
    <t>Keali Lamar</t>
  </si>
  <si>
    <t xml:space="preserve">TAC - Lenexa, KS; Coralville, IA; </t>
  </si>
  <si>
    <t>Livestock Judging Contest</t>
  </si>
  <si>
    <t>ADVANCED GRAPHIX</t>
  </si>
  <si>
    <t>TV2203351 - Austin, TX</t>
  </si>
  <si>
    <t>10-16 to 10-20 MSA Convention</t>
  </si>
  <si>
    <t>10-16 to 10-20   MSA Convention</t>
  </si>
  <si>
    <t>Techtones A Cappella</t>
  </si>
  <si>
    <t>partial charge 590.00 on 10-3-2021 statement</t>
  </si>
  <si>
    <t>DP - org paying 1/2 from fundraising</t>
  </si>
  <si>
    <t>PENDING RECEIPT</t>
  </si>
  <si>
    <t>end of expenses $2223.64 on 11-3 statement</t>
  </si>
  <si>
    <t>req 151059268</t>
  </si>
  <si>
    <t>Travel Voucher 2203841</t>
  </si>
  <si>
    <t>$3041.99 2 airbnb in Columbus, Ohio 10-9 to 10-14</t>
  </si>
  <si>
    <t>Travel Voucher 2203896</t>
  </si>
  <si>
    <t>Seymour, Texas  11-19 to 11-20</t>
  </si>
  <si>
    <t>Rental of ICC - Hall of Nations</t>
  </si>
  <si>
    <t>event on 11-21-21 - Mortar Board Forum Chapter</t>
  </si>
  <si>
    <t>Guest Performance - Kennith Freeman</t>
  </si>
  <si>
    <t>req 151168752</t>
  </si>
  <si>
    <t>TV2203995 - Canyon, TX   10-22 to 10-24</t>
  </si>
  <si>
    <t>Pre law conference registration</t>
  </si>
  <si>
    <t>TV2204014 - Gainsville, TX   11-6 to 11-8</t>
  </si>
  <si>
    <t>North Central Texas College</t>
  </si>
  <si>
    <t>DP - reimb for application fee for ICCA competition</t>
  </si>
  <si>
    <t>req 151241032</t>
  </si>
  <si>
    <t>TAC - travel to Orlando, FL</t>
  </si>
  <si>
    <t>11-3 statement 5464;    airbnb</t>
  </si>
  <si>
    <t>TV2204172 to Orlando, FL</t>
  </si>
  <si>
    <t>reimbur org for airbnb</t>
  </si>
  <si>
    <t>req 151362558</t>
  </si>
  <si>
    <t xml:space="preserve">TAC - Nebraska   10-11 to 10-18-2021 </t>
  </si>
  <si>
    <t>mailed in 11-19 on statement 11-3</t>
  </si>
  <si>
    <t xml:space="preserve">TAC - 10-24 TO 10-31 </t>
  </si>
  <si>
    <t xml:space="preserve">11-4 to 11-8     </t>
  </si>
  <si>
    <t>Orthodox Campus Christine Ministries</t>
  </si>
  <si>
    <t>yasmin.amin@ttu.edu</t>
  </si>
  <si>
    <t>Yasmin Amin    treasure</t>
  </si>
  <si>
    <t>visited on 11-23 need to fill out Contingency</t>
  </si>
  <si>
    <t>and new vendor set up forms</t>
  </si>
  <si>
    <t>Arabic Language Student Organization</t>
  </si>
  <si>
    <t>Yasmin Anix - President</t>
  </si>
  <si>
    <t>visited on 11-23 need to fill out contingency</t>
  </si>
  <si>
    <t>Local Legends  -  tshirts printed</t>
  </si>
  <si>
    <t>reimb Enterprise expnse for volunteer clayshot</t>
  </si>
  <si>
    <t>req 151518253</t>
  </si>
  <si>
    <t>112-7</t>
  </si>
  <si>
    <t>TB - reimburse halloween suppplies</t>
  </si>
  <si>
    <t>req 151938316</t>
  </si>
  <si>
    <t>TAC - DC trip</t>
  </si>
  <si>
    <t>airline ticket for 1   SW</t>
  </si>
  <si>
    <t>airline ticekts for 4  AA</t>
  </si>
  <si>
    <t>req 152070030</t>
  </si>
  <si>
    <t>applied 11-1</t>
  </si>
  <si>
    <t>7220 Wool Contesdt National Western</t>
  </si>
  <si>
    <t>TAC</t>
  </si>
  <si>
    <t>TAC579 12-3 statement</t>
  </si>
  <si>
    <t>Omaha, Nebraska, Sioux City</t>
  </si>
  <si>
    <t>TB - Fierce Threads  -   hoodies order</t>
  </si>
  <si>
    <t>req 152146577</t>
  </si>
  <si>
    <t>req 152150895</t>
  </si>
  <si>
    <t>GS Andria Fannig</t>
  </si>
  <si>
    <t>reimb air and hotel PENDING</t>
  </si>
  <si>
    <t>req 152278090</t>
  </si>
  <si>
    <t>Alexis Everett FY22</t>
  </si>
  <si>
    <t>TAC - travel to Ft. Worth</t>
  </si>
  <si>
    <t>Regional contest at American Society of Animal</t>
  </si>
  <si>
    <t>Sci. Conference</t>
  </si>
  <si>
    <t>TAC 604 - Oklahoma City, OK</t>
  </si>
  <si>
    <t>ACHA World Show Horse Judging Contest</t>
  </si>
  <si>
    <t>11-3 to 11-5-2021</t>
  </si>
  <si>
    <t>TB - Overton for C. Bill</t>
  </si>
  <si>
    <t>req 152305475</t>
  </si>
  <si>
    <t>Recruiting tshirts approved request 12-22</t>
  </si>
  <si>
    <t>PENIDNG</t>
  </si>
  <si>
    <t>TV2205684 - Stephenville, TX   11-19 to 11-23</t>
  </si>
  <si>
    <t>Tarleton State University</t>
  </si>
  <si>
    <t>REQ 152076072</t>
  </si>
  <si>
    <t>req 150414191    10-26-2021</t>
  </si>
  <si>
    <t>Callum Hetherington - advisor</t>
  </si>
  <si>
    <t>TAC = San Angelo</t>
  </si>
  <si>
    <t>11-12 to 11-13</t>
  </si>
  <si>
    <t>TB - California T's</t>
  </si>
  <si>
    <t>req 152581727</t>
  </si>
  <si>
    <t>Dr. Bernard harris Pre-Med Society</t>
  </si>
  <si>
    <t>Updated: 01/07/2022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</si>
</sst>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m/d/yy;@"/>
  </numFmts>
  <fonts count="24" x14ac:knownFonts="1">
    <font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Wingdings"/>
      <charset val="2"/>
    </font>
    <font>
      <u/>
      <sz val="12"/>
      <color rgb="FF000000"/>
      <name val="Wingdings"/>
      <charset val="2"/>
    </font>
    <font>
      <b/>
      <sz val="12"/>
      <color rgb="FF000000"/>
      <name val="Wingdings"/>
      <charset val="2"/>
    </font>
    <font>
      <sz val="8"/>
      <color rgb="FF000000"/>
      <name val="Times New Roman"/>
      <family val="1"/>
    </font>
    <font>
      <sz val="12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42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4" fontId="0" fillId="0" borderId="0" xfId="0" applyNumberFormat="1"/>
    <xf numFmtId="14" fontId="1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3" fillId="0" borderId="0" xfId="0" applyFont="1"/>
    <xf numFmtId="0" fontId="6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1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/>
    </xf>
    <xf numFmtId="0" fontId="7" fillId="0" borderId="0" xfId="0" applyFont="1"/>
    <xf numFmtId="14" fontId="7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0" fontId="8" fillId="0" borderId="0" xfId="0" applyFon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" fontId="0" fillId="0" borderId="0" xfId="0" applyNumberFormat="1"/>
    <xf numFmtId="0" fontId="2" fillId="0" borderId="0" xfId="0" applyFont="1"/>
    <xf numFmtId="0" fontId="0" fillId="2" borderId="0" xfId="0" applyFill="1"/>
    <xf numFmtId="165" fontId="0" fillId="0" borderId="0" xfId="0" applyNumberForma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top" wrapText="1"/>
    </xf>
    <xf numFmtId="165" fontId="1" fillId="0" borderId="0" xfId="0" applyNumberFormat="1" applyFont="1"/>
    <xf numFmtId="165" fontId="4" fillId="0" borderId="0" xfId="0" applyNumberFormat="1" applyFont="1"/>
    <xf numFmtId="165" fontId="8" fillId="0" borderId="0" xfId="0" applyNumberFormat="1" applyFont="1"/>
    <xf numFmtId="0" fontId="0" fillId="0" borderId="0" xfId="0" applyAlignment="1">
      <alignment vertical="center"/>
    </xf>
    <xf numFmtId="16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9" fillId="0" borderId="0" xfId="0" applyFont="1"/>
    <xf numFmtId="165" fontId="2" fillId="0" borderId="0" xfId="0" applyNumberFormat="1" applyFont="1" applyAlignment="1">
      <alignment horizontal="center" vertical="center" wrapText="1"/>
    </xf>
    <xf numFmtId="166" fontId="1" fillId="0" borderId="0" xfId="0" applyNumberFormat="1" applyFont="1"/>
    <xf numFmtId="166" fontId="2" fillId="0" borderId="0" xfId="0" applyNumberFormat="1" applyFont="1"/>
    <xf numFmtId="166" fontId="0" fillId="0" borderId="0" xfId="0" applyNumberFormat="1"/>
    <xf numFmtId="166" fontId="2" fillId="0" borderId="0" xfId="0" applyNumberFormat="1" applyFont="1" applyAlignment="1">
      <alignment horizontal="center"/>
    </xf>
    <xf numFmtId="165" fontId="2" fillId="0" borderId="0" xfId="0" applyNumberFormat="1" applyFont="1"/>
    <xf numFmtId="14" fontId="8" fillId="0" borderId="0" xfId="0" applyNumberFormat="1" applyFont="1"/>
    <xf numFmtId="16" fontId="8" fillId="0" borderId="0" xfId="0" applyNumberFormat="1" applyFont="1"/>
    <xf numFmtId="14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16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6" fillId="0" borderId="0" xfId="0" applyFont="1" applyAlignment="1">
      <alignment vertical="top"/>
    </xf>
    <xf numFmtId="0" fontId="7" fillId="0" borderId="0" xfId="0" applyFont="1" applyAlignment="1">
      <alignment wrapText="1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166" fontId="0" fillId="0" borderId="0" xfId="0" applyNumberFormat="1" applyAlignment="1">
      <alignment vertical="top"/>
    </xf>
    <xf numFmtId="0" fontId="9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3" borderId="0" xfId="0" applyFill="1" applyAlignment="1">
      <alignment vertical="center"/>
    </xf>
    <xf numFmtId="164" fontId="1" fillId="0" borderId="0" xfId="0" applyNumberFormat="1" applyFont="1" applyAlignment="1">
      <alignment vertical="center"/>
    </xf>
    <xf numFmtId="14" fontId="0" fillId="0" borderId="4" xfId="0" applyNumberFormat="1" applyBorder="1"/>
    <xf numFmtId="164" fontId="0" fillId="0" borderId="5" xfId="0" applyNumberFormat="1" applyBorder="1"/>
    <xf numFmtId="14" fontId="0" fillId="0" borderId="3" xfId="0" applyNumberFormat="1" applyBorder="1"/>
    <xf numFmtId="0" fontId="0" fillId="0" borderId="10" xfId="0" applyBorder="1"/>
    <xf numFmtId="14" fontId="0" fillId="0" borderId="10" xfId="0" applyNumberFormat="1" applyBorder="1" applyAlignment="1">
      <alignment vertical="top"/>
    </xf>
    <xf numFmtId="14" fontId="0" fillId="0" borderId="7" xfId="0" applyNumberFormat="1" applyBorder="1"/>
    <xf numFmtId="164" fontId="0" fillId="0" borderId="8" xfId="0" applyNumberFormat="1" applyBorder="1"/>
    <xf numFmtId="14" fontId="0" fillId="0" borderId="3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14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wrapText="1"/>
    </xf>
    <xf numFmtId="14" fontId="0" fillId="0" borderId="7" xfId="0" applyNumberFormat="1" applyBorder="1" applyAlignment="1">
      <alignment vertical="top"/>
    </xf>
    <xf numFmtId="164" fontId="0" fillId="0" borderId="8" xfId="0" applyNumberFormat="1" applyBorder="1" applyAlignment="1">
      <alignment vertical="top"/>
    </xf>
    <xf numFmtId="0" fontId="0" fillId="0" borderId="9" xfId="0" applyBorder="1" applyAlignment="1">
      <alignment vertical="top" wrapText="1"/>
    </xf>
    <xf numFmtId="1" fontId="9" fillId="0" borderId="0" xfId="0" applyNumberFormat="1" applyFont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14" fontId="0" fillId="0" borderId="4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14" fontId="0" fillId="0" borderId="6" xfId="0" applyNumberFormat="1" applyBorder="1" applyAlignment="1">
      <alignment horizontal="left" vertical="top" wrapText="1"/>
    </xf>
    <xf numFmtId="165" fontId="0" fillId="0" borderId="0" xfId="0" applyNumberFormat="1" applyAlignment="1">
      <alignment vertical="top" wrapText="1"/>
    </xf>
    <xf numFmtId="0" fontId="0" fillId="0" borderId="6" xfId="0" applyBorder="1" applyAlignment="1">
      <alignment vertical="top" wrapText="1"/>
    </xf>
    <xf numFmtId="14" fontId="7" fillId="0" borderId="4" xfId="0" applyNumberFormat="1" applyFont="1" applyBorder="1"/>
    <xf numFmtId="164" fontId="7" fillId="0" borderId="5" xfId="0" applyNumberFormat="1" applyFont="1" applyBorder="1"/>
    <xf numFmtId="0" fontId="6" fillId="0" borderId="6" xfId="0" applyFont="1" applyBorder="1"/>
    <xf numFmtId="0" fontId="7" fillId="0" borderId="10" xfId="0" applyFont="1" applyBorder="1"/>
    <xf numFmtId="14" fontId="7" fillId="0" borderId="3" xfId="0" applyNumberFormat="1" applyFont="1" applyBorder="1"/>
    <xf numFmtId="0" fontId="7" fillId="0" borderId="9" xfId="0" applyFont="1" applyBorder="1"/>
    <xf numFmtId="164" fontId="0" fillId="4" borderId="0" xfId="0" applyNumberFormat="1" applyFill="1" applyAlignment="1">
      <alignment vertical="top"/>
    </xf>
    <xf numFmtId="164" fontId="0" fillId="4" borderId="0" xfId="0" applyNumberFormat="1" applyFill="1"/>
    <xf numFmtId="164" fontId="8" fillId="0" borderId="0" xfId="0" applyNumberFormat="1" applyFont="1" applyAlignment="1">
      <alignment vertical="top"/>
    </xf>
    <xf numFmtId="0" fontId="7" fillId="2" borderId="0" xfId="0" applyFont="1" applyFill="1"/>
    <xf numFmtId="14" fontId="7" fillId="0" borderId="7" xfId="0" applyNumberFormat="1" applyFont="1" applyBorder="1"/>
    <xf numFmtId="164" fontId="7" fillId="0" borderId="8" xfId="0" applyNumberFormat="1" applyFont="1" applyBorder="1"/>
    <xf numFmtId="14" fontId="0" fillId="0" borderId="6" xfId="0" applyNumberFormat="1" applyBorder="1" applyAlignment="1">
      <alignment wrapText="1"/>
    </xf>
    <xf numFmtId="14" fontId="0" fillId="0" borderId="9" xfId="0" applyNumberFormat="1" applyBorder="1" applyAlignment="1">
      <alignment wrapText="1"/>
    </xf>
    <xf numFmtId="14" fontId="0" fillId="0" borderId="10" xfId="0" applyNumberFormat="1" applyBorder="1"/>
    <xf numFmtId="0" fontId="8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14" fontId="1" fillId="0" borderId="0" xfId="0" applyNumberFormat="1" applyFont="1"/>
    <xf numFmtId="43" fontId="8" fillId="0" borderId="0" xfId="0" applyNumberFormat="1" applyFont="1"/>
    <xf numFmtId="0" fontId="0" fillId="0" borderId="10" xfId="0" applyBorder="1"/>
    <xf numFmtId="0" fontId="0" fillId="0" borderId="0" xfId="0"/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/>
    <xf numFmtId="14" fontId="0" fillId="0" borderId="0" xfId="0" applyNumberFormat="1"/>
    <xf numFmtId="165" fontId="7" fillId="0" borderId="0" xfId="0" applyNumberFormat="1" applyFont="1"/>
    <xf numFmtId="0" fontId="0" fillId="5" borderId="0" xfId="0" applyFill="1" applyAlignment="1">
      <alignment vertical="center"/>
    </xf>
    <xf numFmtId="0" fontId="2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4" fontId="1" fillId="0" borderId="0" xfId="0" applyNumberFormat="1" applyFont="1" applyFill="1"/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vertical="top"/>
    </xf>
    <xf numFmtId="0" fontId="0" fillId="0" borderId="0" xfId="0" applyFill="1" applyAlignment="1">
      <alignment vertical="top" wrapText="1"/>
    </xf>
    <xf numFmtId="14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166" fontId="0" fillId="0" borderId="0" xfId="0" applyNumberFormat="1" applyFill="1"/>
    <xf numFmtId="165" fontId="8" fillId="0" borderId="0" xfId="0" applyNumberFormat="1" applyFont="1" applyFill="1"/>
    <xf numFmtId="0" fontId="8" fillId="0" borderId="0" xfId="0" applyFont="1" applyFill="1"/>
    <xf numFmtId="44" fontId="8" fillId="0" borderId="0" xfId="2" applyFont="1" applyFill="1"/>
    <xf numFmtId="14" fontId="0" fillId="0" borderId="3" xfId="0" applyNumberFormat="1" applyFill="1" applyBorder="1"/>
    <xf numFmtId="0" fontId="0" fillId="0" borderId="10" xfId="0" applyFill="1" applyBorder="1"/>
    <xf numFmtId="44" fontId="0" fillId="0" borderId="0" xfId="2" applyFont="1" applyAlignment="1">
      <alignment vertical="top"/>
    </xf>
    <xf numFmtId="44" fontId="0" fillId="0" borderId="0" xfId="2" applyFont="1"/>
    <xf numFmtId="44" fontId="0" fillId="0" borderId="11" xfId="2" applyFont="1" applyBorder="1"/>
    <xf numFmtId="14" fontId="0" fillId="0" borderId="0" xfId="0" applyNumberFormat="1" applyFill="1" applyAlignment="1">
      <alignment horizontal="center" vertical="top"/>
    </xf>
    <xf numFmtId="164" fontId="0" fillId="0" borderId="0" xfId="0" applyNumberFormat="1" applyFill="1" applyAlignment="1">
      <alignment horizontal="center" vertical="top"/>
    </xf>
    <xf numFmtId="14" fontId="8" fillId="0" borderId="12" xfId="0" applyNumberFormat="1" applyFont="1" applyFill="1" applyBorder="1"/>
    <xf numFmtId="164" fontId="8" fillId="0" borderId="13" xfId="0" applyNumberFormat="1" applyFont="1" applyFill="1" applyBorder="1"/>
    <xf numFmtId="0" fontId="0" fillId="0" borderId="14" xfId="0" applyFont="1" applyFill="1" applyBorder="1"/>
    <xf numFmtId="14" fontId="8" fillId="0" borderId="15" xfId="0" applyNumberFormat="1" applyFont="1" applyFill="1" applyBorder="1"/>
    <xf numFmtId="164" fontId="8" fillId="0" borderId="0" xfId="0" applyNumberFormat="1" applyFont="1" applyFill="1" applyBorder="1"/>
    <xf numFmtId="0" fontId="0" fillId="0" borderId="16" xfId="0" applyFont="1" applyFill="1" applyBorder="1"/>
    <xf numFmtId="14" fontId="8" fillId="0" borderId="17" xfId="0" applyNumberFormat="1" applyFont="1" applyBorder="1"/>
    <xf numFmtId="164" fontId="8" fillId="0" borderId="11" xfId="0" applyNumberFormat="1" applyFont="1" applyBorder="1"/>
    <xf numFmtId="0" fontId="0" fillId="0" borderId="18" xfId="0" applyFont="1" applyBorder="1"/>
    <xf numFmtId="164" fontId="7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1" xfId="1" applyFill="1" applyBorder="1" applyAlignment="1">
      <alignment vertical="center" wrapText="1"/>
    </xf>
    <xf numFmtId="0" fontId="14" fillId="0" borderId="1" xfId="1" applyBorder="1" applyAlignment="1">
      <alignment vertical="center" wrapText="1"/>
    </xf>
    <xf numFmtId="16" fontId="0" fillId="0" borderId="0" xfId="0" applyNumberFormat="1" applyFill="1"/>
    <xf numFmtId="0" fontId="0" fillId="0" borderId="0" xfId="0" applyFill="1" applyAlignment="1">
      <alignment horizontal="left" vertical="top" wrapText="1"/>
    </xf>
    <xf numFmtId="164" fontId="15" fillId="0" borderId="1" xfId="0" applyNumberFormat="1" applyFont="1" applyFill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4" fontId="9" fillId="2" borderId="0" xfId="0" applyNumberFormat="1" applyFont="1" applyFill="1" applyAlignment="1">
      <alignment vertical="center"/>
    </xf>
    <xf numFmtId="0" fontId="14" fillId="0" borderId="0" xfId="1" applyFill="1" applyBorder="1"/>
    <xf numFmtId="0" fontId="0" fillId="5" borderId="21" xfId="0" applyFill="1" applyBorder="1" applyAlignment="1">
      <alignment vertical="center"/>
    </xf>
    <xf numFmtId="0" fontId="2" fillId="5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14" fillId="0" borderId="0" xfId="1" applyFill="1"/>
    <xf numFmtId="164" fontId="2" fillId="5" borderId="21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4" fontId="0" fillId="0" borderId="0" xfId="0" applyNumberFormat="1" applyBorder="1"/>
    <xf numFmtId="14" fontId="0" fillId="0" borderId="0" xfId="0" applyNumberFormat="1" applyBorder="1" applyAlignment="1">
      <alignment vertical="top"/>
    </xf>
    <xf numFmtId="14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16" fillId="0" borderId="0" xfId="0" applyFont="1"/>
    <xf numFmtId="14" fontId="0" fillId="0" borderId="0" xfId="0" applyNumberFormat="1" applyFill="1" applyBorder="1" applyAlignment="1">
      <alignment vertical="top"/>
    </xf>
    <xf numFmtId="0" fontId="13" fillId="0" borderId="1" xfId="0" applyFont="1" applyFill="1" applyBorder="1" applyAlignment="1">
      <alignment vertical="center" wrapText="1"/>
    </xf>
    <xf numFmtId="164" fontId="0" fillId="0" borderId="0" xfId="0" applyNumberFormat="1" applyBorder="1" applyAlignment="1">
      <alignment vertical="top"/>
    </xf>
    <xf numFmtId="164" fontId="0" fillId="0" borderId="25" xfId="0" applyNumberFormat="1" applyFill="1" applyBorder="1" applyAlignment="1">
      <alignment vertical="center"/>
    </xf>
    <xf numFmtId="0" fontId="14" fillId="0" borderId="0" xfId="1"/>
    <xf numFmtId="0" fontId="0" fillId="0" borderId="21" xfId="0" applyBorder="1"/>
    <xf numFmtId="0" fontId="0" fillId="0" borderId="21" xfId="0" applyFill="1" applyBorder="1"/>
    <xf numFmtId="164" fontId="0" fillId="0" borderId="3" xfId="0" applyNumberFormat="1" applyFill="1" applyBorder="1" applyAlignment="1">
      <alignment vertical="center"/>
    </xf>
    <xf numFmtId="0" fontId="0" fillId="0" borderId="21" xfId="0" applyFill="1" applyBorder="1" applyAlignment="1">
      <alignment horizontal="center"/>
    </xf>
    <xf numFmtId="0" fontId="14" fillId="0" borderId="20" xfId="1" applyFill="1" applyBorder="1" applyAlignment="1">
      <alignment vertical="center" wrapText="1"/>
    </xf>
    <xf numFmtId="0" fontId="0" fillId="0" borderId="21" xfId="0" applyBorder="1" applyAlignment="1">
      <alignment horizontal="center"/>
    </xf>
    <xf numFmtId="0" fontId="0" fillId="0" borderId="0" xfId="0" applyFill="1" applyAlignment="1">
      <alignment vertical="center" wrapText="1"/>
    </xf>
    <xf numFmtId="164" fontId="0" fillId="0" borderId="2" xfId="0" applyNumberFormat="1" applyFill="1" applyBorder="1" applyAlignment="1">
      <alignment vertical="center"/>
    </xf>
    <xf numFmtId="164" fontId="0" fillId="0" borderId="21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164" fontId="0" fillId="0" borderId="27" xfId="0" applyNumberFormat="1" applyBorder="1"/>
    <xf numFmtId="164" fontId="0" fillId="0" borderId="21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/>
    <xf numFmtId="0" fontId="6" fillId="0" borderId="21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164" fontId="6" fillId="0" borderId="0" xfId="2" applyNumberFormat="1" applyFont="1"/>
    <xf numFmtId="164" fontId="0" fillId="0" borderId="21" xfId="0" applyNumberFormat="1" applyBorder="1"/>
    <xf numFmtId="0" fontId="17" fillId="5" borderId="21" xfId="0" applyFont="1" applyFill="1" applyBorder="1" applyAlignment="1">
      <alignment vertical="center"/>
    </xf>
    <xf numFmtId="0" fontId="18" fillId="5" borderId="21" xfId="0" applyFont="1" applyFill="1" applyBorder="1" applyAlignment="1">
      <alignment horizontal="center" vertical="center" wrapText="1"/>
    </xf>
    <xf numFmtId="0" fontId="18" fillId="5" borderId="26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vertical="center"/>
    </xf>
    <xf numFmtId="0" fontId="17" fillId="0" borderId="26" xfId="0" applyFont="1" applyFill="1" applyBorder="1" applyAlignment="1">
      <alignment vertical="center"/>
    </xf>
    <xf numFmtId="0" fontId="17" fillId="0" borderId="26" xfId="0" applyFont="1" applyFill="1" applyBorder="1" applyAlignment="1">
      <alignment horizontal="left" vertical="center"/>
    </xf>
    <xf numFmtId="0" fontId="17" fillId="5" borderId="26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/>
    </xf>
    <xf numFmtId="0" fontId="21" fillId="0" borderId="0" xfId="0" applyFont="1"/>
    <xf numFmtId="165" fontId="0" fillId="0" borderId="28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2" borderId="0" xfId="0" applyFill="1" applyAlignment="1">
      <alignment wrapText="1"/>
    </xf>
    <xf numFmtId="164" fontId="0" fillId="2" borderId="0" xfId="0" applyNumberFormat="1" applyFill="1"/>
    <xf numFmtId="0" fontId="15" fillId="0" borderId="0" xfId="0" applyFont="1"/>
    <xf numFmtId="0" fontId="0" fillId="2" borderId="2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2" borderId="0" xfId="0" applyNumberFormat="1" applyFill="1"/>
    <xf numFmtId="14" fontId="0" fillId="0" borderId="4" xfId="0" applyNumberFormat="1" applyFill="1" applyBorder="1"/>
    <xf numFmtId="164" fontId="0" fillId="0" borderId="5" xfId="0" applyNumberFormat="1" applyFill="1" applyBorder="1"/>
    <xf numFmtId="0" fontId="0" fillId="0" borderId="6" xfId="0" applyFill="1" applyBorder="1"/>
    <xf numFmtId="0" fontId="6" fillId="0" borderId="0" xfId="0" applyFont="1" applyFill="1"/>
    <xf numFmtId="0" fontId="0" fillId="0" borderId="0" xfId="0" applyFont="1" applyFill="1"/>
    <xf numFmtId="0" fontId="15" fillId="0" borderId="0" xfId="0" applyFont="1" applyFill="1"/>
    <xf numFmtId="0" fontId="0" fillId="0" borderId="0" xfId="0" applyFill="1" applyAlignment="1">
      <alignment wrapText="1"/>
    </xf>
    <xf numFmtId="44" fontId="0" fillId="0" borderId="0" xfId="0" applyNumberFormat="1"/>
    <xf numFmtId="0" fontId="14" fillId="0" borderId="0" xfId="1" applyFill="1" applyAlignment="1">
      <alignment wrapText="1"/>
    </xf>
    <xf numFmtId="0" fontId="1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wrapText="1"/>
    </xf>
    <xf numFmtId="0" fontId="12" fillId="2" borderId="0" xfId="0" applyFont="1" applyFill="1" applyAlignment="1">
      <alignment vertical="center"/>
    </xf>
    <xf numFmtId="165" fontId="0" fillId="0" borderId="0" xfId="0" applyNumberFormat="1" applyFill="1"/>
    <xf numFmtId="14" fontId="0" fillId="0" borderId="10" xfId="0" applyNumberFormat="1" applyFill="1" applyBorder="1" applyAlignment="1">
      <alignment horizontal="left"/>
    </xf>
    <xf numFmtId="44" fontId="0" fillId="0" borderId="11" xfId="0" applyNumberFormat="1" applyBorder="1"/>
    <xf numFmtId="0" fontId="1" fillId="8" borderId="1" xfId="0" applyFont="1" applyFill="1" applyBorder="1" applyAlignment="1">
      <alignment vertical="center" wrapText="1"/>
    </xf>
    <xf numFmtId="164" fontId="0" fillId="8" borderId="1" xfId="0" applyNumberFormat="1" applyFill="1" applyBorder="1" applyAlignment="1">
      <alignment vertical="center"/>
    </xf>
    <xf numFmtId="164" fontId="6" fillId="8" borderId="1" xfId="0" applyNumberFormat="1" applyFont="1" applyFill="1" applyBorder="1" applyAlignment="1">
      <alignment vertical="center"/>
    </xf>
    <xf numFmtId="164" fontId="15" fillId="8" borderId="1" xfId="0" applyNumberFormat="1" applyFont="1" applyFill="1" applyBorder="1" applyAlignment="1">
      <alignment vertical="center"/>
    </xf>
    <xf numFmtId="164" fontId="0" fillId="8" borderId="2" xfId="0" applyNumberFormat="1" applyFill="1" applyBorder="1" applyAlignment="1">
      <alignment vertical="center"/>
    </xf>
    <xf numFmtId="164" fontId="0" fillId="8" borderId="21" xfId="0" applyNumberFormat="1" applyFill="1" applyBorder="1" applyAlignment="1">
      <alignment horizontal="center" vertical="center"/>
    </xf>
    <xf numFmtId="165" fontId="0" fillId="8" borderId="21" xfId="0" applyNumberFormat="1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/>
    </xf>
    <xf numFmtId="0" fontId="0" fillId="8" borderId="0" xfId="0" applyFill="1" applyAlignment="1">
      <alignment vertical="center"/>
    </xf>
    <xf numFmtId="0" fontId="6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2" borderId="0" xfId="0" applyNumberFormat="1" applyFill="1" applyAlignment="1">
      <alignment horizontal="left"/>
    </xf>
    <xf numFmtId="14" fontId="0" fillId="0" borderId="4" xfId="0" applyNumberFormat="1" applyFill="1" applyBorder="1" applyAlignment="1">
      <alignment vertical="top"/>
    </xf>
    <xf numFmtId="164" fontId="0" fillId="0" borderId="5" xfId="0" applyNumberFormat="1" applyFill="1" applyBorder="1" applyAlignment="1">
      <alignment vertical="top"/>
    </xf>
    <xf numFmtId="0" fontId="0" fillId="0" borderId="6" xfId="0" applyFill="1" applyBorder="1" applyAlignment="1">
      <alignment vertical="top" wrapText="1"/>
    </xf>
    <xf numFmtId="0" fontId="0" fillId="9" borderId="0" xfId="0" applyFill="1" applyAlignment="1">
      <alignment vertical="center"/>
    </xf>
    <xf numFmtId="0" fontId="1" fillId="9" borderId="1" xfId="0" applyFont="1" applyFill="1" applyBorder="1" applyAlignment="1">
      <alignment vertical="center" wrapText="1"/>
    </xf>
    <xf numFmtId="164" fontId="0" fillId="9" borderId="1" xfId="0" applyNumberFormat="1" applyFill="1" applyBorder="1" applyAlignment="1">
      <alignment vertical="center"/>
    </xf>
    <xf numFmtId="164" fontId="0" fillId="9" borderId="23" xfId="0" applyNumberFormat="1" applyFill="1" applyBorder="1" applyAlignment="1">
      <alignment vertical="center"/>
    </xf>
    <xf numFmtId="164" fontId="6" fillId="9" borderId="23" xfId="0" applyNumberFormat="1" applyFont="1" applyFill="1" applyBorder="1" applyAlignment="1">
      <alignment vertical="center"/>
    </xf>
    <xf numFmtId="164" fontId="0" fillId="9" borderId="4" xfId="0" applyNumberFormat="1" applyFill="1" applyBorder="1" applyAlignment="1">
      <alignment vertical="center"/>
    </xf>
    <xf numFmtId="164" fontId="0" fillId="9" borderId="21" xfId="0" applyNumberForma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9" borderId="21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/>
    </xf>
    <xf numFmtId="0" fontId="14" fillId="9" borderId="1" xfId="1" applyFill="1" applyBorder="1" applyAlignment="1">
      <alignment vertical="center" wrapText="1"/>
    </xf>
    <xf numFmtId="164" fontId="6" fillId="9" borderId="1" xfId="0" applyNumberFormat="1" applyFont="1" applyFill="1" applyBorder="1" applyAlignment="1">
      <alignment vertical="center"/>
    </xf>
    <xf numFmtId="164" fontId="0" fillId="9" borderId="2" xfId="0" applyNumberFormat="1" applyFill="1" applyBorder="1" applyAlignment="1">
      <alignment vertical="center"/>
    </xf>
    <xf numFmtId="0" fontId="0" fillId="9" borderId="0" xfId="0" applyFill="1"/>
    <xf numFmtId="164" fontId="15" fillId="9" borderId="1" xfId="0" applyNumberFormat="1" applyFont="1" applyFill="1" applyBorder="1" applyAlignment="1">
      <alignment vertical="center"/>
    </xf>
    <xf numFmtId="164" fontId="7" fillId="9" borderId="1" xfId="0" applyNumberFormat="1" applyFont="1" applyFill="1" applyBorder="1" applyAlignment="1">
      <alignment vertical="center"/>
    </xf>
    <xf numFmtId="164" fontId="7" fillId="9" borderId="2" xfId="0" applyNumberFormat="1" applyFont="1" applyFill="1" applyBorder="1" applyAlignment="1">
      <alignment vertical="center"/>
    </xf>
    <xf numFmtId="164" fontId="7" fillId="9" borderId="21" xfId="0" applyNumberFormat="1" applyFont="1" applyFill="1" applyBorder="1" applyAlignment="1">
      <alignment horizontal="center" vertical="center"/>
    </xf>
    <xf numFmtId="0" fontId="14" fillId="9" borderId="0" xfId="1" applyFill="1" applyBorder="1" applyAlignment="1">
      <alignment horizontal="left" vertical="center" wrapText="1"/>
    </xf>
    <xf numFmtId="164" fontId="0" fillId="9" borderId="19" xfId="0" applyNumberFormat="1" applyFont="1" applyFill="1" applyBorder="1" applyAlignment="1">
      <alignment horizontal="right" vertical="center" wrapText="1"/>
    </xf>
    <xf numFmtId="164" fontId="6" fillId="9" borderId="19" xfId="0" applyNumberFormat="1" applyFont="1" applyFill="1" applyBorder="1" applyAlignment="1">
      <alignment horizontal="right" vertical="center" wrapText="1"/>
    </xf>
    <xf numFmtId="164" fontId="0" fillId="9" borderId="22" xfId="0" applyNumberFormat="1" applyFont="1" applyFill="1" applyBorder="1" applyAlignment="1">
      <alignment horizontal="right" vertical="center" wrapText="1"/>
    </xf>
    <xf numFmtId="164" fontId="0" fillId="9" borderId="21" xfId="0" applyNumberFormat="1" applyFont="1" applyFill="1" applyBorder="1" applyAlignment="1">
      <alignment horizontal="center" vertical="center" wrapText="1"/>
    </xf>
    <xf numFmtId="0" fontId="0" fillId="9" borderId="21" xfId="0" applyFill="1" applyBorder="1"/>
    <xf numFmtId="0" fontId="0" fillId="0" borderId="0" xfId="0" applyFill="1" applyAlignment="1">
      <alignment horizontal="left"/>
    </xf>
    <xf numFmtId="0" fontId="14" fillId="9" borderId="0" xfId="1" applyFill="1"/>
    <xf numFmtId="165" fontId="0" fillId="9" borderId="21" xfId="0" applyNumberFormat="1" applyFill="1" applyBorder="1" applyAlignment="1">
      <alignment horizontal="center" vertical="center"/>
    </xf>
    <xf numFmtId="0" fontId="14" fillId="8" borderId="0" xfId="1" applyFill="1"/>
    <xf numFmtId="44" fontId="0" fillId="0" borderId="0" xfId="2" applyFont="1" applyFill="1"/>
    <xf numFmtId="43" fontId="0" fillId="0" borderId="0" xfId="0" applyNumberFormat="1"/>
    <xf numFmtId="0" fontId="0" fillId="0" borderId="11" xfId="0" applyBorder="1"/>
    <xf numFmtId="0" fontId="0" fillId="0" borderId="0" xfId="0" applyFont="1" applyAlignment="1">
      <alignment horizontal="right"/>
    </xf>
    <xf numFmtId="0" fontId="0" fillId="0" borderId="11" xfId="0" applyFont="1" applyBorder="1"/>
    <xf numFmtId="164" fontId="0" fillId="9" borderId="24" xfId="0" applyNumberFormat="1" applyFill="1" applyBorder="1" applyAlignment="1">
      <alignment vertical="center"/>
    </xf>
    <xf numFmtId="164" fontId="6" fillId="9" borderId="24" xfId="0" applyNumberFormat="1" applyFont="1" applyFill="1" applyBorder="1" applyAlignment="1">
      <alignment vertical="center"/>
    </xf>
    <xf numFmtId="164" fontId="0" fillId="9" borderId="7" xfId="0" applyNumberFormat="1" applyFill="1" applyBorder="1" applyAlignment="1">
      <alignment vertic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4" fontId="0" fillId="0" borderId="7" xfId="0" applyNumberForma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9" fillId="2" borderId="0" xfId="0" applyFont="1" applyFill="1" applyAlignment="1">
      <alignment horizontal="center" wrapText="1"/>
    </xf>
  </cellXfs>
  <cellStyles count="3">
    <cellStyle name="Currency" xfId="2" builtinId="4"/>
    <cellStyle name="Hyperlink" xfId="1" builtinId="8"/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75" Type="http://schemas.openxmlformats.org/officeDocument/2006/relationships/styles" Target="styles.xml"/><Relationship Id="rId170" Type="http://schemas.openxmlformats.org/officeDocument/2006/relationships/worksheet" Target="worksheets/sheet170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sharedStrings" Target="sharedString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77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72" Type="http://schemas.openxmlformats.org/officeDocument/2006/relationships/worksheet" Target="worksheets/sheet17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theme" Target="theme/theme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vis, Teresa Y" id="{69189AA9-0B03-483B-8352-14637B9A9C88}" userId="S::teresa.y.davis@ttu.edu::7362e2fb-8a3a-4449-a53a-cce3a3c5a7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5" dT="2022-01-05T21:34:43.65" personId="{69189AA9-0B03-483B-8352-14637B9A9C88}" id="{D49ED998-4BAC-4969-8856-6DA0F9D4D094}">
    <text>frozen 2021-2022</text>
  </threadedComment>
  <threadedComment ref="J13" dT="2022-01-05T21:44:52.47" personId="{69189AA9-0B03-483B-8352-14637B9A9C88}" id="{D510F989-25F1-4083-A52F-3D317FC418EB}">
    <text>1-4 satus in TC inactive by administrator</text>
  </threadedComment>
  <threadedComment ref="B42" dT="2021-09-17T16:43:20.17" personId="{69189AA9-0B03-483B-8352-14637B9A9C88}" id="{A76039E4-262C-4310-AA76-16C3017AAEFB}">
    <text>did not apply FY22.  did rec'v funding in FY21 $250.00 but DN attend FT lost entire balance</text>
  </threadedComment>
  <threadedComment ref="A43" dT="2021-09-21T14:30:48.56" personId="{69189AA9-0B03-483B-8352-14637B9A9C88}" id="{EA0C9DB7-6988-4EC8-9209-518846F9C406}">
    <text>FY 21 rec'v $260.00 DN attend FT lost bal
FY22 DNA/rec'v contingency $500.00</text>
  </threadedComment>
  <threadedComment ref="A92" dT="2021-09-21T19:21:06.73" personId="{69189AA9-0B03-483B-8352-14637B9A9C88}" id="{4C19E10A-3465-4C09-8396-5A9A2F13A670}">
    <text>not activite for past 3 yrs</text>
  </threadedComment>
  <threadedComment ref="A125" dT="2021-10-07T14:56:19.89" personId="{69189AA9-0B03-483B-8352-14637B9A9C88}" id="{85143305-5800-48F4-8C5C-41957BE3E112}">
    <text>changed name on 10-2021</text>
  </threadedComment>
  <threadedComment ref="H146" dT="2021-10-13T15:24:09.91" personId="{69189AA9-0B03-483B-8352-14637B9A9C88}" id="{12066F70-4E05-4059-B39D-5E1B45F73877}">
    <text>og scheduled for reg on 11-10 - will not be penalized per Teresa</text>
  </threadedComment>
  <threadedComment ref="B155" dT="2021-09-16T18:29:51.27" personId="{69189AA9-0B03-483B-8352-14637B9A9C88}" id="{F8CDC17C-1CA8-4A6B-BA11-F1E947C30C8B}">
    <text>APPLY for 500.00; did not show for interview therefore received nothing</text>
  </threadedComment>
  <threadedComment ref="J162" dT="2022-01-05T17:06:16.87" personId="{69189AA9-0B03-483B-8352-14637B9A9C88}" id="{D367E0AD-5CB1-4D32-B07E-CA07F073C5B2}">
    <text>FROZEN AS OF 2020-2021</text>
  </threadedComment>
  <threadedComment ref="J164" dT="2022-01-05T17:03:24.44" personId="{69189AA9-0B03-483B-8352-14637B9A9C88}" id="{7F6DCEA7-227F-4CCD-9F76-94A5087FDFCD}">
    <text>did not attend funding training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172.xml.rels><?xml version="1.0" encoding="UTF-8" standalone="yes"?>
<Relationships xmlns="http://schemas.openxmlformats.org/package/2006/relationships"><Relationship Id="rId3" Type="http://schemas.openxmlformats.org/officeDocument/2006/relationships/hyperlink" Target="mailto:Johnshug@tu.edu%20%20%20%20%20%20%20%20%20%20%20%20John%20Hughes" TargetMode="External"/><Relationship Id="rId2" Type="http://schemas.openxmlformats.org/officeDocument/2006/relationships/hyperlink" Target="mailto:Charlee.jackson@ttu.edu" TargetMode="External"/><Relationship Id="rId1" Type="http://schemas.openxmlformats.org/officeDocument/2006/relationships/hyperlink" Target="mailto:joageorge@ttu.edu" TargetMode="External"/><Relationship Id="rId6" Type="http://schemas.openxmlformats.org/officeDocument/2006/relationships/printerSettings" Target="../printerSettings/printerSettings79.bin"/><Relationship Id="rId5" Type="http://schemas.openxmlformats.org/officeDocument/2006/relationships/hyperlink" Target="mailto:yasmin.amin@ttu.edu" TargetMode="External"/><Relationship Id="rId4" Type="http://schemas.openxmlformats.org/officeDocument/2006/relationships/hyperlink" Target="mailto:yasmin.amin@ttu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260"/>
  <sheetViews>
    <sheetView tabSelected="1" zoomScale="125" zoomScaleNormal="125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D2" sqref="D2"/>
    </sheetView>
  </sheetViews>
  <sheetFormatPr defaultColWidth="11" defaultRowHeight="15.75" x14ac:dyDescent="0.25"/>
  <cols>
    <col min="1" max="1" width="40" style="74" customWidth="1"/>
    <col min="2" max="2" width="12.625" style="71" customWidth="1"/>
    <col min="3" max="3" width="12.25" style="71" customWidth="1"/>
    <col min="4" max="4" width="9.875" style="73" customWidth="1"/>
    <col min="5" max="5" width="12" style="71" customWidth="1"/>
    <col min="6" max="6" width="12.125" style="71" customWidth="1"/>
    <col min="7" max="7" width="16.125" style="71" customWidth="1"/>
    <col min="8" max="8" width="12.625" style="72" customWidth="1"/>
    <col min="9" max="10" width="13.5" style="72" customWidth="1"/>
    <col min="11" max="11" width="5.625" style="250" customWidth="1"/>
    <col min="12" max="16" width="11" style="143" customWidth="1"/>
    <col min="17" max="17" width="11" style="39" customWidth="1"/>
    <col min="18" max="16384" width="11" style="39"/>
  </cols>
  <sheetData>
    <row r="1" spans="1:16" ht="47.25" x14ac:dyDescent="0.25">
      <c r="A1" s="151" t="s">
        <v>354</v>
      </c>
      <c r="B1" s="70" t="s">
        <v>355</v>
      </c>
      <c r="D1" s="196" t="s">
        <v>687</v>
      </c>
      <c r="E1" s="196"/>
      <c r="F1" s="196"/>
      <c r="H1" s="195"/>
      <c r="I1" s="195"/>
      <c r="J1" s="195"/>
      <c r="K1" s="241"/>
      <c r="L1" s="198"/>
    </row>
    <row r="2" spans="1:16" s="31" customFormat="1" ht="47.25" x14ac:dyDescent="0.25">
      <c r="A2" s="31" t="s">
        <v>8</v>
      </c>
      <c r="B2" s="32" t="s">
        <v>9</v>
      </c>
      <c r="C2" s="32" t="s">
        <v>2</v>
      </c>
      <c r="D2" s="34" t="s">
        <v>135</v>
      </c>
      <c r="E2" s="32" t="s">
        <v>3</v>
      </c>
      <c r="F2" s="32" t="s">
        <v>10</v>
      </c>
      <c r="G2" s="32" t="s">
        <v>161</v>
      </c>
      <c r="H2" s="43" t="s">
        <v>175</v>
      </c>
      <c r="I2" s="43" t="s">
        <v>11</v>
      </c>
      <c r="J2" s="43" t="s">
        <v>12</v>
      </c>
      <c r="K2" s="242"/>
      <c r="L2" s="203" t="s">
        <v>383</v>
      </c>
      <c r="M2" s="144"/>
      <c r="N2" s="144"/>
      <c r="O2" s="144"/>
      <c r="P2" s="144"/>
    </row>
    <row r="3" spans="1:16" s="31" customFormat="1" ht="20.100000000000001" customHeight="1" x14ac:dyDescent="0.25">
      <c r="A3" s="314" t="s">
        <v>257</v>
      </c>
      <c r="B3" s="315">
        <v>500</v>
      </c>
      <c r="C3" s="315">
        <f>AAO!B6</f>
        <v>0</v>
      </c>
      <c r="D3" s="316">
        <v>500</v>
      </c>
      <c r="E3" s="315">
        <f>AAO!B8</f>
        <v>0</v>
      </c>
      <c r="F3" s="317">
        <f t="shared" ref="F3:F23" si="0">B3+C3-D3-E3</f>
        <v>0</v>
      </c>
      <c r="G3" s="318" t="s">
        <v>305</v>
      </c>
      <c r="H3" s="309"/>
      <c r="I3" s="305"/>
      <c r="J3" s="305" t="s">
        <v>243</v>
      </c>
      <c r="K3" s="243">
        <v>1</v>
      </c>
      <c r="L3" s="199"/>
      <c r="M3" s="144"/>
      <c r="N3" s="144"/>
      <c r="O3" s="144"/>
      <c r="P3" s="144"/>
    </row>
    <row r="4" spans="1:16" s="135" customFormat="1" ht="20.100000000000001" customHeight="1" x14ac:dyDescent="0.25">
      <c r="A4" s="133" t="s">
        <v>133</v>
      </c>
      <c r="B4" s="128">
        <v>2300</v>
      </c>
      <c r="C4" s="128">
        <f>African!B6</f>
        <v>0</v>
      </c>
      <c r="D4" s="134">
        <f>African!B7</f>
        <v>0</v>
      </c>
      <c r="E4" s="128">
        <f>African!B8</f>
        <v>752</v>
      </c>
      <c r="F4" s="228">
        <f t="shared" si="0"/>
        <v>1548</v>
      </c>
      <c r="G4" s="231" t="s">
        <v>139</v>
      </c>
      <c r="H4" s="216" t="s">
        <v>243</v>
      </c>
      <c r="I4" s="225" t="s">
        <v>243</v>
      </c>
      <c r="J4" s="221" t="s">
        <v>243</v>
      </c>
      <c r="K4" s="244"/>
      <c r="L4" s="198"/>
      <c r="M4" s="143"/>
      <c r="N4" s="143"/>
      <c r="O4" s="143"/>
      <c r="P4" s="143"/>
    </row>
    <row r="5" spans="1:16" s="135" customFormat="1" ht="20.100000000000001" customHeight="1" x14ac:dyDescent="0.25">
      <c r="A5" s="297" t="s">
        <v>60</v>
      </c>
      <c r="B5" s="298">
        <v>2500</v>
      </c>
      <c r="C5" s="298">
        <f>ACT!B6</f>
        <v>0</v>
      </c>
      <c r="D5" s="307">
        <v>2500</v>
      </c>
      <c r="E5" s="298">
        <f>ACT!B8</f>
        <v>0</v>
      </c>
      <c r="F5" s="308">
        <f t="shared" si="0"/>
        <v>0</v>
      </c>
      <c r="G5" s="302" t="s">
        <v>81</v>
      </c>
      <c r="H5" s="319"/>
      <c r="I5" s="304"/>
      <c r="J5" s="305">
        <v>1</v>
      </c>
      <c r="K5" s="244">
        <v>1</v>
      </c>
      <c r="L5" s="198"/>
      <c r="M5" s="143"/>
      <c r="N5" s="143"/>
      <c r="O5" s="143"/>
      <c r="P5" s="143"/>
    </row>
    <row r="6" spans="1:16" s="152" customFormat="1" ht="20.100000000000001" customHeight="1" x14ac:dyDescent="0.25">
      <c r="A6" s="189" t="s">
        <v>375</v>
      </c>
      <c r="B6" s="148">
        <v>500</v>
      </c>
      <c r="C6" s="148">
        <f>APA!B6</f>
        <v>0</v>
      </c>
      <c r="D6" s="149">
        <f>APA!B6</f>
        <v>0</v>
      </c>
      <c r="E6" s="148">
        <f>APA!B8</f>
        <v>0</v>
      </c>
      <c r="F6" s="223">
        <f>B6+C6-D6-E6</f>
        <v>500</v>
      </c>
      <c r="G6" s="224"/>
      <c r="H6" s="137" t="s">
        <v>243</v>
      </c>
      <c r="I6" s="226" t="s">
        <v>243</v>
      </c>
      <c r="J6" s="219"/>
      <c r="K6" s="245">
        <v>1</v>
      </c>
      <c r="L6" s="200"/>
    </row>
    <row r="7" spans="1:16" s="135" customFormat="1" ht="20.100000000000001" customHeight="1" x14ac:dyDescent="0.25">
      <c r="A7" s="133" t="s">
        <v>13</v>
      </c>
      <c r="B7" s="128">
        <v>5600</v>
      </c>
      <c r="C7" s="128">
        <f>APO!B6</f>
        <v>0</v>
      </c>
      <c r="D7" s="134">
        <f>APO!B7</f>
        <v>0</v>
      </c>
      <c r="E7" s="128">
        <f>APO!B8</f>
        <v>2289.59</v>
      </c>
      <c r="F7" s="228">
        <f t="shared" si="0"/>
        <v>3310.41</v>
      </c>
      <c r="G7" s="231" t="s">
        <v>82</v>
      </c>
      <c r="H7" s="232" t="s">
        <v>243</v>
      </c>
      <c r="I7" s="225" t="s">
        <v>243</v>
      </c>
      <c r="J7" s="221" t="s">
        <v>243</v>
      </c>
      <c r="K7" s="245">
        <v>1</v>
      </c>
      <c r="L7" s="198"/>
      <c r="M7" s="143"/>
      <c r="N7" s="143"/>
      <c r="O7" s="143"/>
      <c r="P7" s="143"/>
    </row>
    <row r="8" spans="1:16" s="152" customFormat="1" ht="20.100000000000001" customHeight="1" x14ac:dyDescent="0.25">
      <c r="A8" s="147" t="s">
        <v>240</v>
      </c>
      <c r="B8" s="148">
        <v>325</v>
      </c>
      <c r="C8" s="148">
        <f>AADE!B6</f>
        <v>0</v>
      </c>
      <c r="D8" s="149">
        <f>AADE!B7</f>
        <v>0</v>
      </c>
      <c r="E8" s="148">
        <f>AADE!B8</f>
        <v>325</v>
      </c>
      <c r="F8" s="223">
        <f t="shared" si="0"/>
        <v>0</v>
      </c>
      <c r="G8" s="224" t="s">
        <v>242</v>
      </c>
      <c r="H8" s="233" t="s">
        <v>243</v>
      </c>
      <c r="I8" s="225" t="s">
        <v>243</v>
      </c>
      <c r="J8" s="221" t="s">
        <v>243</v>
      </c>
      <c r="K8" s="245">
        <v>1</v>
      </c>
      <c r="L8" s="200"/>
    </row>
    <row r="9" spans="1:16" s="135" customFormat="1" ht="20.100000000000001" customHeight="1" x14ac:dyDescent="0.25">
      <c r="A9" s="297" t="s">
        <v>513</v>
      </c>
      <c r="B9" s="298">
        <v>1170</v>
      </c>
      <c r="C9" s="298">
        <f>AAFCS!B6</f>
        <v>0</v>
      </c>
      <c r="D9" s="307">
        <v>1170</v>
      </c>
      <c r="E9" s="298">
        <f>AAFCS!B8</f>
        <v>0</v>
      </c>
      <c r="F9" s="308">
        <f t="shared" si="0"/>
        <v>0</v>
      </c>
      <c r="G9" s="302" t="s">
        <v>83</v>
      </c>
      <c r="H9" s="303"/>
      <c r="I9" s="304" t="s">
        <v>243</v>
      </c>
      <c r="J9" s="305">
        <v>1</v>
      </c>
      <c r="K9" s="245">
        <v>1</v>
      </c>
      <c r="L9" s="198"/>
      <c r="M9" s="143"/>
      <c r="N9" s="143"/>
      <c r="O9" s="143"/>
      <c r="P9" s="143"/>
    </row>
    <row r="10" spans="1:16" s="135" customFormat="1" ht="20.100000000000001" customHeight="1" x14ac:dyDescent="0.25">
      <c r="A10" s="133" t="s">
        <v>148</v>
      </c>
      <c r="B10" s="128">
        <v>250</v>
      </c>
      <c r="C10" s="128">
        <f>AAPG!B6</f>
        <v>0</v>
      </c>
      <c r="D10" s="134">
        <f>AAPG!B7</f>
        <v>0</v>
      </c>
      <c r="E10" s="128">
        <f>AAPG!B8</f>
        <v>0</v>
      </c>
      <c r="F10" s="228">
        <f t="shared" si="0"/>
        <v>250</v>
      </c>
      <c r="G10" s="231" t="s">
        <v>173</v>
      </c>
      <c r="H10" s="221" t="s">
        <v>243</v>
      </c>
      <c r="I10" s="225" t="s">
        <v>243</v>
      </c>
      <c r="J10" s="221" t="s">
        <v>243</v>
      </c>
      <c r="K10" s="244">
        <v>1</v>
      </c>
      <c r="L10" s="198"/>
      <c r="M10" s="143"/>
      <c r="N10" s="143"/>
      <c r="O10" s="143"/>
      <c r="P10" s="143"/>
    </row>
    <row r="11" spans="1:16" s="135" customFormat="1" ht="20.100000000000001" customHeight="1" x14ac:dyDescent="0.25">
      <c r="A11" s="133" t="s">
        <v>14</v>
      </c>
      <c r="B11" s="128">
        <v>1700</v>
      </c>
      <c r="C11" s="128">
        <f>'ACS-SA'!B6</f>
        <v>0</v>
      </c>
      <c r="D11" s="134">
        <f>'ACS-SA'!B7</f>
        <v>0</v>
      </c>
      <c r="E11" s="128">
        <f>'ACS-SA'!B8</f>
        <v>0</v>
      </c>
      <c r="F11" s="228">
        <f t="shared" si="0"/>
        <v>1700</v>
      </c>
      <c r="G11" s="231" t="s">
        <v>88</v>
      </c>
      <c r="H11" s="255" t="s">
        <v>243</v>
      </c>
      <c r="I11" s="225" t="s">
        <v>243</v>
      </c>
      <c r="J11" s="219" t="s">
        <v>243</v>
      </c>
      <c r="K11" s="245">
        <v>1</v>
      </c>
      <c r="L11" s="198"/>
      <c r="M11" s="143"/>
      <c r="N11" s="143"/>
      <c r="O11" s="143"/>
      <c r="P11" s="143"/>
    </row>
    <row r="12" spans="1:16" s="135" customFormat="1" ht="20.100000000000001" customHeight="1" x14ac:dyDescent="0.25">
      <c r="A12" s="133" t="s">
        <v>62</v>
      </c>
      <c r="B12" s="128">
        <v>5000</v>
      </c>
      <c r="C12" s="128">
        <f>AIChE!B6</f>
        <v>0</v>
      </c>
      <c r="D12" s="134">
        <f>AIChE!B7</f>
        <v>0</v>
      </c>
      <c r="E12" s="128">
        <f>AIChE!B8</f>
        <v>3500</v>
      </c>
      <c r="F12" s="228">
        <f t="shared" si="0"/>
        <v>1500</v>
      </c>
      <c r="G12" s="231" t="s">
        <v>131</v>
      </c>
      <c r="H12" s="232" t="s">
        <v>243</v>
      </c>
      <c r="I12" s="225" t="s">
        <v>243</v>
      </c>
      <c r="J12" s="221" t="s">
        <v>243</v>
      </c>
      <c r="K12" s="245">
        <v>1</v>
      </c>
      <c r="L12" s="198"/>
      <c r="M12" s="143"/>
      <c r="N12" s="143"/>
      <c r="O12" s="143"/>
      <c r="P12" s="143"/>
    </row>
    <row r="13" spans="1:16" s="135" customFormat="1" ht="20.100000000000001" customHeight="1" x14ac:dyDescent="0.25">
      <c r="A13" s="190" t="s">
        <v>296</v>
      </c>
      <c r="B13" s="128">
        <v>550</v>
      </c>
      <c r="C13" s="128">
        <f>AMSA!B6</f>
        <v>0</v>
      </c>
      <c r="D13" s="134">
        <f>AMSA!B7</f>
        <v>0</v>
      </c>
      <c r="E13" s="128">
        <f>AMSA!B8</f>
        <v>0</v>
      </c>
      <c r="F13" s="228">
        <f t="shared" si="0"/>
        <v>550</v>
      </c>
      <c r="G13" s="231" t="s">
        <v>306</v>
      </c>
      <c r="H13" s="232" t="s">
        <v>243</v>
      </c>
      <c r="I13" s="225" t="s">
        <v>243</v>
      </c>
      <c r="J13" s="221" t="s">
        <v>243</v>
      </c>
      <c r="K13" s="245">
        <v>1</v>
      </c>
      <c r="L13" s="198"/>
      <c r="M13" s="143"/>
      <c r="N13" s="143"/>
      <c r="O13" s="143"/>
      <c r="P13" s="143"/>
    </row>
    <row r="14" spans="1:16" s="152" customFormat="1" ht="20.100000000000001" customHeight="1" x14ac:dyDescent="0.25">
      <c r="A14" s="147" t="s">
        <v>85</v>
      </c>
      <c r="B14" s="148">
        <v>980</v>
      </c>
      <c r="C14" s="148">
        <f>AMWA!B6</f>
        <v>0</v>
      </c>
      <c r="D14" s="149">
        <f>AMWA!B7</f>
        <v>0</v>
      </c>
      <c r="E14" s="193">
        <f>AMWA!B8</f>
        <v>0</v>
      </c>
      <c r="F14" s="223">
        <f t="shared" si="0"/>
        <v>980</v>
      </c>
      <c r="G14" s="224" t="s">
        <v>154</v>
      </c>
      <c r="H14" s="233" t="s">
        <v>243</v>
      </c>
      <c r="I14" s="226" t="s">
        <v>243</v>
      </c>
      <c r="J14" s="219" t="s">
        <v>243</v>
      </c>
      <c r="K14" s="245">
        <v>1</v>
      </c>
      <c r="L14" s="200"/>
    </row>
    <row r="15" spans="1:16" s="152" customFormat="1" ht="20.100000000000001" customHeight="1" x14ac:dyDescent="0.25">
      <c r="A15" s="189" t="s">
        <v>271</v>
      </c>
      <c r="B15" s="148">
        <v>900</v>
      </c>
      <c r="C15" s="148">
        <f>AMWH!B6</f>
        <v>0</v>
      </c>
      <c r="D15" s="134">
        <f>AMWH!B7</f>
        <v>0</v>
      </c>
      <c r="E15" s="148">
        <f>AMWH!B8</f>
        <v>0</v>
      </c>
      <c r="F15" s="223">
        <f t="shared" si="0"/>
        <v>900</v>
      </c>
      <c r="G15" s="224"/>
      <c r="H15" s="233" t="s">
        <v>243</v>
      </c>
      <c r="I15" s="225" t="s">
        <v>243</v>
      </c>
      <c r="J15" s="221" t="s">
        <v>243</v>
      </c>
      <c r="K15" s="245">
        <v>1</v>
      </c>
      <c r="L15" s="200"/>
    </row>
    <row r="16" spans="1:16" s="135" customFormat="1" ht="20.100000000000001" customHeight="1" x14ac:dyDescent="0.25">
      <c r="A16" s="147" t="s">
        <v>241</v>
      </c>
      <c r="B16" s="148">
        <v>0</v>
      </c>
      <c r="C16" s="148">
        <f>APWA!B6</f>
        <v>0</v>
      </c>
      <c r="D16" s="149">
        <v>0</v>
      </c>
      <c r="E16" s="148">
        <f>APWA!B8</f>
        <v>0</v>
      </c>
      <c r="F16" s="223">
        <f t="shared" si="0"/>
        <v>0</v>
      </c>
      <c r="G16" s="224"/>
      <c r="H16"/>
      <c r="I16" s="226"/>
      <c r="J16" s="219"/>
      <c r="K16" s="245">
        <v>1</v>
      </c>
      <c r="L16" s="198" t="s">
        <v>376</v>
      </c>
      <c r="M16" s="143"/>
      <c r="N16" s="143"/>
      <c r="O16" s="143"/>
      <c r="P16" s="143"/>
    </row>
    <row r="17" spans="1:16" s="135" customFormat="1" ht="20.100000000000001" customHeight="1" x14ac:dyDescent="0.25">
      <c r="A17" s="133" t="s">
        <v>15</v>
      </c>
      <c r="B17" s="128">
        <v>4500</v>
      </c>
      <c r="C17" s="128">
        <f>ASCE!B6</f>
        <v>0</v>
      </c>
      <c r="D17" s="134">
        <f>ASCE!B7</f>
        <v>0</v>
      </c>
      <c r="E17" s="194">
        <f>ASCE!B8</f>
        <v>0</v>
      </c>
      <c r="F17" s="228">
        <f t="shared" si="0"/>
        <v>4500</v>
      </c>
      <c r="G17" s="231" t="s">
        <v>155</v>
      </c>
      <c r="H17" s="232" t="s">
        <v>243</v>
      </c>
      <c r="I17" s="225" t="s">
        <v>243</v>
      </c>
      <c r="J17" s="221" t="s">
        <v>243</v>
      </c>
      <c r="K17" s="244">
        <v>1</v>
      </c>
      <c r="L17" s="198"/>
      <c r="M17" s="143"/>
      <c r="N17" s="143"/>
      <c r="O17" s="143"/>
      <c r="P17" s="143"/>
    </row>
    <row r="18" spans="1:16" s="135" customFormat="1" ht="20.100000000000001" customHeight="1" x14ac:dyDescent="0.25">
      <c r="A18" s="133" t="s">
        <v>63</v>
      </c>
      <c r="B18" s="128">
        <v>5000</v>
      </c>
      <c r="C18" s="128">
        <f>ASID!B6</f>
        <v>0</v>
      </c>
      <c r="D18" s="134">
        <f>ASID!B7</f>
        <v>0</v>
      </c>
      <c r="E18" s="194">
        <f>ASID!B8</f>
        <v>1462.5</v>
      </c>
      <c r="F18" s="228">
        <f t="shared" si="0"/>
        <v>3537.5</v>
      </c>
      <c r="G18" s="231" t="s">
        <v>89</v>
      </c>
      <c r="H18" s="232" t="s">
        <v>243</v>
      </c>
      <c r="I18" s="225" t="s">
        <v>243</v>
      </c>
      <c r="J18" s="221" t="s">
        <v>243</v>
      </c>
      <c r="K18" s="244">
        <v>1</v>
      </c>
      <c r="L18" s="198"/>
      <c r="M18" s="143"/>
      <c r="N18" s="143"/>
      <c r="O18" s="143"/>
      <c r="P18" s="143"/>
    </row>
    <row r="19" spans="1:16" s="135" customFormat="1" ht="20.100000000000001" customHeight="1" x14ac:dyDescent="0.25">
      <c r="A19" s="133" t="s">
        <v>16</v>
      </c>
      <c r="B19" s="128">
        <v>9350</v>
      </c>
      <c r="C19" s="128">
        <f>ASME!B6</f>
        <v>0</v>
      </c>
      <c r="D19" s="134">
        <f>ASME!B7</f>
        <v>0</v>
      </c>
      <c r="E19" s="194">
        <f>ASME!B8</f>
        <v>443.83</v>
      </c>
      <c r="F19" s="228">
        <f t="shared" si="0"/>
        <v>8906.17</v>
      </c>
      <c r="G19" s="231" t="s">
        <v>132</v>
      </c>
      <c r="H19" s="232" t="s">
        <v>243</v>
      </c>
      <c r="I19" s="225" t="s">
        <v>243</v>
      </c>
      <c r="J19" s="221" t="s">
        <v>243</v>
      </c>
      <c r="K19" s="244">
        <v>1</v>
      </c>
      <c r="L19" s="198"/>
      <c r="M19" s="143"/>
      <c r="N19" s="143"/>
      <c r="O19" s="143"/>
      <c r="P19" s="143"/>
    </row>
    <row r="20" spans="1:16" s="152" customFormat="1" ht="31.5" x14ac:dyDescent="0.25">
      <c r="A20" s="147" t="s">
        <v>149</v>
      </c>
      <c r="B20" s="148">
        <v>1080</v>
      </c>
      <c r="C20" s="148">
        <f>AFSAQC!B6</f>
        <v>0</v>
      </c>
      <c r="D20" s="149">
        <v>0</v>
      </c>
      <c r="E20" s="193">
        <f>AFSAQC!B8</f>
        <v>1080</v>
      </c>
      <c r="F20" s="223">
        <f t="shared" si="0"/>
        <v>0</v>
      </c>
      <c r="G20" s="224"/>
      <c r="H20" s="261" t="s">
        <v>243</v>
      </c>
      <c r="I20" s="226" t="s">
        <v>243</v>
      </c>
      <c r="J20" s="221" t="s">
        <v>243</v>
      </c>
      <c r="K20" s="245">
        <v>1</v>
      </c>
      <c r="L20" s="200"/>
    </row>
    <row r="21" spans="1:16" s="135" customFormat="1" x14ac:dyDescent="0.25">
      <c r="A21" s="147" t="s">
        <v>74</v>
      </c>
      <c r="B21" s="148">
        <v>2300</v>
      </c>
      <c r="C21" s="148">
        <f>ArmyROTC!B6</f>
        <v>0</v>
      </c>
      <c r="D21" s="134">
        <f>ArmyROTC!B7</f>
        <v>0</v>
      </c>
      <c r="E21" s="148">
        <f>ArmyROTC!B8</f>
        <v>0</v>
      </c>
      <c r="F21" s="223">
        <f t="shared" si="0"/>
        <v>2300</v>
      </c>
      <c r="G21" s="224" t="s">
        <v>90</v>
      </c>
      <c r="H21" s="233" t="s">
        <v>243</v>
      </c>
      <c r="I21" s="225" t="s">
        <v>243</v>
      </c>
      <c r="J21" s="219" t="s">
        <v>243</v>
      </c>
      <c r="K21" s="244">
        <v>1</v>
      </c>
      <c r="L21" s="198"/>
      <c r="M21" s="143"/>
      <c r="N21" s="143"/>
      <c r="O21" s="143"/>
      <c r="P21" s="143"/>
    </row>
    <row r="22" spans="1:16" s="152" customFormat="1" ht="26.25" customHeight="1" x14ac:dyDescent="0.25">
      <c r="A22" s="147" t="s">
        <v>176</v>
      </c>
      <c r="B22" s="148">
        <v>1820</v>
      </c>
      <c r="C22" s="148">
        <f>ABSS!B6</f>
        <v>0</v>
      </c>
      <c r="D22" s="149">
        <f>ABSS!B7</f>
        <v>0</v>
      </c>
      <c r="E22" s="193">
        <f>ABSS!B8</f>
        <v>0</v>
      </c>
      <c r="F22" s="223">
        <f t="shared" si="0"/>
        <v>1820</v>
      </c>
      <c r="G22" s="224" t="s">
        <v>187</v>
      </c>
      <c r="H22" s="233" t="s">
        <v>243</v>
      </c>
      <c r="I22" s="225" t="s">
        <v>243</v>
      </c>
      <c r="J22" s="221" t="s">
        <v>243</v>
      </c>
      <c r="K22" s="245">
        <v>1</v>
      </c>
      <c r="L22" s="200"/>
    </row>
    <row r="23" spans="1:16" s="152" customFormat="1" ht="31.5" x14ac:dyDescent="0.25">
      <c r="A23" s="147" t="s">
        <v>136</v>
      </c>
      <c r="B23" s="148">
        <v>4500</v>
      </c>
      <c r="C23" s="148">
        <f>AITP!B6</f>
        <v>0</v>
      </c>
      <c r="D23" s="149">
        <f>AITP!B7</f>
        <v>0</v>
      </c>
      <c r="E23" s="193">
        <f>AITP!B8</f>
        <v>1942.66</v>
      </c>
      <c r="F23" s="223">
        <f t="shared" si="0"/>
        <v>2557.34</v>
      </c>
      <c r="G23" s="224" t="s">
        <v>140</v>
      </c>
      <c r="H23" s="233" t="s">
        <v>243</v>
      </c>
      <c r="I23" s="226" t="s">
        <v>243</v>
      </c>
      <c r="J23" s="221" t="s">
        <v>243</v>
      </c>
      <c r="K23" s="245">
        <v>1</v>
      </c>
      <c r="L23" s="200"/>
    </row>
    <row r="24" spans="1:16" s="152" customFormat="1" ht="20.100000000000001" customHeight="1" x14ac:dyDescent="0.25">
      <c r="A24" s="189" t="s">
        <v>272</v>
      </c>
      <c r="B24" s="148">
        <v>500</v>
      </c>
      <c r="C24" s="148">
        <v>0</v>
      </c>
      <c r="D24" s="149">
        <f>ALPA!B7</f>
        <v>0</v>
      </c>
      <c r="E24" s="148">
        <f>ALPA!B8</f>
        <v>0</v>
      </c>
      <c r="F24" s="223">
        <f>B24+C24-D24-E24</f>
        <v>500</v>
      </c>
      <c r="G24" s="224" t="s">
        <v>307</v>
      </c>
      <c r="H24" s="219" t="s">
        <v>243</v>
      </c>
      <c r="I24" s="225" t="s">
        <v>243</v>
      </c>
      <c r="J24" s="221"/>
      <c r="K24" s="245">
        <v>1</v>
      </c>
      <c r="L24" s="200"/>
    </row>
    <row r="25" spans="1:16" s="135" customFormat="1" ht="20.100000000000001" customHeight="1" x14ac:dyDescent="0.25">
      <c r="A25" s="133" t="s">
        <v>17</v>
      </c>
      <c r="B25" s="128">
        <v>7000</v>
      </c>
      <c r="C25" s="128">
        <f>ASAS!B6</f>
        <v>0</v>
      </c>
      <c r="D25" s="134">
        <f>ASAS!B7</f>
        <v>0</v>
      </c>
      <c r="E25" s="194">
        <f>ASAS!B8</f>
        <v>150</v>
      </c>
      <c r="F25" s="228">
        <f t="shared" ref="F25:F49" si="1">B25+C25-D25-E25</f>
        <v>6850</v>
      </c>
      <c r="G25" s="231" t="s">
        <v>91</v>
      </c>
      <c r="H25" s="232" t="s">
        <v>243</v>
      </c>
      <c r="I25" s="225" t="s">
        <v>243</v>
      </c>
      <c r="J25" s="221" t="s">
        <v>243</v>
      </c>
      <c r="K25" s="244">
        <v>1</v>
      </c>
      <c r="L25" s="198"/>
      <c r="M25" s="143"/>
      <c r="N25" s="143"/>
      <c r="O25" s="143"/>
      <c r="P25" s="143"/>
    </row>
    <row r="26" spans="1:16" s="135" customFormat="1" ht="20.100000000000001" customHeight="1" x14ac:dyDescent="0.25">
      <c r="A26" s="133" t="s">
        <v>150</v>
      </c>
      <c r="B26" s="128">
        <v>1000</v>
      </c>
      <c r="C26" s="128">
        <f>BB!B6</f>
        <v>0</v>
      </c>
      <c r="D26" s="134">
        <f>BB!B7</f>
        <v>0</v>
      </c>
      <c r="E26" s="194">
        <f>BB!B8</f>
        <v>0</v>
      </c>
      <c r="F26" s="228">
        <f t="shared" si="1"/>
        <v>1000</v>
      </c>
      <c r="G26" s="231"/>
      <c r="H26" s="232" t="s">
        <v>243</v>
      </c>
      <c r="I26" s="225" t="s">
        <v>243</v>
      </c>
      <c r="J26" s="221" t="s">
        <v>243</v>
      </c>
      <c r="K26" s="244">
        <v>1</v>
      </c>
      <c r="L26" s="198"/>
      <c r="M26" s="143"/>
      <c r="N26" s="143"/>
      <c r="O26" s="143"/>
      <c r="P26" s="143"/>
    </row>
    <row r="27" spans="1:16" s="135" customFormat="1" ht="20.100000000000001" customHeight="1" x14ac:dyDescent="0.25">
      <c r="A27" s="189" t="s">
        <v>273</v>
      </c>
      <c r="B27" s="148">
        <v>0</v>
      </c>
      <c r="C27" s="148">
        <f>BOSS!B6</f>
        <v>0</v>
      </c>
      <c r="D27" s="149">
        <v>0</v>
      </c>
      <c r="E27" s="148">
        <f>BOSS!B8</f>
        <v>0</v>
      </c>
      <c r="F27" s="223">
        <f t="shared" si="1"/>
        <v>0</v>
      </c>
      <c r="G27" s="224"/>
      <c r="H27" s="233" t="s">
        <v>243</v>
      </c>
      <c r="I27" s="225" t="s">
        <v>243</v>
      </c>
      <c r="J27" s="221" t="s">
        <v>243</v>
      </c>
      <c r="K27" s="245">
        <v>1</v>
      </c>
      <c r="L27" s="198">
        <v>21</v>
      </c>
      <c r="M27" s="143"/>
      <c r="N27" s="143"/>
      <c r="O27" s="143"/>
      <c r="P27" s="143"/>
    </row>
    <row r="28" spans="1:16" s="135" customFormat="1" ht="20.100000000000001" customHeight="1" x14ac:dyDescent="0.25">
      <c r="A28" s="133" t="s">
        <v>18</v>
      </c>
      <c r="B28" s="128">
        <v>4050</v>
      </c>
      <c r="C28" s="128">
        <f>'B&amp;B'!B6</f>
        <v>0</v>
      </c>
      <c r="D28" s="134">
        <v>1350</v>
      </c>
      <c r="E28" s="194">
        <f>'B&amp;B'!B8</f>
        <v>0</v>
      </c>
      <c r="F28" s="228">
        <f t="shared" si="1"/>
        <v>2700</v>
      </c>
      <c r="G28" s="231" t="s">
        <v>92</v>
      </c>
      <c r="H28" s="261" t="s">
        <v>243</v>
      </c>
      <c r="I28" s="226" t="s">
        <v>243</v>
      </c>
      <c r="J28" s="221" t="s">
        <v>243</v>
      </c>
      <c r="K28" s="244">
        <v>1</v>
      </c>
      <c r="L28" s="198"/>
      <c r="M28" s="143"/>
      <c r="N28" s="143"/>
      <c r="O28" s="143"/>
      <c r="P28" s="143"/>
    </row>
    <row r="29" spans="1:16" s="135" customFormat="1" ht="20.100000000000001" customHeight="1" x14ac:dyDescent="0.25">
      <c r="A29" s="133" t="s">
        <v>19</v>
      </c>
      <c r="B29" s="128">
        <v>13000</v>
      </c>
      <c r="C29" s="128">
        <f>TechCRU!B6</f>
        <v>0</v>
      </c>
      <c r="D29" s="134">
        <f>TechCRU!B7</f>
        <v>0</v>
      </c>
      <c r="E29" s="194">
        <f>TechCRU!B8</f>
        <v>6900.52</v>
      </c>
      <c r="F29" s="228">
        <f t="shared" si="1"/>
        <v>6099.48</v>
      </c>
      <c r="G29" s="231" t="s">
        <v>93</v>
      </c>
      <c r="H29" s="232" t="s">
        <v>243</v>
      </c>
      <c r="I29" s="225" t="s">
        <v>243</v>
      </c>
      <c r="J29" s="221" t="s">
        <v>243</v>
      </c>
      <c r="K29" s="244">
        <v>1</v>
      </c>
      <c r="L29" s="198"/>
      <c r="M29" s="143"/>
      <c r="N29" s="143"/>
      <c r="O29" s="143"/>
      <c r="P29" s="143"/>
    </row>
    <row r="30" spans="1:16" s="81" customFormat="1" ht="20.100000000000001" customHeight="1" x14ac:dyDescent="0.25">
      <c r="A30" s="147" t="s">
        <v>20</v>
      </c>
      <c r="B30" s="148">
        <v>9000</v>
      </c>
      <c r="C30" s="148">
        <f>CSA!B6</f>
        <v>0</v>
      </c>
      <c r="D30" s="134">
        <f>CSA!B7</f>
        <v>0</v>
      </c>
      <c r="E30" s="148">
        <f>CSA!B8</f>
        <v>1200</v>
      </c>
      <c r="F30" s="223">
        <f t="shared" si="1"/>
        <v>7800</v>
      </c>
      <c r="G30" s="224" t="s">
        <v>94</v>
      </c>
      <c r="H30" s="233" t="s">
        <v>243</v>
      </c>
      <c r="I30" s="225" t="s">
        <v>243</v>
      </c>
      <c r="J30" s="221" t="s">
        <v>243</v>
      </c>
      <c r="K30" s="245">
        <v>1</v>
      </c>
      <c r="L30" s="198"/>
      <c r="M30" s="143"/>
      <c r="N30" s="143"/>
      <c r="O30" s="143"/>
      <c r="P30" s="143"/>
    </row>
    <row r="31" spans="1:16" s="152" customFormat="1" ht="20.100000000000001" customHeight="1" x14ac:dyDescent="0.25">
      <c r="A31" s="321" t="s">
        <v>232</v>
      </c>
      <c r="B31" s="298">
        <v>100</v>
      </c>
      <c r="C31" s="298">
        <f>ChiEpsilon!B6</f>
        <v>0</v>
      </c>
      <c r="D31" s="307">
        <v>100</v>
      </c>
      <c r="E31" s="298">
        <f>ChiEpsilon!B8</f>
        <v>0</v>
      </c>
      <c r="F31" s="308">
        <f t="shared" si="1"/>
        <v>0</v>
      </c>
      <c r="G31" s="302" t="s">
        <v>308</v>
      </c>
      <c r="H31" s="322" t="s">
        <v>243</v>
      </c>
      <c r="I31" s="304" t="s">
        <v>243</v>
      </c>
      <c r="J31" s="305"/>
      <c r="K31" s="245">
        <v>1</v>
      </c>
      <c r="L31" s="200"/>
    </row>
    <row r="32" spans="1:16" s="135" customFormat="1" ht="20.100000000000001" customHeight="1" x14ac:dyDescent="0.25">
      <c r="A32" s="147" t="s">
        <v>21</v>
      </c>
      <c r="B32" s="148">
        <v>900</v>
      </c>
      <c r="C32" s="148">
        <f>ChiRho!B6</f>
        <v>0</v>
      </c>
      <c r="D32" s="149">
        <v>0</v>
      </c>
      <c r="E32" s="148">
        <f>ChiRho!B8</f>
        <v>0</v>
      </c>
      <c r="F32" s="223">
        <f t="shared" si="1"/>
        <v>900</v>
      </c>
      <c r="G32" s="224" t="s">
        <v>95</v>
      </c>
      <c r="H32" s="219" t="s">
        <v>243</v>
      </c>
      <c r="I32" s="226" t="s">
        <v>243</v>
      </c>
      <c r="J32" s="221" t="s">
        <v>243</v>
      </c>
      <c r="K32" s="245">
        <v>1</v>
      </c>
      <c r="L32" s="198"/>
      <c r="M32" s="143"/>
      <c r="N32" s="143"/>
      <c r="O32" s="143"/>
      <c r="P32" s="143"/>
    </row>
    <row r="33" spans="1:16" s="81" customFormat="1" ht="20.100000000000001" customHeight="1" x14ac:dyDescent="0.25">
      <c r="A33" s="189" t="s">
        <v>356</v>
      </c>
      <c r="B33" s="148">
        <v>200</v>
      </c>
      <c r="C33" s="148">
        <v>0</v>
      </c>
      <c r="D33" s="149">
        <f>CRY!B7</f>
        <v>0</v>
      </c>
      <c r="E33" s="148">
        <f>CRY!B8</f>
        <v>0</v>
      </c>
      <c r="F33" s="223">
        <f>B33+C33-D33-E33</f>
        <v>200</v>
      </c>
      <c r="G33" s="224"/>
      <c r="H33" s="233" t="s">
        <v>243</v>
      </c>
      <c r="I33" s="225" t="s">
        <v>243</v>
      </c>
      <c r="J33" s="221" t="s">
        <v>243</v>
      </c>
      <c r="K33" s="245">
        <v>1</v>
      </c>
      <c r="L33" s="198"/>
      <c r="M33" s="143"/>
      <c r="N33" s="143"/>
      <c r="O33" s="143"/>
      <c r="P33" s="143"/>
    </row>
    <row r="34" spans="1:16" s="135" customFormat="1" ht="20.100000000000001" customHeight="1" x14ac:dyDescent="0.25">
      <c r="A34" s="279" t="s">
        <v>75</v>
      </c>
      <c r="B34" s="280">
        <v>6500</v>
      </c>
      <c r="C34" s="280">
        <v>303.62</v>
      </c>
      <c r="D34" s="281">
        <f>Christians!B7</f>
        <v>0</v>
      </c>
      <c r="E34" s="282">
        <f>Christians!B8</f>
        <v>6803.62</v>
      </c>
      <c r="F34" s="283">
        <f t="shared" si="1"/>
        <v>0</v>
      </c>
      <c r="G34" s="284" t="s">
        <v>417</v>
      </c>
      <c r="H34" s="285" t="s">
        <v>243</v>
      </c>
      <c r="I34" s="286" t="s">
        <v>243</v>
      </c>
      <c r="J34" s="287" t="s">
        <v>243</v>
      </c>
      <c r="K34" s="245">
        <v>1</v>
      </c>
      <c r="L34" s="198"/>
      <c r="M34" s="143"/>
      <c r="N34" s="143"/>
      <c r="O34" s="143"/>
      <c r="P34" s="143"/>
    </row>
    <row r="35" spans="1:16" s="152" customFormat="1" ht="36.75" customHeight="1" x14ac:dyDescent="0.25">
      <c r="A35" s="272" t="s">
        <v>514</v>
      </c>
      <c r="B35" s="148">
        <v>300</v>
      </c>
      <c r="C35" s="148">
        <f>CISER!B6</f>
        <v>0</v>
      </c>
      <c r="D35" s="134">
        <f>CISER!B7</f>
        <v>0</v>
      </c>
      <c r="E35" s="148">
        <f>CISER!B8</f>
        <v>0</v>
      </c>
      <c r="F35" s="223">
        <f t="shared" si="1"/>
        <v>300</v>
      </c>
      <c r="G35" s="224" t="s">
        <v>141</v>
      </c>
      <c r="H35" s="233" t="s">
        <v>243</v>
      </c>
      <c r="I35" s="225" t="s">
        <v>243</v>
      </c>
      <c r="J35" s="219" t="s">
        <v>243</v>
      </c>
      <c r="K35" s="245">
        <v>1</v>
      </c>
      <c r="L35" s="200"/>
    </row>
    <row r="36" spans="1:16" s="135" customFormat="1" ht="34.5" customHeight="1" x14ac:dyDescent="0.25">
      <c r="A36" s="133" t="s">
        <v>165</v>
      </c>
      <c r="B36" s="128">
        <v>1300</v>
      </c>
      <c r="C36" s="128">
        <v>0</v>
      </c>
      <c r="D36" s="134">
        <f>'A&amp;S Ambassadors'!B7</f>
        <v>0</v>
      </c>
      <c r="E36" s="194">
        <f>'A&amp;S Ambassadors'!B8</f>
        <v>0</v>
      </c>
      <c r="F36" s="228">
        <f t="shared" si="1"/>
        <v>1300</v>
      </c>
      <c r="G36" s="231" t="s">
        <v>186</v>
      </c>
      <c r="H36" s="232" t="s">
        <v>243</v>
      </c>
      <c r="I36" s="225" t="s">
        <v>243</v>
      </c>
      <c r="J36" s="221" t="s">
        <v>243</v>
      </c>
      <c r="K36" s="244">
        <v>1</v>
      </c>
      <c r="L36" s="198"/>
      <c r="M36" s="143"/>
      <c r="N36" s="143"/>
      <c r="O36" s="143"/>
      <c r="P36" s="143"/>
    </row>
    <row r="37" spans="1:16" s="152" customFormat="1" ht="20.100000000000001" customHeight="1" x14ac:dyDescent="0.25">
      <c r="A37" s="279" t="s">
        <v>233</v>
      </c>
      <c r="B37" s="280">
        <v>240</v>
      </c>
      <c r="C37" s="280">
        <f>CommStudies!B6</f>
        <v>89.28</v>
      </c>
      <c r="D37" s="281">
        <f>CommStudies!B7</f>
        <v>0</v>
      </c>
      <c r="E37" s="282">
        <f>CommStudies!B8</f>
        <v>329.28</v>
      </c>
      <c r="F37" s="283">
        <f t="shared" si="1"/>
        <v>0</v>
      </c>
      <c r="G37" s="284" t="s">
        <v>309</v>
      </c>
      <c r="H37" s="285" t="s">
        <v>243</v>
      </c>
      <c r="I37" s="286" t="s">
        <v>243</v>
      </c>
      <c r="J37" s="287" t="s">
        <v>243</v>
      </c>
      <c r="K37" s="245">
        <v>1</v>
      </c>
      <c r="L37" s="200"/>
    </row>
    <row r="38" spans="1:16" s="152" customFormat="1" ht="20.100000000000001" customHeight="1" x14ac:dyDescent="0.25">
      <c r="A38" s="189" t="s">
        <v>357</v>
      </c>
      <c r="B38" s="148">
        <v>500</v>
      </c>
      <c r="C38" s="148">
        <v>0</v>
      </c>
      <c r="D38" s="149">
        <f>B38/3</f>
        <v>166.66666666666666</v>
      </c>
      <c r="E38" s="193">
        <f>CTC!B8</f>
        <v>0</v>
      </c>
      <c r="F38" s="223">
        <f>B38-C38-D38+E38</f>
        <v>333.33333333333337</v>
      </c>
      <c r="G38" s="224"/>
      <c r="H38" s="219" t="s">
        <v>243</v>
      </c>
      <c r="I38" s="225" t="s">
        <v>243</v>
      </c>
      <c r="J38" s="219" t="s">
        <v>243</v>
      </c>
      <c r="K38" s="245">
        <v>1</v>
      </c>
      <c r="L38" s="200"/>
    </row>
    <row r="39" spans="1:16" s="152" customFormat="1" ht="20.100000000000001" customHeight="1" x14ac:dyDescent="0.25">
      <c r="A39" s="189" t="s">
        <v>274</v>
      </c>
      <c r="B39" s="148">
        <v>1000</v>
      </c>
      <c r="C39" s="148">
        <f>DWS!B6</f>
        <v>0</v>
      </c>
      <c r="D39" s="134">
        <f>DWS!B7</f>
        <v>0</v>
      </c>
      <c r="E39" s="148">
        <f>DWS!B8</f>
        <v>0</v>
      </c>
      <c r="F39" s="223">
        <f t="shared" si="1"/>
        <v>1000</v>
      </c>
      <c r="G39" s="224" t="s">
        <v>310</v>
      </c>
      <c r="H39" s="233" t="s">
        <v>243</v>
      </c>
      <c r="I39" s="225" t="s">
        <v>243</v>
      </c>
      <c r="J39" s="221" t="s">
        <v>243</v>
      </c>
      <c r="K39" s="245">
        <v>1</v>
      </c>
      <c r="L39" s="200"/>
    </row>
    <row r="40" spans="1:16" s="152" customFormat="1" ht="20.100000000000001" customHeight="1" x14ac:dyDescent="0.25">
      <c r="A40" s="189" t="s">
        <v>275</v>
      </c>
      <c r="B40" s="148">
        <v>0</v>
      </c>
      <c r="C40" s="148">
        <f>DA!B6</f>
        <v>0</v>
      </c>
      <c r="D40" s="149">
        <v>0</v>
      </c>
      <c r="E40" s="148">
        <f>DA!B8</f>
        <v>0</v>
      </c>
      <c r="F40" s="223">
        <f t="shared" si="1"/>
        <v>0</v>
      </c>
      <c r="G40" s="224" t="s">
        <v>311</v>
      </c>
      <c r="H40"/>
      <c r="I40" s="225"/>
      <c r="J40" s="221"/>
      <c r="K40" s="245">
        <v>1</v>
      </c>
      <c r="L40" s="200">
        <v>21</v>
      </c>
    </row>
    <row r="41" spans="1:16" s="135" customFormat="1" ht="20.100000000000001" customHeight="1" x14ac:dyDescent="0.25">
      <c r="A41" s="297" t="s">
        <v>72</v>
      </c>
      <c r="B41" s="298">
        <v>5000</v>
      </c>
      <c r="C41" s="298">
        <f>DSP!B6</f>
        <v>0</v>
      </c>
      <c r="D41" s="307">
        <v>5000</v>
      </c>
      <c r="E41" s="310">
        <f>DSP!B8</f>
        <v>0</v>
      </c>
      <c r="F41" s="308">
        <f t="shared" si="1"/>
        <v>0</v>
      </c>
      <c r="G41" s="302" t="s">
        <v>96</v>
      </c>
      <c r="H41" s="319"/>
      <c r="I41" s="304" t="s">
        <v>243</v>
      </c>
      <c r="J41" s="305"/>
      <c r="K41" s="245">
        <v>1</v>
      </c>
      <c r="L41" s="198"/>
      <c r="M41" s="143"/>
      <c r="N41" s="143"/>
      <c r="O41" s="143"/>
      <c r="P41" s="143"/>
    </row>
    <row r="42" spans="1:16" s="135" customFormat="1" ht="20.100000000000001" customHeight="1" x14ac:dyDescent="0.25">
      <c r="A42" s="189" t="s">
        <v>276</v>
      </c>
      <c r="B42" s="148">
        <v>0</v>
      </c>
      <c r="C42" s="148">
        <f>DSC!B6</f>
        <v>0</v>
      </c>
      <c r="D42" s="149">
        <v>0</v>
      </c>
      <c r="E42" s="148">
        <f>DSC!B8</f>
        <v>0</v>
      </c>
      <c r="F42" s="223">
        <f t="shared" si="1"/>
        <v>0</v>
      </c>
      <c r="G42" s="224"/>
      <c r="H42" s="216"/>
      <c r="I42" s="225"/>
      <c r="J42" s="221" t="s">
        <v>243</v>
      </c>
      <c r="K42" s="245">
        <v>1</v>
      </c>
      <c r="L42" s="198">
        <v>21</v>
      </c>
      <c r="M42" s="143"/>
      <c r="N42" s="143"/>
      <c r="O42" s="143"/>
      <c r="P42" s="143"/>
    </row>
    <row r="43" spans="1:16" s="135" customFormat="1" ht="20.100000000000001" customHeight="1" x14ac:dyDescent="0.25">
      <c r="A43" s="189" t="s">
        <v>433</v>
      </c>
      <c r="B43" s="148">
        <v>500</v>
      </c>
      <c r="C43" s="148">
        <v>0</v>
      </c>
      <c r="D43" s="149">
        <v>0</v>
      </c>
      <c r="E43" s="148">
        <v>0</v>
      </c>
      <c r="F43" s="223">
        <f>B43+C43-D43-E43</f>
        <v>500</v>
      </c>
      <c r="G43" s="224" t="s">
        <v>435</v>
      </c>
      <c r="H43" s="137" t="s">
        <v>243</v>
      </c>
      <c r="I43" s="225" t="s">
        <v>243</v>
      </c>
      <c r="J43" s="221" t="s">
        <v>243</v>
      </c>
      <c r="K43" s="245"/>
      <c r="L43" s="198"/>
      <c r="M43" s="143"/>
      <c r="N43" s="143"/>
      <c r="O43" s="143"/>
      <c r="P43" s="143"/>
    </row>
    <row r="44" spans="1:16" s="135" customFormat="1" ht="20.100000000000001" customHeight="1" x14ac:dyDescent="0.25">
      <c r="A44" s="133" t="s">
        <v>177</v>
      </c>
      <c r="B44" s="128">
        <v>1000</v>
      </c>
      <c r="C44" s="128">
        <f>EWB!B6</f>
        <v>0</v>
      </c>
      <c r="D44" s="134">
        <f>B44/3</f>
        <v>333.33333333333331</v>
      </c>
      <c r="E44" s="128">
        <f>EWB!B8</f>
        <v>0</v>
      </c>
      <c r="F44" s="228">
        <f t="shared" si="1"/>
        <v>666.66666666666674</v>
      </c>
      <c r="G44" s="231" t="s">
        <v>183</v>
      </c>
      <c r="H44" s="232" t="s">
        <v>243</v>
      </c>
      <c r="I44" s="225" t="s">
        <v>243</v>
      </c>
      <c r="J44" s="260"/>
      <c r="K44" s="244">
        <v>1</v>
      </c>
      <c r="L44" s="198"/>
      <c r="M44" s="143"/>
      <c r="N44" s="143"/>
      <c r="O44" s="143"/>
      <c r="P44" s="143"/>
    </row>
    <row r="45" spans="1:16" s="135" customFormat="1" ht="20.100000000000001" customHeight="1" x14ac:dyDescent="0.25">
      <c r="A45" s="197" t="s">
        <v>22</v>
      </c>
      <c r="B45" s="128">
        <v>1300</v>
      </c>
      <c r="C45" s="128">
        <f>EON!B6</f>
        <v>0</v>
      </c>
      <c r="D45" s="134">
        <f>EON!B7</f>
        <v>0</v>
      </c>
      <c r="E45" s="194">
        <f>EON!B8</f>
        <v>142.82</v>
      </c>
      <c r="F45" s="228">
        <f t="shared" si="1"/>
        <v>1157.18</v>
      </c>
      <c r="G45" s="231" t="s">
        <v>97</v>
      </c>
      <c r="H45" s="232" t="s">
        <v>243</v>
      </c>
      <c r="I45" s="225" t="s">
        <v>243</v>
      </c>
      <c r="J45" s="221" t="s">
        <v>243</v>
      </c>
      <c r="K45" s="244">
        <v>1</v>
      </c>
      <c r="L45" s="198"/>
      <c r="M45" s="143"/>
      <c r="N45" s="143"/>
      <c r="O45" s="143"/>
      <c r="P45" s="143"/>
    </row>
    <row r="46" spans="1:16" s="135" customFormat="1" ht="31.5" x14ac:dyDescent="0.25">
      <c r="A46" s="133" t="s">
        <v>343</v>
      </c>
      <c r="B46" s="128">
        <v>0</v>
      </c>
      <c r="C46" s="128">
        <f>EtaSigDelta!B6</f>
        <v>0</v>
      </c>
      <c r="D46" s="134">
        <f>EtaSigDelta!B7</f>
        <v>0</v>
      </c>
      <c r="E46" s="128">
        <f>EtaSigDelta!B8</f>
        <v>0</v>
      </c>
      <c r="F46" s="228">
        <f t="shared" si="1"/>
        <v>0</v>
      </c>
      <c r="G46" s="231"/>
      <c r="H46"/>
      <c r="I46" s="225"/>
      <c r="J46" s="221"/>
      <c r="K46" s="244">
        <v>1</v>
      </c>
      <c r="L46" s="198" t="s">
        <v>376</v>
      </c>
      <c r="M46" s="143"/>
      <c r="N46" s="143"/>
      <c r="O46" s="143"/>
      <c r="P46" s="143"/>
    </row>
    <row r="47" spans="1:16" s="135" customFormat="1" x14ac:dyDescent="0.25">
      <c r="A47" s="133" t="s">
        <v>201</v>
      </c>
      <c r="B47" s="128">
        <v>375</v>
      </c>
      <c r="C47" s="128">
        <f>Filipino!B6</f>
        <v>0</v>
      </c>
      <c r="D47" s="134">
        <f>Filipino!B7</f>
        <v>0</v>
      </c>
      <c r="E47" s="128">
        <f>Filipino!B8</f>
        <v>0</v>
      </c>
      <c r="F47" s="228">
        <f t="shared" si="1"/>
        <v>375</v>
      </c>
      <c r="G47" s="231" t="s">
        <v>202</v>
      </c>
      <c r="H47" s="232" t="s">
        <v>243</v>
      </c>
      <c r="I47" s="225" t="s">
        <v>243</v>
      </c>
      <c r="J47" s="221" t="s">
        <v>243</v>
      </c>
      <c r="K47" s="244">
        <v>1</v>
      </c>
      <c r="L47" s="198"/>
      <c r="M47" s="143"/>
      <c r="N47" s="143"/>
      <c r="O47" s="143"/>
      <c r="P47" s="143"/>
    </row>
    <row r="48" spans="1:16" s="152" customFormat="1" x14ac:dyDescent="0.25">
      <c r="A48" s="202" t="s">
        <v>330</v>
      </c>
      <c r="B48" s="148">
        <v>4000</v>
      </c>
      <c r="C48" s="148">
        <f>FinAsso!B6</f>
        <v>0</v>
      </c>
      <c r="D48" s="149">
        <v>0</v>
      </c>
      <c r="E48" s="193">
        <f>FinAsso!B8</f>
        <v>0</v>
      </c>
      <c r="F48" s="223">
        <f t="shared" si="1"/>
        <v>4000</v>
      </c>
      <c r="G48" s="224" t="s">
        <v>98</v>
      </c>
      <c r="H48" s="254" t="s">
        <v>243</v>
      </c>
      <c r="I48" s="226" t="s">
        <v>243</v>
      </c>
      <c r="J48" s="221" t="s">
        <v>243</v>
      </c>
      <c r="K48" s="245">
        <v>1</v>
      </c>
      <c r="L48" s="200"/>
    </row>
    <row r="49" spans="1:16" s="135" customFormat="1" x14ac:dyDescent="0.25">
      <c r="A49" s="202" t="s">
        <v>341</v>
      </c>
      <c r="B49" s="128">
        <v>12500</v>
      </c>
      <c r="C49" s="128">
        <f>RRR!B6</f>
        <v>0</v>
      </c>
      <c r="D49" s="134">
        <f>RRR!B7</f>
        <v>0</v>
      </c>
      <c r="E49" s="194">
        <f>RRR!B8</f>
        <v>2550</v>
      </c>
      <c r="F49" s="228">
        <f t="shared" si="1"/>
        <v>9950</v>
      </c>
      <c r="G49" s="231" t="s">
        <v>84</v>
      </c>
      <c r="H49" s="232" t="s">
        <v>243</v>
      </c>
      <c r="I49" s="227" t="s">
        <v>243</v>
      </c>
      <c r="J49" s="221" t="s">
        <v>243</v>
      </c>
      <c r="K49" s="244">
        <v>1</v>
      </c>
      <c r="L49" s="198"/>
      <c r="M49" s="143"/>
      <c r="N49" s="143"/>
      <c r="O49" s="143"/>
      <c r="P49" s="143"/>
    </row>
    <row r="50" spans="1:16" s="152" customFormat="1" ht="20.100000000000001" customHeight="1" x14ac:dyDescent="0.25">
      <c r="A50" s="306" t="s">
        <v>277</v>
      </c>
      <c r="B50" s="298">
        <v>350</v>
      </c>
      <c r="C50" s="298">
        <f>GC!B6</f>
        <v>0</v>
      </c>
      <c r="D50" s="307">
        <v>350</v>
      </c>
      <c r="E50" s="298">
        <f>GC!B8</f>
        <v>0</v>
      </c>
      <c r="F50" s="308">
        <f t="shared" ref="F50:F71" si="2">B50+C50-D50-E50</f>
        <v>0</v>
      </c>
      <c r="G50" s="302"/>
      <c r="H50" s="309"/>
      <c r="I50" s="304"/>
      <c r="J50" s="305"/>
      <c r="K50" s="245">
        <v>1</v>
      </c>
      <c r="L50" s="200"/>
    </row>
    <row r="51" spans="1:16" s="135" customFormat="1" ht="20.100000000000001" customHeight="1" x14ac:dyDescent="0.25">
      <c r="A51" s="133" t="s">
        <v>24</v>
      </c>
      <c r="B51" s="128">
        <v>1500</v>
      </c>
      <c r="C51" s="128">
        <f>'Goin'' Band'!B6</f>
        <v>0</v>
      </c>
      <c r="D51" s="134">
        <f>'Goin'' Band'!B7</f>
        <v>0</v>
      </c>
      <c r="E51" s="194">
        <f>'Goin'' Band'!B8</f>
        <v>0</v>
      </c>
      <c r="F51" s="228">
        <f t="shared" si="2"/>
        <v>1500</v>
      </c>
      <c r="G51" s="231"/>
      <c r="H51" s="232" t="s">
        <v>243</v>
      </c>
      <c r="I51" s="225" t="s">
        <v>243</v>
      </c>
      <c r="J51" s="221" t="s">
        <v>243</v>
      </c>
      <c r="K51" s="245">
        <v>1</v>
      </c>
      <c r="L51" s="198"/>
      <c r="M51" s="143"/>
      <c r="N51" s="143"/>
      <c r="O51" s="143"/>
      <c r="P51" s="143"/>
    </row>
    <row r="52" spans="1:16" s="135" customFormat="1" ht="20.100000000000001" customHeight="1" x14ac:dyDescent="0.25">
      <c r="A52" s="133" t="s">
        <v>423</v>
      </c>
      <c r="B52" s="128">
        <v>0</v>
      </c>
      <c r="C52" s="128">
        <v>0</v>
      </c>
      <c r="D52" s="134">
        <v>0</v>
      </c>
      <c r="E52" s="194">
        <v>0</v>
      </c>
      <c r="F52" s="228">
        <v>0</v>
      </c>
      <c r="G52" s="231"/>
      <c r="H52" s="254" t="s">
        <v>243</v>
      </c>
      <c r="I52" s="225" t="s">
        <v>243</v>
      </c>
      <c r="J52" s="221" t="s">
        <v>243</v>
      </c>
      <c r="K52" s="245"/>
      <c r="L52" s="198"/>
      <c r="M52" s="143"/>
      <c r="N52" s="143"/>
      <c r="O52" s="143"/>
      <c r="P52" s="143"/>
    </row>
    <row r="53" spans="1:16" s="152" customFormat="1" ht="20.100000000000001" customHeight="1" x14ac:dyDescent="0.25">
      <c r="A53" s="189" t="s">
        <v>359</v>
      </c>
      <c r="B53" s="148">
        <v>500</v>
      </c>
      <c r="C53" s="148">
        <v>0</v>
      </c>
      <c r="D53" s="149">
        <f>HOSAM!B7</f>
        <v>0</v>
      </c>
      <c r="E53" s="193">
        <f>HOSAM!B8</f>
        <v>0</v>
      </c>
      <c r="F53" s="223">
        <f>B53+C53-D53-E53</f>
        <v>500</v>
      </c>
      <c r="G53" s="224"/>
      <c r="H53" s="219" t="s">
        <v>243</v>
      </c>
      <c r="I53" s="225" t="s">
        <v>243</v>
      </c>
      <c r="J53" s="221" t="s">
        <v>243</v>
      </c>
      <c r="K53" s="245">
        <v>1</v>
      </c>
      <c r="L53" s="200"/>
    </row>
    <row r="54" spans="1:16" s="152" customFormat="1" ht="20.100000000000001" customHeight="1" x14ac:dyDescent="0.25">
      <c r="A54" s="189" t="s">
        <v>320</v>
      </c>
      <c r="B54" s="148">
        <v>520</v>
      </c>
      <c r="C54" s="148">
        <v>0</v>
      </c>
      <c r="D54" s="149">
        <f>HR!B7</f>
        <v>0</v>
      </c>
      <c r="E54" s="193">
        <f>HR!B8</f>
        <v>0</v>
      </c>
      <c r="F54" s="223">
        <f t="shared" si="2"/>
        <v>520</v>
      </c>
      <c r="G54" s="224"/>
      <c r="H54" s="233" t="s">
        <v>243</v>
      </c>
      <c r="I54" s="225" t="s">
        <v>243</v>
      </c>
      <c r="J54" s="219" t="s">
        <v>243</v>
      </c>
      <c r="K54" s="245">
        <v>1</v>
      </c>
      <c r="L54" s="200"/>
    </row>
    <row r="55" spans="1:16" s="135" customFormat="1" ht="20.100000000000001" customHeight="1" x14ac:dyDescent="0.25">
      <c r="A55" s="133" t="s">
        <v>76</v>
      </c>
      <c r="B55" s="128">
        <v>3500</v>
      </c>
      <c r="C55" s="128">
        <f>HSS!B6</f>
        <v>0</v>
      </c>
      <c r="D55" s="134">
        <f>HSS!B7</f>
        <v>0</v>
      </c>
      <c r="E55" s="194">
        <f>HSS!B8</f>
        <v>0</v>
      </c>
      <c r="F55" s="228">
        <f t="shared" si="2"/>
        <v>3500</v>
      </c>
      <c r="G55" s="231" t="s">
        <v>100</v>
      </c>
      <c r="H55" s="232" t="s">
        <v>243</v>
      </c>
      <c r="I55" s="225" t="s">
        <v>243</v>
      </c>
      <c r="J55" s="221" t="s">
        <v>243</v>
      </c>
      <c r="K55" s="244">
        <v>1</v>
      </c>
      <c r="L55" s="198"/>
      <c r="M55" s="143"/>
      <c r="N55" s="143"/>
      <c r="O55" s="143"/>
      <c r="P55" s="143"/>
    </row>
    <row r="56" spans="1:16" s="135" customFormat="1" ht="20.100000000000001" customHeight="1" x14ac:dyDescent="0.25">
      <c r="A56" s="133" t="s">
        <v>203</v>
      </c>
      <c r="B56" s="128">
        <v>200</v>
      </c>
      <c r="C56" s="128">
        <f>HistoryClub!B6</f>
        <v>0</v>
      </c>
      <c r="D56" s="134">
        <f>B56/3</f>
        <v>66.666666666666671</v>
      </c>
      <c r="E56" s="194">
        <f>HistoryClub!B8</f>
        <v>0</v>
      </c>
      <c r="F56" s="228">
        <f t="shared" si="2"/>
        <v>133.33333333333331</v>
      </c>
      <c r="G56" s="231" t="s">
        <v>312</v>
      </c>
      <c r="H56" s="29"/>
      <c r="I56" s="259"/>
      <c r="J56" s="221" t="s">
        <v>243</v>
      </c>
      <c r="K56" s="244">
        <v>1</v>
      </c>
      <c r="L56" s="198"/>
      <c r="M56" s="143"/>
      <c r="N56" s="143"/>
      <c r="O56" s="143"/>
      <c r="P56" s="143"/>
    </row>
    <row r="57" spans="1:16" s="135" customFormat="1" ht="20.100000000000001" customHeight="1" x14ac:dyDescent="0.25">
      <c r="A57" s="147" t="s">
        <v>268</v>
      </c>
      <c r="B57" s="148">
        <v>2000</v>
      </c>
      <c r="C57" s="148">
        <f>HSRecruiters!B6</f>
        <v>0</v>
      </c>
      <c r="D57" s="149">
        <f>HSRecruiters!B7</f>
        <v>0</v>
      </c>
      <c r="E57" s="193">
        <f>HSRecruiters!B8</f>
        <v>421.76</v>
      </c>
      <c r="F57" s="223">
        <f t="shared" si="2"/>
        <v>1578.24</v>
      </c>
      <c r="G57" s="224" t="s">
        <v>142</v>
      </c>
      <c r="H57" s="233" t="s">
        <v>243</v>
      </c>
      <c r="I57" s="225" t="s">
        <v>243</v>
      </c>
      <c r="J57" s="219" t="s">
        <v>243</v>
      </c>
      <c r="K57" s="245">
        <v>1</v>
      </c>
      <c r="L57" s="198"/>
      <c r="M57" s="143"/>
      <c r="N57" s="143"/>
      <c r="O57" s="143"/>
      <c r="P57" s="143"/>
    </row>
    <row r="58" spans="1:16" s="135" customFormat="1" ht="20.100000000000001" customHeight="1" x14ac:dyDescent="0.25">
      <c r="A58" s="279" t="s">
        <v>25</v>
      </c>
      <c r="B58" s="280">
        <v>2000</v>
      </c>
      <c r="C58" s="280">
        <f>ISA!B6</f>
        <v>0</v>
      </c>
      <c r="D58" s="281">
        <f>ISA!B7</f>
        <v>0</v>
      </c>
      <c r="E58" s="282">
        <f>ISA!B8</f>
        <v>2000</v>
      </c>
      <c r="F58" s="283">
        <f t="shared" si="2"/>
        <v>0</v>
      </c>
      <c r="G58" s="284" t="s">
        <v>101</v>
      </c>
      <c r="H58" s="285" t="s">
        <v>243</v>
      </c>
      <c r="I58" s="286" t="s">
        <v>243</v>
      </c>
      <c r="J58" s="287" t="s">
        <v>243</v>
      </c>
      <c r="K58" s="244">
        <v>1</v>
      </c>
      <c r="L58" s="198"/>
      <c r="M58" s="143"/>
      <c r="N58" s="143"/>
      <c r="O58" s="143"/>
      <c r="P58" s="143"/>
    </row>
    <row r="59" spans="1:16" s="135" customFormat="1" ht="20.100000000000001" customHeight="1" x14ac:dyDescent="0.25">
      <c r="A59" s="189" t="s">
        <v>321</v>
      </c>
      <c r="B59" s="148">
        <v>0</v>
      </c>
      <c r="C59" s="148">
        <v>0</v>
      </c>
      <c r="D59" s="149">
        <v>0</v>
      </c>
      <c r="E59" s="193">
        <v>0</v>
      </c>
      <c r="F59" s="223">
        <f t="shared" si="2"/>
        <v>0</v>
      </c>
      <c r="G59" s="224"/>
      <c r="H59"/>
      <c r="I59" s="225"/>
      <c r="J59" s="221"/>
      <c r="K59" s="245">
        <v>1</v>
      </c>
      <c r="L59" s="198">
        <v>21</v>
      </c>
      <c r="M59" s="143"/>
      <c r="N59" s="143"/>
      <c r="O59" s="143"/>
      <c r="P59" s="143"/>
    </row>
    <row r="60" spans="1:16" s="135" customFormat="1" ht="20.100000000000001" customHeight="1" x14ac:dyDescent="0.25">
      <c r="A60" s="147" t="s">
        <v>377</v>
      </c>
      <c r="B60" s="148">
        <v>2500</v>
      </c>
      <c r="C60" s="148">
        <f>IIE!B6</f>
        <v>0</v>
      </c>
      <c r="D60" s="149">
        <f>IIE!B7</f>
        <v>0</v>
      </c>
      <c r="E60" s="193">
        <f>IIE!B8</f>
        <v>0</v>
      </c>
      <c r="F60" s="223">
        <f t="shared" si="2"/>
        <v>2500</v>
      </c>
      <c r="G60" s="224" t="s">
        <v>102</v>
      </c>
      <c r="H60" s="233" t="s">
        <v>243</v>
      </c>
      <c r="I60" s="225" t="s">
        <v>243</v>
      </c>
      <c r="J60" s="221" t="s">
        <v>243</v>
      </c>
      <c r="K60" s="244">
        <v>1</v>
      </c>
      <c r="L60" s="198"/>
      <c r="M60" s="143"/>
      <c r="N60" s="143"/>
      <c r="O60" s="143"/>
      <c r="P60" s="143"/>
    </row>
    <row r="61" spans="1:16" s="135" customFormat="1" ht="20.100000000000001" customHeight="1" x14ac:dyDescent="0.25">
      <c r="A61" s="197" t="s">
        <v>222</v>
      </c>
      <c r="B61" s="148">
        <v>0</v>
      </c>
      <c r="C61" s="148">
        <f>ITE!B6</f>
        <v>0</v>
      </c>
      <c r="D61" s="149">
        <v>0</v>
      </c>
      <c r="E61" s="148">
        <f>ITE!B8</f>
        <v>0</v>
      </c>
      <c r="F61" s="223">
        <f t="shared" si="2"/>
        <v>0</v>
      </c>
      <c r="G61" s="224" t="s">
        <v>313</v>
      </c>
      <c r="H61"/>
      <c r="I61" s="226"/>
      <c r="J61" s="219"/>
      <c r="K61" s="246">
        <v>1</v>
      </c>
      <c r="L61" s="198" t="s">
        <v>376</v>
      </c>
      <c r="M61" s="143"/>
      <c r="N61" s="143"/>
      <c r="O61" s="143"/>
      <c r="P61" s="143"/>
    </row>
    <row r="62" spans="1:16" s="135" customFormat="1" ht="20.100000000000001" customHeight="1" x14ac:dyDescent="0.25">
      <c r="A62" s="133" t="s">
        <v>27</v>
      </c>
      <c r="B62" s="128">
        <v>1200</v>
      </c>
      <c r="C62" s="128">
        <f>IIDA!B6</f>
        <v>0</v>
      </c>
      <c r="D62" s="134">
        <f>IIDA!B7</f>
        <v>0</v>
      </c>
      <c r="E62" s="194">
        <f>IIDA!B8</f>
        <v>0</v>
      </c>
      <c r="F62" s="228">
        <f t="shared" si="2"/>
        <v>1200</v>
      </c>
      <c r="G62" s="231" t="s">
        <v>103</v>
      </c>
      <c r="H62" s="232" t="s">
        <v>243</v>
      </c>
      <c r="I62" s="225" t="s">
        <v>243</v>
      </c>
      <c r="J62" s="221" t="s">
        <v>243</v>
      </c>
      <c r="K62" s="244">
        <v>1</v>
      </c>
      <c r="L62" s="198"/>
      <c r="M62" s="143"/>
      <c r="N62" s="143"/>
      <c r="O62" s="143"/>
      <c r="P62" s="143"/>
    </row>
    <row r="63" spans="1:16" s="135" customFormat="1" ht="20.100000000000001" customHeight="1" x14ac:dyDescent="0.25">
      <c r="A63" s="133" t="s">
        <v>28</v>
      </c>
      <c r="B63" s="128">
        <v>9000</v>
      </c>
      <c r="C63" s="128">
        <f>ITA!B6</f>
        <v>0</v>
      </c>
      <c r="D63" s="134">
        <f>ITA!B7</f>
        <v>0</v>
      </c>
      <c r="E63" s="194">
        <f>ITA!B8</f>
        <v>5068.3999999999996</v>
      </c>
      <c r="F63" s="228">
        <f t="shared" si="2"/>
        <v>3931.6000000000004</v>
      </c>
      <c r="G63" s="231" t="s">
        <v>104</v>
      </c>
      <c r="H63" s="232" t="s">
        <v>243</v>
      </c>
      <c r="I63" s="225" t="s">
        <v>243</v>
      </c>
      <c r="J63" s="219" t="s">
        <v>243</v>
      </c>
      <c r="K63" s="244">
        <v>1</v>
      </c>
      <c r="L63" s="198"/>
      <c r="M63" s="143"/>
      <c r="N63" s="143"/>
      <c r="O63" s="143"/>
      <c r="P63" s="143"/>
    </row>
    <row r="64" spans="1:16" s="135" customFormat="1" ht="32.25" customHeight="1" x14ac:dyDescent="0.25">
      <c r="A64" s="133" t="s">
        <v>218</v>
      </c>
      <c r="B64" s="128">
        <v>2000</v>
      </c>
      <c r="C64" s="128">
        <f>KSMDA!B6</f>
        <v>0</v>
      </c>
      <c r="D64" s="134">
        <f>KSMDA!B7</f>
        <v>0</v>
      </c>
      <c r="E64" s="194">
        <f>KSMDA!B8</f>
        <v>0</v>
      </c>
      <c r="F64" s="228">
        <f t="shared" si="2"/>
        <v>2000</v>
      </c>
      <c r="G64" s="231" t="s">
        <v>219</v>
      </c>
      <c r="H64" s="232" t="s">
        <v>243</v>
      </c>
      <c r="I64" s="225" t="s">
        <v>243</v>
      </c>
      <c r="J64" s="221" t="s">
        <v>243</v>
      </c>
      <c r="K64" s="247">
        <v>1</v>
      </c>
      <c r="L64" s="198"/>
      <c r="M64" s="143"/>
      <c r="N64" s="143"/>
      <c r="O64" s="143"/>
      <c r="P64" s="143"/>
    </row>
    <row r="65" spans="1:16" s="135" customFormat="1" ht="20.100000000000001" customHeight="1" x14ac:dyDescent="0.25">
      <c r="A65" s="190" t="s">
        <v>278</v>
      </c>
      <c r="B65" s="128">
        <v>4800</v>
      </c>
      <c r="C65" s="128">
        <f>KRCC!B6</f>
        <v>0</v>
      </c>
      <c r="D65" s="134">
        <f>KRCC!B7</f>
        <v>0</v>
      </c>
      <c r="E65" s="128">
        <f>KRCC!B8</f>
        <v>3087.9700000000003</v>
      </c>
      <c r="F65" s="228">
        <f t="shared" si="2"/>
        <v>1712.0299999999997</v>
      </c>
      <c r="G65" s="231" t="s">
        <v>314</v>
      </c>
      <c r="H65" s="232" t="s">
        <v>243</v>
      </c>
      <c r="I65" s="225" t="s">
        <v>243</v>
      </c>
      <c r="J65" s="221" t="s">
        <v>243</v>
      </c>
      <c r="K65" s="247">
        <v>1</v>
      </c>
      <c r="L65" s="198"/>
      <c r="M65" s="143"/>
      <c r="N65" s="143"/>
      <c r="O65" s="143"/>
      <c r="P65" s="143"/>
    </row>
    <row r="66" spans="1:16" s="188" customFormat="1" ht="33" customHeight="1" x14ac:dyDescent="0.25">
      <c r="A66" s="212" t="s">
        <v>204</v>
      </c>
      <c r="B66" s="187">
        <v>750</v>
      </c>
      <c r="C66" s="187">
        <f>KEYOP!B6</f>
        <v>0</v>
      </c>
      <c r="D66" s="149">
        <f>B66/3</f>
        <v>250</v>
      </c>
      <c r="E66" s="187">
        <f>KEYOP!B8</f>
        <v>0</v>
      </c>
      <c r="F66" s="229">
        <f t="shared" si="2"/>
        <v>500</v>
      </c>
      <c r="G66" s="234"/>
      <c r="H66" s="235" t="s">
        <v>243</v>
      </c>
      <c r="I66" s="225" t="s">
        <v>243</v>
      </c>
      <c r="J66" s="219" t="s">
        <v>243</v>
      </c>
      <c r="K66" s="245">
        <v>1</v>
      </c>
      <c r="L66" s="201"/>
    </row>
    <row r="67" spans="1:16" s="188" customFormat="1" ht="20.100000000000001" customHeight="1" x14ac:dyDescent="0.25">
      <c r="A67" s="306" t="s">
        <v>279</v>
      </c>
      <c r="B67" s="311">
        <v>150</v>
      </c>
      <c r="C67" s="311">
        <f>KCSA!B6</f>
        <v>0</v>
      </c>
      <c r="D67" s="307">
        <v>150</v>
      </c>
      <c r="E67" s="311">
        <f>KCSA!B8</f>
        <v>0</v>
      </c>
      <c r="F67" s="312">
        <f t="shared" si="2"/>
        <v>0</v>
      </c>
      <c r="G67" s="313"/>
      <c r="H67" s="309"/>
      <c r="I67" s="304"/>
      <c r="J67" s="305"/>
      <c r="K67" s="245">
        <v>1</v>
      </c>
      <c r="L67" s="201"/>
    </row>
    <row r="68" spans="1:16" s="135" customFormat="1" ht="20.100000000000001" customHeight="1" x14ac:dyDescent="0.25">
      <c r="A68" s="147" t="s">
        <v>234</v>
      </c>
      <c r="B68" s="148">
        <v>400</v>
      </c>
      <c r="C68" s="148">
        <f>Korean!B6</f>
        <v>0</v>
      </c>
      <c r="D68" s="149">
        <f>Korean!B7</f>
        <v>0</v>
      </c>
      <c r="E68" s="148">
        <f>Korean!B8</f>
        <v>0</v>
      </c>
      <c r="F68" s="223">
        <f t="shared" si="2"/>
        <v>400</v>
      </c>
      <c r="G68" s="224" t="s">
        <v>315</v>
      </c>
      <c r="H68" s="233" t="s">
        <v>243</v>
      </c>
      <c r="I68" s="225" t="s">
        <v>243</v>
      </c>
      <c r="J68" s="221" t="s">
        <v>243</v>
      </c>
      <c r="K68" s="245">
        <v>1</v>
      </c>
      <c r="L68" s="198"/>
      <c r="M68" s="143"/>
      <c r="N68" s="143"/>
      <c r="O68" s="143"/>
      <c r="P68" s="143"/>
    </row>
    <row r="69" spans="1:16" s="135" customFormat="1" ht="20.100000000000001" customHeight="1" x14ac:dyDescent="0.25">
      <c r="A69" s="133" t="s">
        <v>29</v>
      </c>
      <c r="B69" s="128">
        <v>15000</v>
      </c>
      <c r="C69" s="128">
        <f>Livestock!B6</f>
        <v>0</v>
      </c>
      <c r="D69" s="134">
        <f>Livestock!B7</f>
        <v>0</v>
      </c>
      <c r="E69" s="194">
        <f>Livestock!B8</f>
        <v>12665.87</v>
      </c>
      <c r="F69" s="228">
        <f t="shared" si="2"/>
        <v>2334.1299999999992</v>
      </c>
      <c r="G69" s="231" t="s">
        <v>105</v>
      </c>
      <c r="H69" s="232" t="s">
        <v>243</v>
      </c>
      <c r="I69" s="225" t="s">
        <v>243</v>
      </c>
      <c r="J69" s="219" t="s">
        <v>243</v>
      </c>
      <c r="K69" s="244">
        <v>1</v>
      </c>
      <c r="L69" s="198"/>
      <c r="M69" s="143"/>
      <c r="N69" s="143"/>
      <c r="O69" s="143"/>
      <c r="P69" s="143"/>
    </row>
    <row r="70" spans="1:16" s="135" customFormat="1" ht="20.100000000000001" customHeight="1" x14ac:dyDescent="0.25">
      <c r="A70" s="190" t="s">
        <v>360</v>
      </c>
      <c r="B70" s="128">
        <v>300</v>
      </c>
      <c r="C70" s="128">
        <v>0</v>
      </c>
      <c r="D70" s="134">
        <f>LPHI!B7</f>
        <v>0</v>
      </c>
      <c r="E70" s="194">
        <f>LPHI!B8</f>
        <v>0</v>
      </c>
      <c r="F70" s="228">
        <f>B70+C70-D70-E70</f>
        <v>300</v>
      </c>
      <c r="G70" s="231"/>
      <c r="H70" s="233" t="s">
        <v>243</v>
      </c>
      <c r="I70" s="225" t="s">
        <v>243</v>
      </c>
      <c r="J70" s="221" t="s">
        <v>243</v>
      </c>
      <c r="K70" s="244">
        <v>1</v>
      </c>
      <c r="L70" s="198"/>
      <c r="M70" s="143"/>
      <c r="N70" s="143"/>
      <c r="O70" s="143"/>
      <c r="P70" s="143"/>
    </row>
    <row r="71" spans="1:16" s="135" customFormat="1" ht="20.100000000000001" customHeight="1" x14ac:dyDescent="0.25">
      <c r="A71" s="133" t="s">
        <v>235</v>
      </c>
      <c r="B71" s="128">
        <v>650</v>
      </c>
      <c r="C71" s="128">
        <f>'LBK Youth'!B6</f>
        <v>0</v>
      </c>
      <c r="D71" s="134">
        <v>0</v>
      </c>
      <c r="E71" s="194">
        <f>'LBK Youth'!B8</f>
        <v>215.63</v>
      </c>
      <c r="F71" s="228">
        <f t="shared" si="2"/>
        <v>434.37</v>
      </c>
      <c r="G71" s="231" t="s">
        <v>316</v>
      </c>
      <c r="H71" s="232" t="s">
        <v>243</v>
      </c>
      <c r="I71" s="225" t="s">
        <v>243</v>
      </c>
      <c r="J71" s="219" t="s">
        <v>243</v>
      </c>
      <c r="K71" s="244">
        <v>1</v>
      </c>
      <c r="L71" s="198"/>
      <c r="M71" s="143"/>
      <c r="N71" s="143"/>
      <c r="O71" s="143"/>
      <c r="P71" s="143"/>
    </row>
    <row r="72" spans="1:16" s="135" customFormat="1" ht="20.100000000000001" customHeight="1" x14ac:dyDescent="0.25">
      <c r="A72" s="133" t="s">
        <v>39</v>
      </c>
      <c r="B72" s="128">
        <v>3000</v>
      </c>
      <c r="C72" s="128">
        <f>Eval!B6</f>
        <v>0</v>
      </c>
      <c r="D72" s="134">
        <f>Eval!B7</f>
        <v>0</v>
      </c>
      <c r="E72" s="128">
        <f>Eval!B8</f>
        <v>0</v>
      </c>
      <c r="F72" s="228">
        <f t="shared" ref="F72:F81" si="3">B72+C72-D72-E72</f>
        <v>3000</v>
      </c>
      <c r="G72" s="231" t="s">
        <v>143</v>
      </c>
      <c r="H72" s="232" t="s">
        <v>243</v>
      </c>
      <c r="I72" s="225" t="s">
        <v>243</v>
      </c>
      <c r="J72" s="221" t="s">
        <v>243</v>
      </c>
      <c r="K72" s="244">
        <v>1</v>
      </c>
      <c r="L72" s="198"/>
      <c r="M72" s="143"/>
      <c r="N72" s="143"/>
      <c r="O72" s="143"/>
      <c r="P72" s="143"/>
    </row>
    <row r="73" spans="1:16" s="152" customFormat="1" ht="20.100000000000001" customHeight="1" x14ac:dyDescent="0.25">
      <c r="A73" s="147" t="s">
        <v>30</v>
      </c>
      <c r="B73" s="148">
        <v>15000</v>
      </c>
      <c r="C73" s="148"/>
      <c r="D73" s="149">
        <f>Meat!B7</f>
        <v>0</v>
      </c>
      <c r="E73" s="193">
        <f>Meat!B8</f>
        <v>15000</v>
      </c>
      <c r="F73" s="223">
        <f t="shared" si="3"/>
        <v>0</v>
      </c>
      <c r="G73" s="224"/>
      <c r="H73" s="233" t="s">
        <v>243</v>
      </c>
      <c r="I73" s="225" t="s">
        <v>243</v>
      </c>
      <c r="J73" s="221" t="s">
        <v>243</v>
      </c>
      <c r="K73" s="245">
        <v>1</v>
      </c>
      <c r="L73" s="200"/>
    </row>
    <row r="74" spans="1:16" s="135" customFormat="1" ht="20.100000000000001" customHeight="1" x14ac:dyDescent="0.25">
      <c r="A74" s="133" t="s">
        <v>179</v>
      </c>
      <c r="B74" s="128">
        <v>750</v>
      </c>
      <c r="C74" s="128">
        <f>MSAQBT!B6</f>
        <v>0</v>
      </c>
      <c r="D74" s="134">
        <f>MSAQBT!B7</f>
        <v>0</v>
      </c>
      <c r="E74" s="128">
        <f>MSAQBT!B8</f>
        <v>720</v>
      </c>
      <c r="F74" s="228">
        <f t="shared" si="3"/>
        <v>30</v>
      </c>
      <c r="G74" s="231"/>
      <c r="H74" s="232" t="s">
        <v>243</v>
      </c>
      <c r="I74" s="225" t="s">
        <v>243</v>
      </c>
      <c r="J74" s="221" t="s">
        <v>243</v>
      </c>
      <c r="K74" s="245">
        <v>1</v>
      </c>
      <c r="L74" s="200"/>
      <c r="M74" s="152"/>
      <c r="N74" s="152"/>
      <c r="O74" s="152"/>
      <c r="P74" s="143"/>
    </row>
    <row r="75" spans="1:16" s="135" customFormat="1" ht="20.100000000000001" customHeight="1" x14ac:dyDescent="0.25">
      <c r="A75" s="133" t="s">
        <v>31</v>
      </c>
      <c r="B75" s="128">
        <v>7200</v>
      </c>
      <c r="C75" s="128">
        <f>MSA!B6</f>
        <v>0</v>
      </c>
      <c r="D75" s="134">
        <f>MSA!B7</f>
        <v>0</v>
      </c>
      <c r="E75" s="128">
        <f>MSA!B8</f>
        <v>3723.36</v>
      </c>
      <c r="F75" s="228">
        <f t="shared" si="3"/>
        <v>3476.64</v>
      </c>
      <c r="G75" s="231" t="s">
        <v>106</v>
      </c>
      <c r="H75" s="219" t="s">
        <v>243</v>
      </c>
      <c r="I75" s="226" t="s">
        <v>243</v>
      </c>
      <c r="J75" s="221" t="s">
        <v>243</v>
      </c>
      <c r="K75" s="245">
        <v>1</v>
      </c>
      <c r="L75" s="200"/>
      <c r="M75" s="152"/>
      <c r="N75" s="152"/>
      <c r="O75" s="152"/>
      <c r="P75" s="143"/>
    </row>
    <row r="76" spans="1:16" s="135" customFormat="1" ht="20.100000000000001" customHeight="1" x14ac:dyDescent="0.25">
      <c r="A76" s="189" t="s">
        <v>280</v>
      </c>
      <c r="B76" s="148">
        <v>0</v>
      </c>
      <c r="C76" s="148">
        <f>MDGB!B6</f>
        <v>0</v>
      </c>
      <c r="D76" s="149">
        <v>0</v>
      </c>
      <c r="E76" s="148">
        <f>MDGB!B8</f>
        <v>0</v>
      </c>
      <c r="F76" s="223">
        <f t="shared" si="3"/>
        <v>0</v>
      </c>
      <c r="G76" s="224" t="s">
        <v>317</v>
      </c>
      <c r="H76"/>
      <c r="I76" s="225"/>
      <c r="J76" s="221"/>
      <c r="K76" s="245">
        <v>1</v>
      </c>
      <c r="L76" s="200">
        <v>21</v>
      </c>
      <c r="M76" s="152"/>
      <c r="N76" s="152"/>
      <c r="O76" s="152"/>
      <c r="P76" s="143"/>
    </row>
    <row r="77" spans="1:16" s="135" customFormat="1" ht="20.100000000000001" customHeight="1" x14ac:dyDescent="0.25">
      <c r="A77" s="133" t="s">
        <v>68</v>
      </c>
      <c r="B77" s="128">
        <v>1000</v>
      </c>
      <c r="C77" s="128">
        <f>MTSO!B6</f>
        <v>0</v>
      </c>
      <c r="D77" s="134">
        <f>B77/3</f>
        <v>333.33333333333331</v>
      </c>
      <c r="E77" s="194">
        <f>MTSO!B8</f>
        <v>0</v>
      </c>
      <c r="F77" s="228">
        <f t="shared" si="3"/>
        <v>666.66666666666674</v>
      </c>
      <c r="G77" s="231" t="s">
        <v>107</v>
      </c>
      <c r="H77" s="232" t="s">
        <v>243</v>
      </c>
      <c r="I77" s="225" t="s">
        <v>243</v>
      </c>
      <c r="J77" s="260"/>
      <c r="K77" s="245">
        <v>1</v>
      </c>
      <c r="L77" s="200"/>
      <c r="M77" s="152"/>
      <c r="N77" s="152"/>
      <c r="O77" s="152"/>
      <c r="P77" s="143"/>
    </row>
    <row r="78" spans="1:16" s="152" customFormat="1" ht="20.100000000000001" customHeight="1" x14ac:dyDescent="0.25">
      <c r="A78" s="147" t="s">
        <v>32</v>
      </c>
      <c r="B78" s="148">
        <v>5000</v>
      </c>
      <c r="C78" s="148">
        <f>Metals!B6</f>
        <v>0</v>
      </c>
      <c r="D78" s="149">
        <f>Metals!B7</f>
        <v>0</v>
      </c>
      <c r="E78" s="193">
        <f>Metals!B8</f>
        <v>0</v>
      </c>
      <c r="F78" s="223">
        <f t="shared" si="3"/>
        <v>5000</v>
      </c>
      <c r="G78" s="224" t="s">
        <v>108</v>
      </c>
      <c r="H78" s="233" t="s">
        <v>243</v>
      </c>
      <c r="I78" s="225" t="s">
        <v>243</v>
      </c>
      <c r="J78" s="221" t="s">
        <v>243</v>
      </c>
      <c r="K78" s="245">
        <v>1</v>
      </c>
      <c r="L78" s="200"/>
    </row>
    <row r="79" spans="1:16" s="135" customFormat="1" ht="20.100000000000001" customHeight="1" x14ac:dyDescent="0.25">
      <c r="A79" s="133" t="s">
        <v>33</v>
      </c>
      <c r="B79" s="128">
        <v>1000</v>
      </c>
      <c r="C79" s="128">
        <f>MortarBoard!B6</f>
        <v>0</v>
      </c>
      <c r="D79" s="134">
        <f>MortarBoard!B7</f>
        <v>0</v>
      </c>
      <c r="E79" s="128">
        <f>MortarBoard!B8</f>
        <v>400</v>
      </c>
      <c r="F79" s="228">
        <f t="shared" si="3"/>
        <v>600</v>
      </c>
      <c r="G79" s="231" t="s">
        <v>109</v>
      </c>
      <c r="H79" s="232" t="s">
        <v>243</v>
      </c>
      <c r="I79" s="225" t="s">
        <v>243</v>
      </c>
      <c r="J79" s="221" t="s">
        <v>243</v>
      </c>
      <c r="K79" s="244">
        <v>1</v>
      </c>
      <c r="L79" s="198"/>
      <c r="M79" s="143"/>
      <c r="N79" s="143"/>
      <c r="O79" s="143"/>
      <c r="P79" s="143"/>
    </row>
    <row r="80" spans="1:16" s="135" customFormat="1" ht="20.100000000000001" customHeight="1" x14ac:dyDescent="0.25">
      <c r="A80" s="189" t="s">
        <v>281</v>
      </c>
      <c r="B80" s="148">
        <v>325</v>
      </c>
      <c r="C80" s="148">
        <f>MAPS!B6</f>
        <v>0</v>
      </c>
      <c r="D80" s="149">
        <f>MAPS!B7</f>
        <v>0</v>
      </c>
      <c r="E80" s="148">
        <f>MAPS!B8</f>
        <v>0</v>
      </c>
      <c r="F80" s="223">
        <f t="shared" si="3"/>
        <v>325</v>
      </c>
      <c r="G80" s="224"/>
      <c r="H80" s="261" t="s">
        <v>243</v>
      </c>
      <c r="I80" s="226" t="s">
        <v>243</v>
      </c>
      <c r="J80" s="219" t="s">
        <v>243</v>
      </c>
      <c r="K80" s="245">
        <v>1</v>
      </c>
      <c r="L80" s="198"/>
      <c r="M80" s="143"/>
      <c r="N80" s="143"/>
      <c r="O80" s="143"/>
      <c r="P80" s="143"/>
    </row>
    <row r="81" spans="1:16" s="135" customFormat="1" ht="20.100000000000001" customHeight="1" x14ac:dyDescent="0.25">
      <c r="A81" s="189" t="s">
        <v>282</v>
      </c>
      <c r="B81" s="148">
        <v>0</v>
      </c>
      <c r="C81" s="148">
        <f>MGC!B6</f>
        <v>0</v>
      </c>
      <c r="D81" s="149">
        <v>0</v>
      </c>
      <c r="E81" s="148">
        <f>MGC!B8</f>
        <v>0</v>
      </c>
      <c r="F81" s="223">
        <f t="shared" si="3"/>
        <v>0</v>
      </c>
      <c r="G81" s="224"/>
      <c r="H81" s="233" t="s">
        <v>243</v>
      </c>
      <c r="I81" s="225" t="s">
        <v>243</v>
      </c>
      <c r="J81" s="221"/>
      <c r="K81" s="245">
        <v>1</v>
      </c>
      <c r="L81" s="198">
        <v>21</v>
      </c>
      <c r="M81" s="143"/>
      <c r="N81" s="143"/>
      <c r="O81" s="143"/>
      <c r="P81" s="143"/>
    </row>
    <row r="82" spans="1:16" s="135" customFormat="1" ht="20.100000000000001" customHeight="1" x14ac:dyDescent="0.25">
      <c r="A82" s="133" t="s">
        <v>34</v>
      </c>
      <c r="B82" s="128">
        <v>1000</v>
      </c>
      <c r="C82" s="128">
        <f>MuslimSA!B6</f>
        <v>0</v>
      </c>
      <c r="D82" s="134">
        <f>MuslimSA!B7</f>
        <v>0</v>
      </c>
      <c r="E82" s="128">
        <f>MuslimSA!B8</f>
        <v>763.48</v>
      </c>
      <c r="F82" s="228">
        <f t="shared" ref="F82:F95" si="4">B82+C82-D82-E82</f>
        <v>236.51999999999998</v>
      </c>
      <c r="G82" s="231" t="s">
        <v>110</v>
      </c>
      <c r="H82" s="261" t="s">
        <v>243</v>
      </c>
      <c r="I82" s="226" t="s">
        <v>243</v>
      </c>
      <c r="J82" s="219" t="s">
        <v>243</v>
      </c>
      <c r="K82" s="244">
        <v>1</v>
      </c>
      <c r="L82" s="198"/>
      <c r="M82" s="143"/>
      <c r="N82" s="143"/>
      <c r="O82" s="143"/>
      <c r="P82" s="143"/>
    </row>
    <row r="83" spans="1:16" s="135" customFormat="1" ht="20.100000000000001" customHeight="1" x14ac:dyDescent="0.25">
      <c r="A83" s="133" t="s">
        <v>35</v>
      </c>
      <c r="B83" s="128">
        <v>7500</v>
      </c>
      <c r="C83" s="128">
        <f>NSBE!B6</f>
        <v>0</v>
      </c>
      <c r="D83" s="134">
        <f>NSBE!B7</f>
        <v>0</v>
      </c>
      <c r="E83" s="128">
        <f>NSBE!B8</f>
        <v>0</v>
      </c>
      <c r="F83" s="228">
        <f t="shared" si="4"/>
        <v>7500</v>
      </c>
      <c r="G83" s="231" t="s">
        <v>111</v>
      </c>
      <c r="H83" s="254" t="s">
        <v>243</v>
      </c>
      <c r="I83" s="225" t="s">
        <v>243</v>
      </c>
      <c r="J83" s="221" t="s">
        <v>243</v>
      </c>
      <c r="K83" s="244">
        <v>1</v>
      </c>
      <c r="L83" s="198"/>
      <c r="M83" s="143"/>
      <c r="N83" s="143"/>
      <c r="O83" s="143"/>
      <c r="P83" s="143"/>
    </row>
    <row r="84" spans="1:16" s="152" customFormat="1" ht="20.100000000000001" customHeight="1" x14ac:dyDescent="0.25">
      <c r="A84" s="147" t="s">
        <v>237</v>
      </c>
      <c r="B84" s="148">
        <v>170</v>
      </c>
      <c r="C84" s="148">
        <f>NSCS!B6</f>
        <v>0</v>
      </c>
      <c r="D84" s="134">
        <f>NSCS!B7</f>
        <v>0</v>
      </c>
      <c r="E84" s="148">
        <f>NSCS!B8</f>
        <v>0</v>
      </c>
      <c r="F84" s="223">
        <f t="shared" si="4"/>
        <v>170</v>
      </c>
      <c r="G84" s="224" t="s">
        <v>318</v>
      </c>
      <c r="H84" s="261" t="s">
        <v>243</v>
      </c>
      <c r="I84" s="225" t="s">
        <v>243</v>
      </c>
      <c r="J84" s="221" t="s">
        <v>243</v>
      </c>
      <c r="K84" s="245">
        <v>1</v>
      </c>
      <c r="L84" s="200"/>
    </row>
    <row r="85" spans="1:16" s="81" customFormat="1" ht="20.100000000000001" customHeight="1" x14ac:dyDescent="0.25">
      <c r="A85" s="147" t="s">
        <v>36</v>
      </c>
      <c r="B85" s="148">
        <v>3120</v>
      </c>
      <c r="C85" s="148">
        <f>Navigators!B6</f>
        <v>0</v>
      </c>
      <c r="D85" s="149">
        <f>Navigators!B7</f>
        <v>0</v>
      </c>
      <c r="E85" s="148">
        <f>Navigators!B8</f>
        <v>496.4</v>
      </c>
      <c r="F85" s="223">
        <f t="shared" si="4"/>
        <v>2623.6</v>
      </c>
      <c r="G85" s="224" t="s">
        <v>112</v>
      </c>
      <c r="H85" s="233" t="s">
        <v>243</v>
      </c>
      <c r="I85" s="225" t="s">
        <v>243</v>
      </c>
      <c r="J85" s="219" t="s">
        <v>243</v>
      </c>
      <c r="K85" s="245">
        <v>1</v>
      </c>
      <c r="L85" s="198"/>
      <c r="M85" s="143"/>
      <c r="N85" s="143"/>
      <c r="O85" s="143"/>
      <c r="P85" s="143"/>
    </row>
    <row r="86" spans="1:16" s="135" customFormat="1" ht="20.100000000000001" customHeight="1" x14ac:dyDescent="0.25">
      <c r="A86" s="133" t="s">
        <v>77</v>
      </c>
      <c r="B86" s="128">
        <v>2100</v>
      </c>
      <c r="C86" s="128">
        <f>NSA!B6</f>
        <v>0</v>
      </c>
      <c r="D86" s="134">
        <f>NSA!B7</f>
        <v>0</v>
      </c>
      <c r="E86" s="194">
        <f>NSA!B8</f>
        <v>0</v>
      </c>
      <c r="F86" s="228">
        <f t="shared" si="4"/>
        <v>2100</v>
      </c>
      <c r="G86" s="231" t="s">
        <v>113</v>
      </c>
      <c r="H86" s="232" t="s">
        <v>243</v>
      </c>
      <c r="I86" s="225" t="s">
        <v>243</v>
      </c>
      <c r="J86" s="221" t="s">
        <v>243</v>
      </c>
      <c r="K86" s="244">
        <v>1</v>
      </c>
      <c r="L86" s="198"/>
      <c r="M86" s="143"/>
      <c r="N86" s="143"/>
      <c r="O86" s="143"/>
      <c r="P86" s="143"/>
    </row>
    <row r="87" spans="1:16" s="135" customFormat="1" ht="20.100000000000001" customHeight="1" x14ac:dyDescent="0.25">
      <c r="A87" s="306" t="s">
        <v>323</v>
      </c>
      <c r="B87" s="298">
        <v>300</v>
      </c>
      <c r="C87" s="298">
        <v>0</v>
      </c>
      <c r="D87" s="307">
        <v>300</v>
      </c>
      <c r="E87" s="310">
        <f>ODK!B8</f>
        <v>0</v>
      </c>
      <c r="F87" s="308">
        <f t="shared" si="4"/>
        <v>0</v>
      </c>
      <c r="G87" s="302"/>
      <c r="H87" s="309"/>
      <c r="I87" s="304"/>
      <c r="J87" s="305"/>
      <c r="K87" s="245">
        <v>1</v>
      </c>
      <c r="L87" s="198"/>
      <c r="M87" s="143"/>
      <c r="N87" s="143"/>
      <c r="O87" s="143"/>
      <c r="P87" s="143"/>
    </row>
    <row r="88" spans="1:16" s="135" customFormat="1" ht="20.100000000000001" customHeight="1" x14ac:dyDescent="0.25">
      <c r="A88" s="133" t="s">
        <v>37</v>
      </c>
      <c r="B88" s="128">
        <v>5000</v>
      </c>
      <c r="C88" s="128">
        <f>PFPA!B6</f>
        <v>0</v>
      </c>
      <c r="D88" s="134">
        <f>PFPA!B7</f>
        <v>0</v>
      </c>
      <c r="E88" s="194">
        <f>PFPA!B8</f>
        <v>1560</v>
      </c>
      <c r="F88" s="228">
        <f t="shared" si="4"/>
        <v>3440</v>
      </c>
      <c r="G88" s="231" t="s">
        <v>114</v>
      </c>
      <c r="H88" s="232" t="s">
        <v>243</v>
      </c>
      <c r="I88" s="225" t="s">
        <v>243</v>
      </c>
      <c r="J88" s="221" t="s">
        <v>243</v>
      </c>
      <c r="K88" s="244">
        <v>1</v>
      </c>
      <c r="L88" s="198"/>
      <c r="M88" s="143"/>
      <c r="N88" s="143"/>
      <c r="O88" s="143"/>
      <c r="P88" s="143"/>
    </row>
    <row r="89" spans="1:16" s="152" customFormat="1" ht="20.100000000000001" customHeight="1" x14ac:dyDescent="0.25">
      <c r="A89" s="279" t="s">
        <v>38</v>
      </c>
      <c r="B89" s="280">
        <v>1260</v>
      </c>
      <c r="C89" s="280">
        <f>PAD!B6</f>
        <v>62</v>
      </c>
      <c r="D89" s="281">
        <f>PAD!B7</f>
        <v>0</v>
      </c>
      <c r="E89" s="282">
        <f>PAD!B8</f>
        <v>1322</v>
      </c>
      <c r="F89" s="283">
        <f t="shared" si="4"/>
        <v>0</v>
      </c>
      <c r="G89" s="284" t="s">
        <v>156</v>
      </c>
      <c r="H89" s="285" t="s">
        <v>243</v>
      </c>
      <c r="I89" s="286" t="s">
        <v>243</v>
      </c>
      <c r="J89" s="287" t="s">
        <v>243</v>
      </c>
      <c r="K89" s="245">
        <v>1</v>
      </c>
      <c r="L89" s="200"/>
    </row>
    <row r="90" spans="1:16" s="135" customFormat="1" ht="20.100000000000001" customHeight="1" x14ac:dyDescent="0.25">
      <c r="A90" s="133" t="s">
        <v>137</v>
      </c>
      <c r="B90" s="128">
        <v>1200</v>
      </c>
      <c r="C90" s="128">
        <f>PASO!B6</f>
        <v>0</v>
      </c>
      <c r="D90" s="134">
        <f>PASO!B7</f>
        <v>0</v>
      </c>
      <c r="E90" s="128">
        <f>PASO!B8</f>
        <v>570</v>
      </c>
      <c r="F90" s="228">
        <f t="shared" si="4"/>
        <v>630</v>
      </c>
      <c r="G90" s="231" t="s">
        <v>164</v>
      </c>
      <c r="H90" s="232" t="s">
        <v>243</v>
      </c>
      <c r="I90" s="225" t="s">
        <v>243</v>
      </c>
      <c r="J90" s="221" t="s">
        <v>243</v>
      </c>
      <c r="K90" s="245">
        <v>1</v>
      </c>
      <c r="L90" s="198"/>
      <c r="M90" s="143"/>
      <c r="N90" s="143"/>
      <c r="O90" s="143"/>
      <c r="P90" s="143"/>
    </row>
    <row r="91" spans="1:16" s="152" customFormat="1" ht="20.100000000000001" customHeight="1" x14ac:dyDescent="0.25">
      <c r="A91" s="147" t="s">
        <v>59</v>
      </c>
      <c r="B91" s="148">
        <v>2400</v>
      </c>
      <c r="C91" s="148">
        <f>PTS!B6</f>
        <v>0</v>
      </c>
      <c r="D91" s="149">
        <f>PTS!B7</f>
        <v>0</v>
      </c>
      <c r="E91" s="193">
        <f>PTS!B8</f>
        <v>0</v>
      </c>
      <c r="F91" s="223">
        <f t="shared" si="4"/>
        <v>2400</v>
      </c>
      <c r="G91" s="224" t="s">
        <v>115</v>
      </c>
      <c r="H91" s="233" t="s">
        <v>243</v>
      </c>
      <c r="I91" s="225" t="s">
        <v>243</v>
      </c>
      <c r="J91" s="221" t="s">
        <v>243</v>
      </c>
      <c r="K91" s="245">
        <v>1</v>
      </c>
      <c r="L91" s="200"/>
    </row>
    <row r="92" spans="1:16" s="152" customFormat="1" ht="20.100000000000001" customHeight="1" x14ac:dyDescent="0.25">
      <c r="A92" s="189" t="s">
        <v>284</v>
      </c>
      <c r="B92" s="148">
        <v>0</v>
      </c>
      <c r="C92" s="148">
        <f>PPT!B6</f>
        <v>0</v>
      </c>
      <c r="D92" s="149">
        <v>0</v>
      </c>
      <c r="E92" s="148">
        <f>PPT!B8</f>
        <v>0</v>
      </c>
      <c r="F92" s="223">
        <f t="shared" si="4"/>
        <v>0</v>
      </c>
      <c r="G92" s="224" t="s">
        <v>319</v>
      </c>
      <c r="H92" s="233" t="s">
        <v>243</v>
      </c>
      <c r="I92" s="226" t="s">
        <v>243</v>
      </c>
      <c r="J92" s="219"/>
      <c r="K92" s="245">
        <v>1</v>
      </c>
      <c r="L92" s="200" t="s">
        <v>381</v>
      </c>
    </row>
    <row r="93" spans="1:16" s="152" customFormat="1" ht="20.100000000000001" customHeight="1" x14ac:dyDescent="0.25">
      <c r="A93" s="189" t="s">
        <v>327</v>
      </c>
      <c r="B93" s="148">
        <v>0</v>
      </c>
      <c r="C93" s="148">
        <v>0</v>
      </c>
      <c r="D93" s="149">
        <v>0</v>
      </c>
      <c r="E93" s="148">
        <v>0</v>
      </c>
      <c r="F93" s="223">
        <f t="shared" si="4"/>
        <v>0</v>
      </c>
      <c r="G93" s="224"/>
      <c r="H93" s="236"/>
      <c r="I93" s="237"/>
      <c r="J93" s="252"/>
      <c r="K93" s="245">
        <v>1</v>
      </c>
      <c r="L93" s="200">
        <v>21</v>
      </c>
    </row>
    <row r="94" spans="1:16" s="152" customFormat="1" ht="20.100000000000001" customHeight="1" x14ac:dyDescent="0.25">
      <c r="A94" s="189" t="s">
        <v>285</v>
      </c>
      <c r="B94" s="148">
        <v>350</v>
      </c>
      <c r="C94" s="148">
        <f>PC!B6</f>
        <v>0</v>
      </c>
      <c r="D94" s="134">
        <f>B94/3</f>
        <v>116.66666666666667</v>
      </c>
      <c r="E94" s="148">
        <f>PC!B8</f>
        <v>0</v>
      </c>
      <c r="F94" s="223">
        <f t="shared" si="4"/>
        <v>233.33333333333331</v>
      </c>
      <c r="G94" s="224"/>
      <c r="H94" s="29"/>
      <c r="I94" s="259"/>
      <c r="J94" s="221" t="s">
        <v>243</v>
      </c>
      <c r="K94" s="245">
        <v>1</v>
      </c>
      <c r="L94" s="200" t="s">
        <v>382</v>
      </c>
    </row>
    <row r="95" spans="1:16" s="152" customFormat="1" ht="31.5" x14ac:dyDescent="0.25">
      <c r="A95" s="189" t="s">
        <v>283</v>
      </c>
      <c r="B95" s="148">
        <v>600</v>
      </c>
      <c r="C95" s="148">
        <f>POWER!B6</f>
        <v>0</v>
      </c>
      <c r="D95" s="134">
        <f>POWER!B7</f>
        <v>0</v>
      </c>
      <c r="E95" s="148">
        <f>POWER!B8</f>
        <v>348.05</v>
      </c>
      <c r="F95" s="223">
        <f t="shared" si="4"/>
        <v>251.95</v>
      </c>
      <c r="G95" s="224"/>
      <c r="H95" s="233" t="s">
        <v>243</v>
      </c>
      <c r="I95" s="225" t="s">
        <v>243</v>
      </c>
      <c r="J95" s="219" t="s">
        <v>243</v>
      </c>
      <c r="K95" s="245">
        <v>1</v>
      </c>
      <c r="L95" s="200"/>
    </row>
    <row r="96" spans="1:16" s="135" customFormat="1" x14ac:dyDescent="0.25">
      <c r="A96" s="147" t="s">
        <v>205</v>
      </c>
      <c r="B96" s="148">
        <v>400</v>
      </c>
      <c r="C96" s="148">
        <f>RAS!B6</f>
        <v>0</v>
      </c>
      <c r="D96" s="149">
        <f>RAS!B7</f>
        <v>0</v>
      </c>
      <c r="E96" s="148">
        <f>RAS!B8</f>
        <v>0</v>
      </c>
      <c r="F96" s="223">
        <f t="shared" ref="F96:F109" si="5">B96+C96-D96-E96</f>
        <v>400</v>
      </c>
      <c r="G96" s="224" t="s">
        <v>206</v>
      </c>
      <c r="H96" s="233" t="s">
        <v>243</v>
      </c>
      <c r="I96" s="226" t="s">
        <v>243</v>
      </c>
      <c r="J96" s="219" t="s">
        <v>243</v>
      </c>
      <c r="K96" s="245">
        <v>2</v>
      </c>
      <c r="L96" s="198"/>
      <c r="M96" s="143"/>
      <c r="N96" s="143"/>
      <c r="O96" s="143"/>
      <c r="P96" s="143"/>
    </row>
    <row r="97" spans="1:55" s="135" customFormat="1" x14ac:dyDescent="0.25">
      <c r="A97" s="190" t="s">
        <v>303</v>
      </c>
      <c r="B97" s="128">
        <v>1000</v>
      </c>
      <c r="C97" s="128">
        <f>RMSS!B6</f>
        <v>0</v>
      </c>
      <c r="D97" s="134">
        <f>RMSS!B7</f>
        <v>0</v>
      </c>
      <c r="E97" s="128">
        <f>RMSS!B8</f>
        <v>0</v>
      </c>
      <c r="F97" s="228">
        <f t="shared" si="5"/>
        <v>1000</v>
      </c>
      <c r="G97" s="231"/>
      <c r="H97" s="232" t="s">
        <v>243</v>
      </c>
      <c r="I97" s="225" t="s">
        <v>243</v>
      </c>
      <c r="J97" s="221" t="s">
        <v>243</v>
      </c>
      <c r="K97" s="244">
        <v>1</v>
      </c>
      <c r="L97" s="198"/>
      <c r="M97" s="143"/>
      <c r="N97" s="143"/>
      <c r="O97" s="143"/>
      <c r="P97" s="143"/>
    </row>
    <row r="98" spans="1:55" s="135" customFormat="1" x14ac:dyDescent="0.25">
      <c r="A98" s="202" t="s">
        <v>374</v>
      </c>
      <c r="B98" s="128">
        <v>500</v>
      </c>
      <c r="C98" s="128">
        <v>0</v>
      </c>
      <c r="D98" s="134">
        <f>B98/3</f>
        <v>166.66666666666666</v>
      </c>
      <c r="E98" s="128">
        <f>-RH!B8</f>
        <v>0</v>
      </c>
      <c r="F98" s="228">
        <f>B98+C98-D98-E98</f>
        <v>333.33333333333337</v>
      </c>
      <c r="G98" s="231"/>
      <c r="H98" s="254" t="s">
        <v>243</v>
      </c>
      <c r="I98" s="227" t="s">
        <v>243</v>
      </c>
      <c r="J98" s="260"/>
      <c r="K98" s="244">
        <v>1</v>
      </c>
      <c r="L98" s="198"/>
      <c r="M98" s="143"/>
      <c r="N98" s="143"/>
      <c r="O98" s="143"/>
      <c r="P98" s="143"/>
    </row>
    <row r="99" spans="1:55" s="135" customFormat="1" x14ac:dyDescent="0.25">
      <c r="A99" s="197" t="s">
        <v>302</v>
      </c>
      <c r="B99" s="128">
        <v>200</v>
      </c>
      <c r="C99" s="128">
        <f>RPOP!B6</f>
        <v>0</v>
      </c>
      <c r="D99" s="134">
        <f>RPOP!B7</f>
        <v>0</v>
      </c>
      <c r="E99" s="128">
        <f>RPOP!B8</f>
        <v>0</v>
      </c>
      <c r="F99" s="228">
        <f t="shared" si="5"/>
        <v>200</v>
      </c>
      <c r="G99" s="231"/>
      <c r="H99" s="232" t="s">
        <v>243</v>
      </c>
      <c r="I99" s="225" t="s">
        <v>243</v>
      </c>
      <c r="J99" s="219" t="s">
        <v>243</v>
      </c>
      <c r="K99" s="244">
        <v>1</v>
      </c>
      <c r="L99" s="198"/>
      <c r="M99" s="143"/>
      <c r="N99" s="143"/>
      <c r="O99" s="143"/>
      <c r="P99" s="143"/>
    </row>
    <row r="100" spans="1:55" s="135" customFormat="1" x14ac:dyDescent="0.25">
      <c r="A100" s="202" t="s">
        <v>361</v>
      </c>
      <c r="B100" s="128">
        <v>500</v>
      </c>
      <c r="C100" s="128">
        <v>0</v>
      </c>
      <c r="D100" s="134">
        <f>B100/3</f>
        <v>166.66666666666666</v>
      </c>
      <c r="E100" s="128">
        <f>RR!B8</f>
        <v>0</v>
      </c>
      <c r="F100" s="228">
        <f>B100+C100-D100-E100</f>
        <v>333.33333333333337</v>
      </c>
      <c r="G100" s="231"/>
      <c r="H100" s="260"/>
      <c r="I100" s="259"/>
      <c r="J100" s="219" t="s">
        <v>243</v>
      </c>
      <c r="K100" s="244">
        <v>1</v>
      </c>
      <c r="L100" s="198"/>
      <c r="M100" s="143"/>
      <c r="N100" s="143"/>
      <c r="O100" s="143"/>
      <c r="P100" s="143"/>
    </row>
    <row r="101" spans="1:55" s="135" customFormat="1" x14ac:dyDescent="0.25">
      <c r="A101" s="147" t="s">
        <v>238</v>
      </c>
      <c r="B101" s="148">
        <v>0</v>
      </c>
      <c r="C101" s="148">
        <f>RaiderSailing!B6</f>
        <v>0</v>
      </c>
      <c r="D101" s="149">
        <v>0</v>
      </c>
      <c r="E101" s="148">
        <f>RaiderSailing!B8</f>
        <v>0</v>
      </c>
      <c r="F101" s="223">
        <f t="shared" si="5"/>
        <v>0</v>
      </c>
      <c r="G101" s="226"/>
      <c r="H101"/>
      <c r="I101" s="226"/>
      <c r="J101" s="219"/>
      <c r="K101" s="245">
        <v>1</v>
      </c>
      <c r="L101" s="198" t="s">
        <v>376</v>
      </c>
      <c r="M101" s="143"/>
      <c r="N101" s="143"/>
      <c r="O101" s="143"/>
      <c r="P101" s="143"/>
    </row>
    <row r="102" spans="1:55" s="135" customFormat="1" x14ac:dyDescent="0.25">
      <c r="A102" s="220" t="s">
        <v>286</v>
      </c>
      <c r="B102" s="148">
        <v>0</v>
      </c>
      <c r="C102" s="148">
        <f>RNASA!B6</f>
        <v>0</v>
      </c>
      <c r="D102" s="149">
        <v>0</v>
      </c>
      <c r="E102" s="148">
        <f>RNASA!B8</f>
        <v>0</v>
      </c>
      <c r="F102" s="223">
        <f t="shared" si="5"/>
        <v>0</v>
      </c>
      <c r="G102" s="226"/>
      <c r="H102"/>
      <c r="I102" s="226"/>
      <c r="J102" s="219"/>
      <c r="K102" s="245">
        <v>1</v>
      </c>
      <c r="L102" s="198">
        <v>21</v>
      </c>
      <c r="M102" s="143"/>
      <c r="N102" s="143"/>
      <c r="O102" s="143"/>
      <c r="P102" s="143"/>
    </row>
    <row r="103" spans="1:55" s="135" customFormat="1" x14ac:dyDescent="0.25">
      <c r="A103" s="197" t="s">
        <v>223</v>
      </c>
      <c r="B103" s="148">
        <v>300</v>
      </c>
      <c r="C103" s="148">
        <f>RaidersDefend!B6</f>
        <v>0</v>
      </c>
      <c r="D103" s="149">
        <f>RaidersDefend!B7</f>
        <v>0</v>
      </c>
      <c r="E103" s="193">
        <f>RaidersDefend!B8</f>
        <v>0</v>
      </c>
      <c r="F103" s="223">
        <f t="shared" si="5"/>
        <v>300</v>
      </c>
      <c r="G103" s="224"/>
      <c r="H103" s="233" t="s">
        <v>243</v>
      </c>
      <c r="I103" s="225" t="s">
        <v>243</v>
      </c>
      <c r="J103" s="219" t="s">
        <v>243</v>
      </c>
      <c r="K103" s="245">
        <v>1</v>
      </c>
      <c r="L103" s="198"/>
      <c r="M103" s="143"/>
      <c r="N103" s="143"/>
      <c r="O103" s="143"/>
      <c r="P103" s="143"/>
    </row>
    <row r="104" spans="1:55" s="135" customFormat="1" x14ac:dyDescent="0.25">
      <c r="A104" s="197" t="s">
        <v>362</v>
      </c>
      <c r="B104" s="148">
        <v>500</v>
      </c>
      <c r="C104" s="148">
        <v>0</v>
      </c>
      <c r="D104" s="149">
        <f>RSFC!B7</f>
        <v>0</v>
      </c>
      <c r="E104" s="193">
        <f>RSFC!B8</f>
        <v>0</v>
      </c>
      <c r="F104" s="223">
        <f>B104+C104-D104-E104</f>
        <v>500</v>
      </c>
      <c r="G104" s="224"/>
      <c r="H104" s="233" t="s">
        <v>243</v>
      </c>
      <c r="I104" s="225" t="s">
        <v>243</v>
      </c>
      <c r="J104" s="221" t="s">
        <v>243</v>
      </c>
      <c r="K104" s="245">
        <v>1</v>
      </c>
      <c r="L104" s="198"/>
      <c r="M104" s="143"/>
      <c r="N104" s="143"/>
      <c r="O104" s="143"/>
      <c r="P104" s="143"/>
    </row>
    <row r="105" spans="1:55" s="135" customFormat="1" x14ac:dyDescent="0.25">
      <c r="A105" s="147" t="s">
        <v>207</v>
      </c>
      <c r="B105" s="148">
        <v>0</v>
      </c>
      <c r="C105" s="148">
        <f>Raiderthon!B6</f>
        <v>0</v>
      </c>
      <c r="D105" s="149">
        <v>0</v>
      </c>
      <c r="E105" s="148">
        <f>Raiderthon!B8</f>
        <v>0</v>
      </c>
      <c r="F105" s="223">
        <f t="shared" si="5"/>
        <v>0</v>
      </c>
      <c r="G105" s="226" t="s">
        <v>208</v>
      </c>
      <c r="H105" s="219"/>
      <c r="I105" s="226"/>
      <c r="J105" s="219"/>
      <c r="K105" s="251" t="s">
        <v>339</v>
      </c>
      <c r="L105" s="198"/>
      <c r="M105" s="143"/>
      <c r="N105" s="143"/>
      <c r="O105" s="143"/>
      <c r="P105" s="143"/>
    </row>
    <row r="106" spans="1:55" s="135" customFormat="1" x14ac:dyDescent="0.25">
      <c r="A106" s="147" t="s">
        <v>40</v>
      </c>
      <c r="B106" s="148">
        <v>3300</v>
      </c>
      <c r="C106" s="148">
        <f>RanchHorse!B6</f>
        <v>0</v>
      </c>
      <c r="D106" s="149">
        <f>RanchHorse!B7</f>
        <v>0</v>
      </c>
      <c r="E106" s="148">
        <f>RanchHorse!B8</f>
        <v>0</v>
      </c>
      <c r="F106" s="223">
        <f t="shared" si="5"/>
        <v>3300</v>
      </c>
      <c r="G106" s="224" t="s">
        <v>144</v>
      </c>
      <c r="H106" s="233" t="s">
        <v>243</v>
      </c>
      <c r="I106" s="225" t="s">
        <v>243</v>
      </c>
      <c r="J106" s="219" t="s">
        <v>243</v>
      </c>
      <c r="K106" s="245">
        <v>1</v>
      </c>
      <c r="L106" s="198"/>
      <c r="M106" s="143"/>
      <c r="N106" s="143"/>
      <c r="O106" s="143"/>
      <c r="P106" s="143"/>
    </row>
    <row r="107" spans="1:55" s="135" customFormat="1" x14ac:dyDescent="0.25">
      <c r="A107" s="189" t="s">
        <v>364</v>
      </c>
      <c r="B107" s="148">
        <v>500</v>
      </c>
      <c r="C107" s="148">
        <v>0</v>
      </c>
      <c r="D107" s="149">
        <f>RBA!B7</f>
        <v>0</v>
      </c>
      <c r="E107" s="148">
        <f>RBA!B8</f>
        <v>0</v>
      </c>
      <c r="F107" s="223">
        <f>B107+C107-D107-E107</f>
        <v>500</v>
      </c>
      <c r="G107" s="224"/>
      <c r="H107" s="233" t="s">
        <v>243</v>
      </c>
      <c r="I107" s="225" t="s">
        <v>243</v>
      </c>
      <c r="J107" s="221" t="s">
        <v>243</v>
      </c>
      <c r="K107" s="245">
        <v>1</v>
      </c>
      <c r="L107" s="198"/>
      <c r="M107" s="143"/>
      <c r="N107" s="143"/>
      <c r="O107" s="143"/>
      <c r="P107" s="143"/>
    </row>
    <row r="108" spans="1:55" s="135" customFormat="1" x14ac:dyDescent="0.25">
      <c r="A108" s="133" t="s">
        <v>209</v>
      </c>
      <c r="B108" s="128">
        <v>300</v>
      </c>
      <c r="C108" s="128">
        <f>RISA!B6</f>
        <v>0</v>
      </c>
      <c r="D108" s="134">
        <f>RISA!B7</f>
        <v>0</v>
      </c>
      <c r="E108" s="128">
        <f>RISA!B8</f>
        <v>0</v>
      </c>
      <c r="F108" s="228">
        <f t="shared" si="5"/>
        <v>300</v>
      </c>
      <c r="G108" s="231"/>
      <c r="H108" s="232" t="s">
        <v>243</v>
      </c>
      <c r="I108" s="225" t="s">
        <v>243</v>
      </c>
      <c r="J108" s="221" t="s">
        <v>243</v>
      </c>
      <c r="K108" s="244">
        <v>1</v>
      </c>
      <c r="L108" s="198"/>
      <c r="M108" s="143"/>
      <c r="N108" s="143"/>
      <c r="O108" s="143"/>
      <c r="P108" s="143"/>
    </row>
    <row r="109" spans="1:55" s="135" customFormat="1" x14ac:dyDescent="0.25">
      <c r="A109" s="197" t="s">
        <v>224</v>
      </c>
      <c r="B109" s="128">
        <v>300</v>
      </c>
      <c r="C109" s="128">
        <f>RHIM!B6</f>
        <v>0</v>
      </c>
      <c r="D109" s="134">
        <f>RHIM!B7</f>
        <v>0</v>
      </c>
      <c r="E109" s="128">
        <f>RHIM!B8</f>
        <v>0</v>
      </c>
      <c r="F109" s="228">
        <f t="shared" si="5"/>
        <v>300</v>
      </c>
      <c r="G109" s="231"/>
      <c r="H109" s="232" t="s">
        <v>243</v>
      </c>
      <c r="I109" s="225" t="s">
        <v>243</v>
      </c>
      <c r="J109" s="221" t="s">
        <v>243</v>
      </c>
      <c r="K109" s="244">
        <v>1</v>
      </c>
      <c r="L109" s="198"/>
      <c r="M109" s="143"/>
      <c r="N109" s="143"/>
      <c r="O109" s="143"/>
      <c r="P109" s="143"/>
    </row>
    <row r="110" spans="1:55" s="81" customFormat="1" x14ac:dyDescent="0.25">
      <c r="A110" s="147" t="s">
        <v>41</v>
      </c>
      <c r="B110" s="148">
        <v>800</v>
      </c>
      <c r="C110" s="148">
        <f>SFDT!B6</f>
        <v>0</v>
      </c>
      <c r="D110" s="149">
        <f>B110/3</f>
        <v>266.66666666666669</v>
      </c>
      <c r="E110" s="193">
        <f>SFDT!B8</f>
        <v>0</v>
      </c>
      <c r="F110" s="223">
        <f t="shared" ref="F110:F118" si="6">B110+C110-D110-E110</f>
        <v>533.33333333333326</v>
      </c>
      <c r="G110" s="224" t="s">
        <v>116</v>
      </c>
      <c r="H110" s="219" t="s">
        <v>243</v>
      </c>
      <c r="I110" s="226" t="s">
        <v>243</v>
      </c>
      <c r="J110" s="219" t="s">
        <v>243</v>
      </c>
      <c r="K110" s="244">
        <v>1</v>
      </c>
      <c r="L110" s="198"/>
      <c r="M110" s="143"/>
      <c r="N110" s="143"/>
      <c r="O110" s="143"/>
      <c r="P110" s="143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</row>
    <row r="111" spans="1:55" s="135" customFormat="1" x14ac:dyDescent="0.25">
      <c r="A111" s="133" t="s">
        <v>42</v>
      </c>
      <c r="B111" s="128">
        <v>4500</v>
      </c>
      <c r="C111" s="128">
        <f>SDP!B6</f>
        <v>0</v>
      </c>
      <c r="D111" s="134">
        <f>SDP!B7</f>
        <v>0</v>
      </c>
      <c r="E111" s="194">
        <f>SDP!B8</f>
        <v>100</v>
      </c>
      <c r="F111" s="228">
        <f t="shared" si="6"/>
        <v>4400</v>
      </c>
      <c r="G111" s="231" t="s">
        <v>117</v>
      </c>
      <c r="H111" s="219" t="s">
        <v>243</v>
      </c>
      <c r="I111" s="226" t="s">
        <v>243</v>
      </c>
      <c r="J111" s="221" t="s">
        <v>243</v>
      </c>
      <c r="K111" s="244">
        <v>1</v>
      </c>
      <c r="L111" s="198"/>
      <c r="M111" s="143"/>
      <c r="N111" s="143"/>
      <c r="O111" s="143"/>
      <c r="P111" s="143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</row>
    <row r="112" spans="1:55" s="135" customFormat="1" x14ac:dyDescent="0.25">
      <c r="A112" s="189" t="s">
        <v>287</v>
      </c>
      <c r="B112" s="148">
        <v>0</v>
      </c>
      <c r="C112" s="148">
        <f>SILVERWINGS!B6</f>
        <v>0</v>
      </c>
      <c r="D112" s="149">
        <v>0</v>
      </c>
      <c r="E112" s="148">
        <f>SILVERWINGS!B8</f>
        <v>0</v>
      </c>
      <c r="F112" s="223">
        <f t="shared" si="6"/>
        <v>0</v>
      </c>
      <c r="G112" s="224"/>
      <c r="H112"/>
      <c r="I112" s="226"/>
      <c r="J112" s="219"/>
      <c r="K112" s="245">
        <v>1</v>
      </c>
      <c r="L112" s="198">
        <v>21</v>
      </c>
      <c r="M112" s="143"/>
      <c r="N112" s="143"/>
      <c r="O112" s="143"/>
      <c r="P112" s="143"/>
    </row>
    <row r="113" spans="1:54" s="135" customFormat="1" ht="31.5" x14ac:dyDescent="0.25">
      <c r="A113" s="133" t="s">
        <v>43</v>
      </c>
      <c r="B113" s="128">
        <v>1080</v>
      </c>
      <c r="C113" s="128">
        <f>SACNAS!B6</f>
        <v>0</v>
      </c>
      <c r="D113" s="134">
        <f>SACNAS!B7</f>
        <v>0</v>
      </c>
      <c r="E113" s="128">
        <f>SACNAS!B8</f>
        <v>0</v>
      </c>
      <c r="F113" s="228">
        <f t="shared" si="6"/>
        <v>1080</v>
      </c>
      <c r="G113" s="231" t="s">
        <v>145</v>
      </c>
      <c r="H113" s="232" t="s">
        <v>243</v>
      </c>
      <c r="I113" s="225" t="s">
        <v>243</v>
      </c>
      <c r="J113" s="219" t="s">
        <v>243</v>
      </c>
      <c r="K113" s="244">
        <v>1</v>
      </c>
      <c r="L113" s="198"/>
      <c r="M113" s="143"/>
      <c r="N113" s="143"/>
      <c r="O113" s="143"/>
      <c r="P113" s="143"/>
    </row>
    <row r="114" spans="1:54" s="81" customFormat="1" ht="20.100000000000001" customHeight="1" x14ac:dyDescent="0.25">
      <c r="A114" s="147" t="s">
        <v>78</v>
      </c>
      <c r="B114" s="148">
        <v>280</v>
      </c>
      <c r="C114" s="148">
        <f>SEP!B6</f>
        <v>0</v>
      </c>
      <c r="D114" s="149">
        <f>SEP!B7</f>
        <v>0</v>
      </c>
      <c r="E114" s="148">
        <f>SEP!B8</f>
        <v>0</v>
      </c>
      <c r="F114" s="223">
        <f t="shared" si="6"/>
        <v>280</v>
      </c>
      <c r="G114" s="224" t="s">
        <v>146</v>
      </c>
      <c r="H114" s="233" t="s">
        <v>243</v>
      </c>
      <c r="I114" s="225" t="s">
        <v>243</v>
      </c>
      <c r="J114" s="221" t="s">
        <v>243</v>
      </c>
      <c r="K114" s="245">
        <v>1</v>
      </c>
      <c r="L114" s="198"/>
      <c r="M114" s="143"/>
      <c r="N114" s="143"/>
      <c r="O114" s="143"/>
      <c r="P114" s="143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</row>
    <row r="115" spans="1:54" s="135" customFormat="1" ht="20.100000000000001" customHeight="1" x14ac:dyDescent="0.25">
      <c r="A115" s="279" t="s">
        <v>44</v>
      </c>
      <c r="B115" s="280">
        <v>1840</v>
      </c>
      <c r="C115" s="280">
        <v>253.04</v>
      </c>
      <c r="D115" s="281">
        <v>0</v>
      </c>
      <c r="E115" s="280">
        <f>SHPE!B8</f>
        <v>2093.04</v>
      </c>
      <c r="F115" s="283">
        <f t="shared" si="6"/>
        <v>0</v>
      </c>
      <c r="G115" s="284" t="s">
        <v>118</v>
      </c>
      <c r="H115" s="285" t="s">
        <v>243</v>
      </c>
      <c r="I115" s="286" t="s">
        <v>243</v>
      </c>
      <c r="J115" s="287" t="s">
        <v>243</v>
      </c>
      <c r="K115" s="244">
        <v>1</v>
      </c>
      <c r="L115" s="198"/>
      <c r="M115" s="143"/>
      <c r="N115" s="143"/>
      <c r="O115" s="143"/>
      <c r="P115" s="143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</row>
    <row r="116" spans="1:54" s="83" customFormat="1" ht="20.100000000000001" customHeight="1" x14ac:dyDescent="0.25">
      <c r="A116" s="147" t="s">
        <v>45</v>
      </c>
      <c r="B116" s="148">
        <v>15000</v>
      </c>
      <c r="C116" s="193">
        <f>SPE!B6</f>
        <v>0</v>
      </c>
      <c r="D116" s="149">
        <f>SPE!B7</f>
        <v>0</v>
      </c>
      <c r="E116" s="193">
        <f>SPE!B8</f>
        <v>0</v>
      </c>
      <c r="F116" s="223">
        <f t="shared" si="6"/>
        <v>15000</v>
      </c>
      <c r="G116" s="224" t="s">
        <v>157</v>
      </c>
      <c r="H116" s="233" t="s">
        <v>243</v>
      </c>
      <c r="I116" s="225" t="s">
        <v>243</v>
      </c>
      <c r="J116" s="221" t="s">
        <v>243</v>
      </c>
      <c r="K116" s="244">
        <v>1</v>
      </c>
      <c r="L116" s="198"/>
      <c r="M116" s="143"/>
      <c r="N116" s="143"/>
      <c r="O116" s="143"/>
      <c r="P116" s="143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</row>
    <row r="117" spans="1:54" s="135" customFormat="1" ht="20.100000000000001" customHeight="1" x14ac:dyDescent="0.25">
      <c r="A117" s="133" t="s">
        <v>180</v>
      </c>
      <c r="B117" s="128">
        <v>4750</v>
      </c>
      <c r="C117" s="128">
        <f>SPWLA!B6</f>
        <v>0</v>
      </c>
      <c r="D117" s="134">
        <f>SPWLA!B7</f>
        <v>0</v>
      </c>
      <c r="E117" s="194">
        <f>SPWLA!B8</f>
        <v>0</v>
      </c>
      <c r="F117" s="228">
        <f t="shared" si="6"/>
        <v>4750</v>
      </c>
      <c r="G117" s="231" t="s">
        <v>189</v>
      </c>
      <c r="H117" s="232" t="s">
        <v>243</v>
      </c>
      <c r="I117" s="225" t="s">
        <v>243</v>
      </c>
      <c r="J117" s="221" t="s">
        <v>243</v>
      </c>
      <c r="K117" s="244">
        <v>1</v>
      </c>
      <c r="L117" s="198"/>
      <c r="M117" s="143"/>
      <c r="N117" s="143"/>
      <c r="O117" s="143"/>
      <c r="P117" s="143"/>
    </row>
    <row r="118" spans="1:54" s="135" customFormat="1" ht="20.100000000000001" customHeight="1" x14ac:dyDescent="0.25">
      <c r="A118" s="133" t="s">
        <v>46</v>
      </c>
      <c r="B118" s="128">
        <v>7500</v>
      </c>
      <c r="C118" s="128">
        <f>SWE!B6</f>
        <v>0</v>
      </c>
      <c r="D118" s="134">
        <f>SWE!B7</f>
        <v>0</v>
      </c>
      <c r="E118" s="194">
        <f>SWE!B8</f>
        <v>2976.06</v>
      </c>
      <c r="F118" s="228">
        <f t="shared" si="6"/>
        <v>4523.9400000000005</v>
      </c>
      <c r="G118" s="231" t="s">
        <v>119</v>
      </c>
      <c r="H118" s="232" t="s">
        <v>243</v>
      </c>
      <c r="I118" s="225" t="s">
        <v>243</v>
      </c>
      <c r="J118" s="221" t="s">
        <v>243</v>
      </c>
      <c r="K118" s="244">
        <v>1</v>
      </c>
      <c r="L118" s="198"/>
      <c r="M118" s="143"/>
      <c r="N118" s="143"/>
      <c r="O118" s="143"/>
      <c r="P118" s="143"/>
    </row>
    <row r="119" spans="1:54" s="135" customFormat="1" ht="20.100000000000001" customHeight="1" x14ac:dyDescent="0.25">
      <c r="A119" s="190" t="s">
        <v>342</v>
      </c>
      <c r="B119" s="128">
        <v>400</v>
      </c>
      <c r="C119" s="128">
        <v>0</v>
      </c>
      <c r="D119" s="134">
        <f>SPANISH!B7</f>
        <v>0</v>
      </c>
      <c r="E119" s="194">
        <f>SPANISH!B8</f>
        <v>0</v>
      </c>
      <c r="F119" s="228">
        <f>B119+C119-D119-E119</f>
        <v>400</v>
      </c>
      <c r="G119" s="231"/>
      <c r="H119" s="261" t="s">
        <v>243</v>
      </c>
      <c r="I119" s="226" t="s">
        <v>243</v>
      </c>
      <c r="J119" s="219" t="s">
        <v>243</v>
      </c>
      <c r="K119" s="244">
        <v>1</v>
      </c>
      <c r="L119" s="198"/>
      <c r="M119" s="143"/>
      <c r="N119" s="143"/>
      <c r="O119" s="143"/>
      <c r="P119" s="143"/>
    </row>
    <row r="120" spans="1:54" s="135" customFormat="1" ht="20.100000000000001" customHeight="1" x14ac:dyDescent="0.25">
      <c r="A120" s="133" t="s">
        <v>47</v>
      </c>
      <c r="B120" s="128">
        <v>6600</v>
      </c>
      <c r="C120" s="128">
        <f>SLSA!B6</f>
        <v>0</v>
      </c>
      <c r="D120" s="134">
        <f>SLSA!B7</f>
        <v>0</v>
      </c>
      <c r="E120" s="128">
        <f>SLSA!B8</f>
        <v>3087.3</v>
      </c>
      <c r="F120" s="228">
        <f t="shared" ref="F120:F154" si="7">B120+C120-D120-E120</f>
        <v>3512.7</v>
      </c>
      <c r="G120" s="231" t="s">
        <v>86</v>
      </c>
      <c r="H120" s="232" t="s">
        <v>243</v>
      </c>
      <c r="I120" s="225" t="s">
        <v>243</v>
      </c>
      <c r="J120" s="221" t="s">
        <v>243</v>
      </c>
      <c r="K120" s="244">
        <v>1</v>
      </c>
      <c r="L120" s="198"/>
      <c r="M120" s="143"/>
      <c r="N120" s="143"/>
      <c r="O120" s="143"/>
      <c r="P120" s="143"/>
    </row>
    <row r="121" spans="1:54" s="152" customFormat="1" ht="20.100000000000001" customHeight="1" x14ac:dyDescent="0.25">
      <c r="A121" s="323" t="s">
        <v>338</v>
      </c>
      <c r="B121" s="280">
        <v>900</v>
      </c>
      <c r="C121" s="280">
        <f>SDA!B6</f>
        <v>0</v>
      </c>
      <c r="D121" s="281">
        <f>SDA!B7</f>
        <v>0</v>
      </c>
      <c r="E121" s="280">
        <f>SDA!B8</f>
        <v>900</v>
      </c>
      <c r="F121" s="283">
        <f t="shared" si="7"/>
        <v>0</v>
      </c>
      <c r="G121" s="284" t="s">
        <v>188</v>
      </c>
      <c r="H121" s="285" t="s">
        <v>243</v>
      </c>
      <c r="I121" s="286" t="s">
        <v>243</v>
      </c>
      <c r="J121" s="287" t="s">
        <v>243</v>
      </c>
      <c r="K121" s="245">
        <v>1</v>
      </c>
      <c r="L121" s="200"/>
    </row>
    <row r="122" spans="1:54" s="135" customFormat="1" ht="20.100000000000001" customHeight="1" x14ac:dyDescent="0.25">
      <c r="A122" s="133" t="s">
        <v>48</v>
      </c>
      <c r="B122" s="128">
        <v>11000</v>
      </c>
      <c r="C122" s="128">
        <f>AgCouncil!B6</f>
        <v>0</v>
      </c>
      <c r="D122" s="134">
        <f>AgCouncil!B7</f>
        <v>0</v>
      </c>
      <c r="E122" s="128">
        <f>AgCouncil!B8</f>
        <v>1469.8</v>
      </c>
      <c r="F122" s="228">
        <f t="shared" si="7"/>
        <v>9530.2000000000007</v>
      </c>
      <c r="G122" s="231" t="s">
        <v>120</v>
      </c>
      <c r="H122" s="232" t="s">
        <v>243</v>
      </c>
      <c r="I122" s="225" t="s">
        <v>243</v>
      </c>
      <c r="J122" s="221" t="s">
        <v>243</v>
      </c>
      <c r="K122" s="244">
        <v>1</v>
      </c>
      <c r="L122" s="198"/>
      <c r="M122" s="143"/>
      <c r="N122" s="143"/>
      <c r="O122" s="143"/>
      <c r="P122" s="143"/>
    </row>
    <row r="123" spans="1:54" s="152" customFormat="1" ht="31.5" x14ac:dyDescent="0.25">
      <c r="A123" s="147" t="s">
        <v>226</v>
      </c>
      <c r="B123" s="148">
        <v>300</v>
      </c>
      <c r="C123" s="148">
        <f>SASLA!B6</f>
        <v>0</v>
      </c>
      <c r="D123" s="149">
        <f>SASLA!B7</f>
        <v>0</v>
      </c>
      <c r="E123" s="193">
        <f>SASLA!B8</f>
        <v>0</v>
      </c>
      <c r="F123" s="223">
        <f t="shared" si="7"/>
        <v>300</v>
      </c>
      <c r="G123" s="224" t="s">
        <v>244</v>
      </c>
      <c r="H123" s="233" t="s">
        <v>243</v>
      </c>
      <c r="I123" s="225" t="s">
        <v>243</v>
      </c>
      <c r="J123" s="221" t="s">
        <v>243</v>
      </c>
      <c r="K123" s="245">
        <v>1</v>
      </c>
      <c r="L123" s="200"/>
    </row>
    <row r="124" spans="1:54" s="152" customFormat="1" ht="19.5" customHeight="1" x14ac:dyDescent="0.25">
      <c r="A124" s="189" t="s">
        <v>288</v>
      </c>
      <c r="B124" s="148">
        <v>1000</v>
      </c>
      <c r="C124" s="148">
        <f>SAFE!B6</f>
        <v>0</v>
      </c>
      <c r="D124" s="149">
        <f>SAFE!B7</f>
        <v>0</v>
      </c>
      <c r="E124" s="148">
        <f>SAFE!B8</f>
        <v>0</v>
      </c>
      <c r="F124" s="223">
        <f t="shared" si="7"/>
        <v>1000</v>
      </c>
      <c r="G124" s="224"/>
      <c r="H124" s="233" t="s">
        <v>243</v>
      </c>
      <c r="I124" s="225" t="s">
        <v>243</v>
      </c>
      <c r="J124" s="221" t="s">
        <v>243</v>
      </c>
      <c r="K124" s="245">
        <v>1</v>
      </c>
      <c r="L124" s="200"/>
    </row>
    <row r="125" spans="1:54" s="81" customFormat="1" ht="31.5" customHeight="1" x14ac:dyDescent="0.25">
      <c r="A125" s="271" t="s">
        <v>515</v>
      </c>
      <c r="B125" s="148">
        <v>900</v>
      </c>
      <c r="C125" s="148">
        <f>ISC!B6</f>
        <v>0</v>
      </c>
      <c r="D125" s="134">
        <v>0</v>
      </c>
      <c r="E125" s="148">
        <f>ISC!B8</f>
        <v>0</v>
      </c>
      <c r="F125" s="223">
        <f>B125+C125-D125-E125</f>
        <v>900</v>
      </c>
      <c r="G125" s="224" t="s">
        <v>121</v>
      </c>
      <c r="H125" s="273" t="s">
        <v>243</v>
      </c>
      <c r="I125" s="226" t="s">
        <v>243</v>
      </c>
      <c r="J125" s="219" t="s">
        <v>243</v>
      </c>
      <c r="K125" s="244">
        <v>1</v>
      </c>
      <c r="L125" s="198"/>
      <c r="M125" s="143"/>
      <c r="N125" s="143"/>
      <c r="O125" s="143"/>
      <c r="P125" s="143"/>
    </row>
    <row r="126" spans="1:54" s="135" customFormat="1" ht="20.100000000000001" customHeight="1" x14ac:dyDescent="0.25">
      <c r="A126" s="147" t="s">
        <v>49</v>
      </c>
      <c r="B126" s="148">
        <v>430</v>
      </c>
      <c r="C126" s="148">
        <f>TBS!B6</f>
        <v>0</v>
      </c>
      <c r="D126" s="149">
        <f>TBS!B7</f>
        <v>0</v>
      </c>
      <c r="E126" s="148">
        <f>TBS!B8</f>
        <v>0</v>
      </c>
      <c r="F126" s="223">
        <f t="shared" si="7"/>
        <v>430</v>
      </c>
      <c r="G126" s="224" t="s">
        <v>122</v>
      </c>
      <c r="H126" s="233" t="s">
        <v>243</v>
      </c>
      <c r="I126" s="226" t="s">
        <v>243</v>
      </c>
      <c r="J126" s="219" t="s">
        <v>243</v>
      </c>
      <c r="K126" s="245">
        <v>1</v>
      </c>
      <c r="L126" s="198"/>
      <c r="M126" s="143"/>
      <c r="N126" s="143"/>
      <c r="O126" s="143"/>
      <c r="P126" s="143"/>
    </row>
    <row r="127" spans="1:54" s="152" customFormat="1" ht="20.100000000000001" customHeight="1" x14ac:dyDescent="0.25">
      <c r="A127" s="189" t="s">
        <v>365</v>
      </c>
      <c r="B127" s="148">
        <v>500</v>
      </c>
      <c r="C127" s="148">
        <v>0</v>
      </c>
      <c r="D127" s="149">
        <f>B127/3</f>
        <v>166.66666666666666</v>
      </c>
      <c r="E127" s="148">
        <f>TAS!B8</f>
        <v>0</v>
      </c>
      <c r="F127" s="223">
        <f>B127+C127-D127-E127</f>
        <v>333.33333333333337</v>
      </c>
      <c r="G127" s="224"/>
      <c r="H127" s="29"/>
      <c r="I127" s="259"/>
      <c r="J127" s="221" t="s">
        <v>243</v>
      </c>
      <c r="K127" s="245">
        <v>1</v>
      </c>
      <c r="L127" s="200"/>
    </row>
    <row r="128" spans="1:54" s="135" customFormat="1" ht="20.100000000000001" customHeight="1" x14ac:dyDescent="0.25">
      <c r="A128" s="147" t="s">
        <v>166</v>
      </c>
      <c r="B128" s="148">
        <v>200</v>
      </c>
      <c r="C128" s="148">
        <f>TBHC!B6</f>
        <v>0</v>
      </c>
      <c r="D128" s="149">
        <f>TBHC!B7</f>
        <v>0</v>
      </c>
      <c r="E128" s="148">
        <f>TBHC!B8</f>
        <v>0</v>
      </c>
      <c r="F128" s="223">
        <f t="shared" si="7"/>
        <v>200</v>
      </c>
      <c r="G128" s="224" t="s">
        <v>174</v>
      </c>
      <c r="H128" s="233" t="s">
        <v>243</v>
      </c>
      <c r="I128" s="225" t="s">
        <v>243</v>
      </c>
      <c r="J128" s="221" t="s">
        <v>243</v>
      </c>
      <c r="K128" s="245">
        <v>1</v>
      </c>
      <c r="L128" s="198"/>
      <c r="M128" s="143"/>
      <c r="N128" s="143"/>
      <c r="O128" s="143"/>
      <c r="P128" s="143"/>
    </row>
    <row r="129" spans="1:16" s="135" customFormat="1" ht="20.100000000000001" customHeight="1" x14ac:dyDescent="0.25">
      <c r="A129" s="306" t="s">
        <v>289</v>
      </c>
      <c r="B129" s="298">
        <v>390</v>
      </c>
      <c r="C129" s="298">
        <f>TBV!B6</f>
        <v>0</v>
      </c>
      <c r="D129" s="307">
        <v>390</v>
      </c>
      <c r="E129" s="298">
        <f>TBV!B8</f>
        <v>0</v>
      </c>
      <c r="F129" s="308">
        <f t="shared" si="7"/>
        <v>0</v>
      </c>
      <c r="G129" s="302"/>
      <c r="H129" s="309"/>
      <c r="I129" s="304"/>
      <c r="J129" s="305"/>
      <c r="K129" s="244">
        <v>1</v>
      </c>
      <c r="L129" s="198"/>
      <c r="M129" s="143"/>
      <c r="N129" s="143"/>
      <c r="O129" s="143"/>
      <c r="P129" s="143"/>
    </row>
    <row r="130" spans="1:16" s="135" customFormat="1" ht="20.100000000000001" customHeight="1" x14ac:dyDescent="0.25">
      <c r="A130" s="133" t="s">
        <v>50</v>
      </c>
      <c r="B130" s="128">
        <v>5200</v>
      </c>
      <c r="C130" s="128">
        <f>TCFR!B6</f>
        <v>0</v>
      </c>
      <c r="D130" s="134">
        <f>TCFR!B7</f>
        <v>0</v>
      </c>
      <c r="E130" s="128">
        <f>TCFR!B8</f>
        <v>3250</v>
      </c>
      <c r="F130" s="228">
        <f t="shared" si="7"/>
        <v>1950</v>
      </c>
      <c r="G130" s="231" t="s">
        <v>123</v>
      </c>
      <c r="H130" s="232" t="s">
        <v>243</v>
      </c>
      <c r="I130" s="225" t="s">
        <v>243</v>
      </c>
      <c r="J130" s="221" t="s">
        <v>243</v>
      </c>
      <c r="K130" s="244">
        <v>1</v>
      </c>
      <c r="L130" s="198"/>
      <c r="M130" s="143"/>
      <c r="N130" s="143"/>
      <c r="O130" s="143"/>
      <c r="P130" s="143"/>
    </row>
    <row r="131" spans="1:16" s="135" customFormat="1" ht="20.100000000000001" customHeight="1" x14ac:dyDescent="0.25">
      <c r="A131" s="133" t="s">
        <v>51</v>
      </c>
      <c r="B131" s="128">
        <v>13500</v>
      </c>
      <c r="C131" s="128">
        <f>TET!B8</f>
        <v>0</v>
      </c>
      <c r="D131" s="134">
        <f>TET!B9</f>
        <v>0</v>
      </c>
      <c r="E131" s="128">
        <f>TET!B10</f>
        <v>10267.61</v>
      </c>
      <c r="F131" s="228">
        <f t="shared" si="7"/>
        <v>3232.3899999999994</v>
      </c>
      <c r="G131" s="231" t="s">
        <v>124</v>
      </c>
      <c r="H131" s="232" t="s">
        <v>243</v>
      </c>
      <c r="I131" s="225" t="s">
        <v>243</v>
      </c>
      <c r="J131" s="221" t="s">
        <v>243</v>
      </c>
      <c r="K131" s="244">
        <v>1</v>
      </c>
      <c r="L131" s="198"/>
      <c r="M131" s="143"/>
      <c r="N131" s="143"/>
      <c r="O131" s="143"/>
      <c r="P131" s="143"/>
    </row>
    <row r="132" spans="1:16" s="135" customFormat="1" ht="20.100000000000001" customHeight="1" x14ac:dyDescent="0.25">
      <c r="A132" s="133" t="s">
        <v>181</v>
      </c>
      <c r="B132" s="148">
        <v>650</v>
      </c>
      <c r="C132" s="128">
        <f>Feral!B6</f>
        <v>0</v>
      </c>
      <c r="D132" s="134">
        <f>Feral!B7</f>
        <v>0</v>
      </c>
      <c r="E132" s="128">
        <f>Feral!B8</f>
        <v>0</v>
      </c>
      <c r="F132" s="228">
        <f t="shared" si="7"/>
        <v>650</v>
      </c>
      <c r="G132" s="231" t="s">
        <v>184</v>
      </c>
      <c r="H132" s="232" t="s">
        <v>243</v>
      </c>
      <c r="I132" s="225" t="s">
        <v>243</v>
      </c>
      <c r="J132" s="221" t="s">
        <v>243</v>
      </c>
      <c r="K132" s="244">
        <v>1</v>
      </c>
      <c r="L132" s="198"/>
      <c r="M132" s="143"/>
      <c r="N132" s="143"/>
      <c r="O132" s="143"/>
      <c r="P132" s="143"/>
    </row>
    <row r="133" spans="1:16" s="135" customFormat="1" ht="20.100000000000001" customHeight="1" x14ac:dyDescent="0.25">
      <c r="A133" s="190" t="s">
        <v>366</v>
      </c>
      <c r="B133" s="128">
        <v>500</v>
      </c>
      <c r="C133" s="128">
        <v>0</v>
      </c>
      <c r="D133" s="134">
        <f>TFRN!B7</f>
        <v>0</v>
      </c>
      <c r="E133" s="128">
        <f>TFRN!B8</f>
        <v>0</v>
      </c>
      <c r="F133" s="228">
        <f>B133+C133-D133-E133</f>
        <v>500</v>
      </c>
      <c r="G133" s="231"/>
      <c r="H133" s="233" t="s">
        <v>243</v>
      </c>
      <c r="I133" s="226" t="s">
        <v>243</v>
      </c>
      <c r="J133" s="221" t="s">
        <v>243</v>
      </c>
      <c r="K133" s="244">
        <v>1</v>
      </c>
      <c r="L133" s="198"/>
      <c r="M133" s="143"/>
      <c r="N133" s="143"/>
      <c r="O133" s="143"/>
      <c r="P133" s="143"/>
    </row>
    <row r="134" spans="1:16" s="135" customFormat="1" ht="20.100000000000001" customHeight="1" x14ac:dyDescent="0.25">
      <c r="A134" s="133" t="s">
        <v>167</v>
      </c>
      <c r="B134" s="128">
        <v>2100</v>
      </c>
      <c r="C134" s="128">
        <f>TFLT!B6</f>
        <v>0</v>
      </c>
      <c r="D134" s="134">
        <f>B134/3</f>
        <v>700</v>
      </c>
      <c r="E134" s="128">
        <f>TFLT!B8</f>
        <v>0</v>
      </c>
      <c r="F134" s="228">
        <f t="shared" si="7"/>
        <v>1400</v>
      </c>
      <c r="G134" s="231" t="s">
        <v>215</v>
      </c>
      <c r="H134" s="261" t="s">
        <v>243</v>
      </c>
      <c r="I134" s="226" t="s">
        <v>243</v>
      </c>
      <c r="J134" s="221" t="s">
        <v>243</v>
      </c>
      <c r="K134" s="244">
        <v>1</v>
      </c>
      <c r="L134" s="198"/>
      <c r="M134" s="143"/>
      <c r="N134" s="143"/>
      <c r="O134" s="143"/>
      <c r="P134" s="143"/>
    </row>
    <row r="135" spans="1:16" s="135" customFormat="1" ht="20.100000000000001" customHeight="1" x14ac:dyDescent="0.25">
      <c r="A135" s="202" t="s">
        <v>345</v>
      </c>
      <c r="B135" s="148">
        <v>0</v>
      </c>
      <c r="C135" s="148">
        <f>LGBTQIA!B6</f>
        <v>0</v>
      </c>
      <c r="D135" s="149">
        <v>0</v>
      </c>
      <c r="E135" s="148">
        <f>LGBTQIA!B8</f>
        <v>0</v>
      </c>
      <c r="F135" s="223">
        <f t="shared" si="7"/>
        <v>0</v>
      </c>
      <c r="G135" s="224" t="s">
        <v>99</v>
      </c>
      <c r="H135" s="217"/>
      <c r="I135" s="226"/>
      <c r="J135" s="219"/>
      <c r="K135" s="251" t="s">
        <v>344</v>
      </c>
      <c r="L135" s="198"/>
      <c r="M135" s="143"/>
      <c r="N135" s="143"/>
      <c r="O135" s="143"/>
      <c r="P135" s="143"/>
    </row>
    <row r="136" spans="1:16" s="135" customFormat="1" ht="20.100000000000001" customHeight="1" x14ac:dyDescent="0.25">
      <c r="A136" s="189" t="s">
        <v>324</v>
      </c>
      <c r="B136" s="148">
        <v>350</v>
      </c>
      <c r="C136" s="148">
        <v>0</v>
      </c>
      <c r="D136" s="149">
        <f>B136/3</f>
        <v>116.66666666666667</v>
      </c>
      <c r="E136" s="148">
        <f>TechGeo!B8</f>
        <v>0</v>
      </c>
      <c r="F136" s="223">
        <f t="shared" si="7"/>
        <v>233.33333333333331</v>
      </c>
      <c r="G136" s="224"/>
      <c r="H136" s="233" t="s">
        <v>243</v>
      </c>
      <c r="I136" s="225" t="s">
        <v>243</v>
      </c>
      <c r="J136" s="260"/>
      <c r="K136" s="245">
        <v>1</v>
      </c>
      <c r="L136" s="198"/>
      <c r="M136" s="143"/>
      <c r="N136" s="143"/>
      <c r="O136" s="143"/>
      <c r="P136" s="143"/>
    </row>
    <row r="137" spans="1:16" s="135" customFormat="1" ht="20.100000000000001" customHeight="1" x14ac:dyDescent="0.25">
      <c r="A137" s="189" t="s">
        <v>325</v>
      </c>
      <c r="B137" s="148">
        <v>0</v>
      </c>
      <c r="C137" s="148">
        <v>0</v>
      </c>
      <c r="D137" s="149">
        <v>0</v>
      </c>
      <c r="E137" s="148">
        <v>0</v>
      </c>
      <c r="F137" s="223">
        <f t="shared" si="7"/>
        <v>0</v>
      </c>
      <c r="G137" s="224"/>
      <c r="H137"/>
      <c r="I137" s="225"/>
      <c r="J137" s="221"/>
      <c r="K137" s="245">
        <v>1</v>
      </c>
      <c r="L137" s="198">
        <v>21</v>
      </c>
      <c r="M137" s="143"/>
      <c r="N137" s="143"/>
      <c r="O137" s="143"/>
      <c r="P137" s="143"/>
    </row>
    <row r="138" spans="1:16" s="135" customFormat="1" ht="20.100000000000001" customHeight="1" x14ac:dyDescent="0.25">
      <c r="A138" s="133" t="s">
        <v>168</v>
      </c>
      <c r="B138" s="128">
        <v>1690</v>
      </c>
      <c r="C138" s="128">
        <f>TechHorn!B6</f>
        <v>0</v>
      </c>
      <c r="D138" s="134">
        <f>TechHorn!B7</f>
        <v>0</v>
      </c>
      <c r="E138" s="128">
        <f>TechHorn!B8</f>
        <v>0</v>
      </c>
      <c r="F138" s="228">
        <f t="shared" si="7"/>
        <v>1690</v>
      </c>
      <c r="G138" s="231" t="s">
        <v>172</v>
      </c>
      <c r="H138" s="232" t="s">
        <v>243</v>
      </c>
      <c r="I138" s="225" t="s">
        <v>243</v>
      </c>
      <c r="J138" s="221" t="s">
        <v>243</v>
      </c>
      <c r="K138" s="244">
        <v>1</v>
      </c>
      <c r="L138" s="198"/>
      <c r="M138" s="143"/>
      <c r="N138" s="143"/>
      <c r="O138" s="143"/>
      <c r="P138" s="143"/>
    </row>
    <row r="139" spans="1:16" s="152" customFormat="1" ht="20.100000000000001" customHeight="1" x14ac:dyDescent="0.25">
      <c r="A139" s="147" t="s">
        <v>73</v>
      </c>
      <c r="B139" s="148">
        <v>12500</v>
      </c>
      <c r="C139" s="148">
        <f>Horse!B6</f>
        <v>3000</v>
      </c>
      <c r="D139" s="149">
        <f>Horse!B7</f>
        <v>0</v>
      </c>
      <c r="E139" s="193">
        <f>Horse!B8</f>
        <v>14689.61</v>
      </c>
      <c r="F139" s="223">
        <f t="shared" si="7"/>
        <v>810.38999999999942</v>
      </c>
      <c r="G139" s="224" t="s">
        <v>125</v>
      </c>
      <c r="H139" s="233" t="s">
        <v>243</v>
      </c>
      <c r="I139" s="225" t="s">
        <v>243</v>
      </c>
      <c r="J139" s="219" t="s">
        <v>243</v>
      </c>
      <c r="K139" s="245">
        <v>1</v>
      </c>
      <c r="L139" s="200"/>
    </row>
    <row r="140" spans="1:16" s="135" customFormat="1" ht="20.100000000000001" customHeight="1" x14ac:dyDescent="0.25">
      <c r="A140" s="147" t="s">
        <v>239</v>
      </c>
      <c r="B140" s="148">
        <v>0</v>
      </c>
      <c r="C140" s="148">
        <f>Italian!B6</f>
        <v>0</v>
      </c>
      <c r="D140" s="149">
        <v>0</v>
      </c>
      <c r="E140" s="148">
        <f>Italian!B8</f>
        <v>0</v>
      </c>
      <c r="F140" s="223">
        <f t="shared" si="7"/>
        <v>0</v>
      </c>
      <c r="G140" s="224"/>
      <c r="H140"/>
      <c r="I140" s="225"/>
      <c r="J140" s="221"/>
      <c r="K140" s="245">
        <v>1</v>
      </c>
      <c r="L140" s="198" t="s">
        <v>376</v>
      </c>
      <c r="M140" s="143"/>
      <c r="N140" s="143"/>
      <c r="O140" s="143"/>
      <c r="P140" s="143"/>
    </row>
    <row r="141" spans="1:16" s="135" customFormat="1" ht="20.100000000000001" customHeight="1" x14ac:dyDescent="0.25">
      <c r="A141" s="133" t="s">
        <v>160</v>
      </c>
      <c r="B141" s="128">
        <v>360</v>
      </c>
      <c r="C141" s="128">
        <f>Kahaani!B6</f>
        <v>0</v>
      </c>
      <c r="D141" s="134">
        <f>Kahaani!B7</f>
        <v>0</v>
      </c>
      <c r="E141" s="128">
        <f>Kahaani!B8</f>
        <v>0</v>
      </c>
      <c r="F141" s="228">
        <f t="shared" si="7"/>
        <v>360</v>
      </c>
      <c r="G141" s="231" t="s">
        <v>158</v>
      </c>
      <c r="H141" s="232" t="s">
        <v>243</v>
      </c>
      <c r="I141" s="225" t="s">
        <v>243</v>
      </c>
      <c r="J141" s="221" t="s">
        <v>243</v>
      </c>
      <c r="K141" s="244">
        <v>1</v>
      </c>
      <c r="L141" s="198"/>
      <c r="M141" s="143"/>
      <c r="N141" s="143"/>
      <c r="O141" s="143"/>
      <c r="P141" s="143"/>
    </row>
    <row r="142" spans="1:16" s="135" customFormat="1" ht="20.100000000000001" customHeight="1" x14ac:dyDescent="0.25">
      <c r="A142" s="147" t="s">
        <v>227</v>
      </c>
      <c r="B142" s="148">
        <v>350</v>
      </c>
      <c r="C142" s="148">
        <f>KPOP!B6</f>
        <v>0</v>
      </c>
      <c r="D142" s="149">
        <f>KPOP!B7</f>
        <v>0</v>
      </c>
      <c r="E142" s="193">
        <f>KPOP!B8</f>
        <v>0</v>
      </c>
      <c r="F142" s="223">
        <f t="shared" si="7"/>
        <v>350</v>
      </c>
      <c r="G142" s="224"/>
      <c r="H142" s="233" t="s">
        <v>243</v>
      </c>
      <c r="I142" s="225" t="s">
        <v>243</v>
      </c>
      <c r="J142" s="221" t="s">
        <v>243</v>
      </c>
      <c r="K142" s="245">
        <v>1</v>
      </c>
      <c r="L142" s="198"/>
      <c r="M142" s="143"/>
      <c r="N142" s="143"/>
      <c r="O142" s="143"/>
      <c r="P142" s="143"/>
    </row>
    <row r="143" spans="1:16" s="135" customFormat="1" ht="20.100000000000001" customHeight="1" x14ac:dyDescent="0.25">
      <c r="A143" s="133" t="s">
        <v>52</v>
      </c>
      <c r="B143" s="128">
        <v>6000</v>
      </c>
      <c r="C143" s="128">
        <f>TMA!B6</f>
        <v>0</v>
      </c>
      <c r="D143" s="134">
        <f>TMA!B7</f>
        <v>0</v>
      </c>
      <c r="E143" s="193">
        <f>TMA!B8</f>
        <v>3000</v>
      </c>
      <c r="F143" s="228">
        <f t="shared" si="7"/>
        <v>3000</v>
      </c>
      <c r="G143" s="231" t="s">
        <v>87</v>
      </c>
      <c r="H143" s="232" t="s">
        <v>243</v>
      </c>
      <c r="I143" s="225" t="s">
        <v>243</v>
      </c>
      <c r="J143" s="221" t="s">
        <v>243</v>
      </c>
      <c r="K143" s="244">
        <v>1</v>
      </c>
      <c r="L143" s="198"/>
      <c r="M143" s="143"/>
      <c r="N143" s="143"/>
      <c r="O143" s="143"/>
      <c r="P143" s="143"/>
    </row>
    <row r="144" spans="1:16" s="135" customFormat="1" ht="20.100000000000001" customHeight="1" x14ac:dyDescent="0.25">
      <c r="A144" s="189" t="s">
        <v>290</v>
      </c>
      <c r="B144" s="148">
        <v>0</v>
      </c>
      <c r="C144" s="148">
        <f>TMP!B6</f>
        <v>0</v>
      </c>
      <c r="D144" s="149">
        <v>0</v>
      </c>
      <c r="E144" s="148">
        <f>TMP!B8</f>
        <v>0</v>
      </c>
      <c r="F144" s="223">
        <f t="shared" si="7"/>
        <v>0</v>
      </c>
      <c r="G144" s="224"/>
      <c r="H144"/>
      <c r="I144" s="225"/>
      <c r="J144" s="221"/>
      <c r="K144" s="245">
        <v>1</v>
      </c>
      <c r="L144" s="198">
        <v>21</v>
      </c>
      <c r="M144" s="143"/>
      <c r="N144" s="143"/>
      <c r="O144" s="143"/>
      <c r="P144" s="143"/>
    </row>
    <row r="145" spans="1:47" s="135" customFormat="1" ht="20.100000000000001" customHeight="1" x14ac:dyDescent="0.25">
      <c r="A145" s="189" t="s">
        <v>367</v>
      </c>
      <c r="B145" s="148">
        <v>150</v>
      </c>
      <c r="C145" s="148">
        <v>0</v>
      </c>
      <c r="D145" s="149">
        <f>TMM!B7</f>
        <v>0</v>
      </c>
      <c r="E145" s="148">
        <f>TMM!B8</f>
        <v>0</v>
      </c>
      <c r="F145" s="223">
        <f>B145+C145-D145-E145</f>
        <v>150</v>
      </c>
      <c r="G145" s="224"/>
      <c r="H145" s="233" t="s">
        <v>243</v>
      </c>
      <c r="I145" s="225" t="s">
        <v>243</v>
      </c>
      <c r="J145" s="221" t="s">
        <v>243</v>
      </c>
      <c r="K145" s="245">
        <v>1</v>
      </c>
      <c r="L145" s="198"/>
      <c r="M145" s="143"/>
      <c r="N145" s="143"/>
      <c r="O145" s="143"/>
      <c r="P145" s="143"/>
    </row>
    <row r="146" spans="1:47" s="238" customFormat="1" ht="20.100000000000001" customHeight="1" x14ac:dyDescent="0.25">
      <c r="A146" s="202" t="s">
        <v>336</v>
      </c>
      <c r="B146" s="148">
        <v>1100</v>
      </c>
      <c r="C146" s="148">
        <f>TNRF!B6</f>
        <v>0</v>
      </c>
      <c r="D146" s="149">
        <f>TNRF!B7</f>
        <v>0</v>
      </c>
      <c r="E146" s="148">
        <f>TNRF!B8</f>
        <v>0</v>
      </c>
      <c r="F146" s="223">
        <f>B146+C146-D146-E146</f>
        <v>1100</v>
      </c>
      <c r="G146" s="224" t="s">
        <v>126</v>
      </c>
      <c r="H146" s="219" t="s">
        <v>243</v>
      </c>
      <c r="I146" s="226" t="s">
        <v>243</v>
      </c>
      <c r="J146" s="219" t="s">
        <v>243</v>
      </c>
      <c r="K146" s="245">
        <v>1</v>
      </c>
      <c r="L146" s="200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</row>
    <row r="147" spans="1:47" s="135" customFormat="1" ht="20.100000000000001" customHeight="1" x14ac:dyDescent="0.25">
      <c r="A147" s="190" t="s">
        <v>378</v>
      </c>
      <c r="B147" s="148">
        <v>0</v>
      </c>
      <c r="C147" s="148">
        <v>0</v>
      </c>
      <c r="D147" s="149">
        <v>0</v>
      </c>
      <c r="E147" s="148">
        <v>0</v>
      </c>
      <c r="F147" s="223">
        <v>0</v>
      </c>
      <c r="G147" s="224"/>
      <c r="H147"/>
      <c r="I147" s="225"/>
      <c r="J147" s="221"/>
      <c r="K147" s="245">
        <v>1</v>
      </c>
      <c r="L147" s="198" t="s">
        <v>379</v>
      </c>
      <c r="M147" s="143"/>
      <c r="N147" s="143"/>
      <c r="O147" s="143"/>
      <c r="P147" s="143"/>
    </row>
    <row r="148" spans="1:47" s="135" customFormat="1" ht="20.100000000000001" customHeight="1" x14ac:dyDescent="0.25">
      <c r="A148" s="147" t="s">
        <v>230</v>
      </c>
      <c r="B148" s="148">
        <v>400</v>
      </c>
      <c r="C148" s="148">
        <f>PreVet!B6</f>
        <v>0</v>
      </c>
      <c r="D148" s="149">
        <f>B148/3</f>
        <v>133.33333333333334</v>
      </c>
      <c r="E148" s="148">
        <f>PreVet!B8</f>
        <v>0</v>
      </c>
      <c r="F148" s="223">
        <f t="shared" si="7"/>
        <v>266.66666666666663</v>
      </c>
      <c r="G148" s="224"/>
      <c r="H148" s="233" t="s">
        <v>243</v>
      </c>
      <c r="I148" s="225" t="s">
        <v>243</v>
      </c>
      <c r="J148" s="219" t="s">
        <v>243</v>
      </c>
      <c r="K148" s="245">
        <v>1</v>
      </c>
      <c r="L148" s="198"/>
      <c r="M148" s="143"/>
      <c r="N148" s="143"/>
      <c r="O148" s="143"/>
      <c r="P148" s="143"/>
    </row>
    <row r="149" spans="1:47" s="152" customFormat="1" ht="20.100000000000001" customHeight="1" x14ac:dyDescent="0.25">
      <c r="A149" s="189" t="s">
        <v>291</v>
      </c>
      <c r="B149" s="148">
        <v>8000</v>
      </c>
      <c r="C149" s="148">
        <f>TECHRODEO!B6</f>
        <v>0</v>
      </c>
      <c r="D149" s="149">
        <f>TECHRODEO!B7</f>
        <v>0</v>
      </c>
      <c r="E149" s="148">
        <f>TECHRODEO!B8</f>
        <v>6020</v>
      </c>
      <c r="F149" s="223">
        <f t="shared" si="7"/>
        <v>1980</v>
      </c>
      <c r="G149" s="224"/>
      <c r="H149" s="233" t="s">
        <v>243</v>
      </c>
      <c r="I149" s="225" t="s">
        <v>243</v>
      </c>
      <c r="J149" s="221" t="s">
        <v>243</v>
      </c>
      <c r="K149" s="245">
        <v>1</v>
      </c>
      <c r="L149" s="200"/>
    </row>
    <row r="150" spans="1:47" s="152" customFormat="1" ht="20.100000000000001" customHeight="1" x14ac:dyDescent="0.25">
      <c r="A150" s="189" t="s">
        <v>368</v>
      </c>
      <c r="B150" s="148">
        <v>500</v>
      </c>
      <c r="C150" s="148">
        <v>0</v>
      </c>
      <c r="D150" s="149">
        <f>TRSA!B7</f>
        <v>0</v>
      </c>
      <c r="E150" s="148">
        <f>TRSA!B8</f>
        <v>0</v>
      </c>
      <c r="F150" s="223">
        <f>B150+C150-D150-E150</f>
        <v>500</v>
      </c>
      <c r="G150" s="224"/>
      <c r="H150" s="233" t="s">
        <v>243</v>
      </c>
      <c r="I150" s="225" t="s">
        <v>243</v>
      </c>
      <c r="J150" s="219" t="s">
        <v>243</v>
      </c>
      <c r="K150" s="245">
        <v>1</v>
      </c>
      <c r="L150" s="200"/>
    </row>
    <row r="151" spans="1:47" s="152" customFormat="1" ht="20.100000000000001" customHeight="1" x14ac:dyDescent="0.25">
      <c r="A151" s="189" t="s">
        <v>292</v>
      </c>
      <c r="B151" s="148">
        <v>0</v>
      </c>
      <c r="C151" s="148">
        <f>TSTF!B6</f>
        <v>0</v>
      </c>
      <c r="D151" s="149">
        <f>TSTF!B7</f>
        <v>0</v>
      </c>
      <c r="E151" s="148">
        <f>TSTF!B8</f>
        <v>0</v>
      </c>
      <c r="F151" s="223">
        <f t="shared" si="7"/>
        <v>0</v>
      </c>
      <c r="G151" s="224"/>
      <c r="H151"/>
      <c r="I151" s="225"/>
      <c r="J151" s="221"/>
      <c r="K151" s="245">
        <v>1</v>
      </c>
      <c r="L151" s="200">
        <v>21</v>
      </c>
    </row>
    <row r="152" spans="1:47" customFormat="1" ht="20.100000000000001" customHeight="1" x14ac:dyDescent="0.25">
      <c r="A152" s="215" t="s">
        <v>370</v>
      </c>
      <c r="B152" s="214">
        <v>500</v>
      </c>
      <c r="C152" s="129">
        <v>0</v>
      </c>
      <c r="D152" s="239">
        <f>TWHPC!B7</f>
        <v>0</v>
      </c>
      <c r="E152" s="129">
        <f>TWHPC!B8</f>
        <v>0</v>
      </c>
      <c r="F152" s="129">
        <f>B152+C152-D152-E152</f>
        <v>500</v>
      </c>
      <c r="G152" s="216"/>
      <c r="H152" s="233" t="s">
        <v>243</v>
      </c>
      <c r="I152" s="225" t="s">
        <v>243</v>
      </c>
      <c r="J152" s="219" t="s">
        <v>243</v>
      </c>
      <c r="K152" s="248">
        <v>1</v>
      </c>
    </row>
    <row r="153" spans="1:47" s="152" customFormat="1" ht="20.100000000000001" customHeight="1" x14ac:dyDescent="0.25">
      <c r="A153" s="147" t="s">
        <v>53</v>
      </c>
      <c r="B153" s="148">
        <v>1500</v>
      </c>
      <c r="C153" s="148">
        <f>TSPE!B6</f>
        <v>0</v>
      </c>
      <c r="D153" s="149">
        <f>TSPE!B7</f>
        <v>0</v>
      </c>
      <c r="E153" s="148">
        <f>TSPE!B8</f>
        <v>0</v>
      </c>
      <c r="F153" s="223">
        <f t="shared" si="7"/>
        <v>1500</v>
      </c>
      <c r="G153" s="224" t="s">
        <v>127</v>
      </c>
      <c r="H153" s="233" t="s">
        <v>243</v>
      </c>
      <c r="I153" s="225" t="s">
        <v>243</v>
      </c>
      <c r="J153" s="219" t="s">
        <v>243</v>
      </c>
      <c r="K153" s="245">
        <v>1</v>
      </c>
      <c r="L153" s="200"/>
    </row>
    <row r="154" spans="1:47" s="135" customFormat="1" ht="20.100000000000001" customHeight="1" x14ac:dyDescent="0.25">
      <c r="A154" s="133" t="s">
        <v>210</v>
      </c>
      <c r="B154" s="128">
        <v>180</v>
      </c>
      <c r="C154" s="128">
        <f>TSTA!B6</f>
        <v>0</v>
      </c>
      <c r="D154" s="134">
        <f>TSTA!B7</f>
        <v>0</v>
      </c>
      <c r="E154" s="194">
        <f>TSTA!B8</f>
        <v>0</v>
      </c>
      <c r="F154" s="228">
        <f t="shared" si="7"/>
        <v>180</v>
      </c>
      <c r="G154" s="231" t="s">
        <v>211</v>
      </c>
      <c r="H154" s="232" t="s">
        <v>243</v>
      </c>
      <c r="I154" s="225" t="s">
        <v>243</v>
      </c>
      <c r="J154" s="221" t="s">
        <v>243</v>
      </c>
      <c r="K154" s="244">
        <v>1</v>
      </c>
      <c r="L154" s="198"/>
      <c r="M154" s="143"/>
      <c r="N154" s="143"/>
      <c r="O154" s="143"/>
      <c r="P154" s="143"/>
    </row>
    <row r="155" spans="1:47" s="135" customFormat="1" ht="20.100000000000001" customHeight="1" x14ac:dyDescent="0.25">
      <c r="A155" s="133" t="s">
        <v>434</v>
      </c>
      <c r="B155" s="128">
        <v>0</v>
      </c>
      <c r="C155" s="128">
        <v>0</v>
      </c>
      <c r="D155" s="134">
        <v>0</v>
      </c>
      <c r="E155" s="194">
        <v>0</v>
      </c>
      <c r="F155" s="228">
        <v>0</v>
      </c>
      <c r="G155" s="231"/>
      <c r="H155"/>
      <c r="I155" s="225"/>
      <c r="J155" s="221" t="s">
        <v>243</v>
      </c>
      <c r="K155" s="244"/>
      <c r="L155" s="198"/>
      <c r="M155" s="143"/>
      <c r="N155" s="143"/>
      <c r="O155" s="143"/>
      <c r="P155" s="143"/>
    </row>
    <row r="156" spans="1:47" s="135" customFormat="1" ht="20.100000000000001" customHeight="1" x14ac:dyDescent="0.25">
      <c r="A156" s="190" t="s">
        <v>293</v>
      </c>
      <c r="B156" s="128">
        <v>150</v>
      </c>
      <c r="C156" s="128">
        <f>MATH!B6</f>
        <v>0</v>
      </c>
      <c r="D156" s="149">
        <f>MATH!B7</f>
        <v>0</v>
      </c>
      <c r="E156" s="128">
        <f>MATH!B8</f>
        <v>0</v>
      </c>
      <c r="F156" s="228">
        <f t="shared" ref="F156:F170" si="8">B156+C156-D156-E156</f>
        <v>150</v>
      </c>
      <c r="G156" s="231"/>
      <c r="H156" s="232" t="s">
        <v>243</v>
      </c>
      <c r="I156" s="225" t="s">
        <v>243</v>
      </c>
      <c r="J156" s="221" t="s">
        <v>243</v>
      </c>
      <c r="K156" s="244">
        <v>1</v>
      </c>
      <c r="L156" s="198"/>
      <c r="M156" s="143"/>
      <c r="N156" s="143"/>
      <c r="O156" s="143"/>
      <c r="P156" s="143"/>
    </row>
    <row r="157" spans="1:47" s="152" customFormat="1" ht="20.100000000000001" customHeight="1" x14ac:dyDescent="0.25">
      <c r="A157" s="147" t="s">
        <v>228</v>
      </c>
      <c r="B157" s="148">
        <v>492</v>
      </c>
      <c r="C157" s="148">
        <f>'STEM LEAF'!B6</f>
        <v>0</v>
      </c>
      <c r="D157" s="149">
        <f>'STEM LEAF'!B7</f>
        <v>0</v>
      </c>
      <c r="E157" s="148">
        <f>'STEM LEAF'!B8</f>
        <v>0</v>
      </c>
      <c r="F157" s="223">
        <f t="shared" si="8"/>
        <v>492</v>
      </c>
      <c r="G157" s="224"/>
      <c r="H157" s="233" t="s">
        <v>243</v>
      </c>
      <c r="I157" s="225" t="s">
        <v>243</v>
      </c>
      <c r="J157" s="221" t="s">
        <v>243</v>
      </c>
      <c r="K157" s="245">
        <v>1</v>
      </c>
      <c r="L157" s="200"/>
    </row>
    <row r="158" spans="1:47" s="135" customFormat="1" ht="20.100000000000001" customHeight="1" x14ac:dyDescent="0.25">
      <c r="A158" s="133" t="s">
        <v>608</v>
      </c>
      <c r="B158" s="128">
        <v>350</v>
      </c>
      <c r="C158" s="128">
        <f>Techtones!B6</f>
        <v>0</v>
      </c>
      <c r="D158" s="134">
        <f>Techtones!B7</f>
        <v>0</v>
      </c>
      <c r="E158" s="194">
        <f>Techtones!B8</f>
        <v>300</v>
      </c>
      <c r="F158" s="228">
        <f t="shared" si="8"/>
        <v>50</v>
      </c>
      <c r="G158" s="231" t="s">
        <v>258</v>
      </c>
      <c r="H158" s="232" t="s">
        <v>243</v>
      </c>
      <c r="I158" s="225" t="s">
        <v>243</v>
      </c>
      <c r="J158" s="221" t="s">
        <v>243</v>
      </c>
      <c r="K158" s="244">
        <v>1</v>
      </c>
      <c r="L158" s="198"/>
      <c r="M158" s="143"/>
      <c r="N158" s="143"/>
      <c r="O158" s="143"/>
      <c r="P158" s="143"/>
    </row>
    <row r="159" spans="1:47" s="135" customFormat="1" ht="30.75" customHeight="1" x14ac:dyDescent="0.25">
      <c r="A159" s="147" t="s">
        <v>54</v>
      </c>
      <c r="B159" s="148">
        <v>588</v>
      </c>
      <c r="C159" s="148">
        <f>UMI!B6</f>
        <v>0</v>
      </c>
      <c r="D159" s="149">
        <f>UMI!B7</f>
        <v>0</v>
      </c>
      <c r="E159" s="148">
        <f>UMI!B8</f>
        <v>0</v>
      </c>
      <c r="F159" s="223">
        <f t="shared" si="8"/>
        <v>588</v>
      </c>
      <c r="G159" s="224" t="s">
        <v>128</v>
      </c>
      <c r="H159" s="233" t="s">
        <v>243</v>
      </c>
      <c r="I159" s="225" t="s">
        <v>243</v>
      </c>
      <c r="J159" s="219" t="s">
        <v>243</v>
      </c>
      <c r="K159" s="245">
        <v>1</v>
      </c>
      <c r="L159" s="198"/>
      <c r="M159" s="143"/>
      <c r="N159" s="143"/>
      <c r="O159" s="143"/>
      <c r="P159" s="143"/>
    </row>
    <row r="160" spans="1:47" s="152" customFormat="1" ht="20.100000000000001" customHeight="1" x14ac:dyDescent="0.25">
      <c r="A160" s="147" t="s">
        <v>169</v>
      </c>
      <c r="B160" s="148">
        <v>1215</v>
      </c>
      <c r="C160" s="148">
        <f>Veterans!B6</f>
        <v>0</v>
      </c>
      <c r="D160" s="149">
        <f>Veterans!B7</f>
        <v>0</v>
      </c>
      <c r="E160" s="148">
        <f>Veterans!B8</f>
        <v>0</v>
      </c>
      <c r="F160" s="223">
        <f t="shared" si="8"/>
        <v>1215</v>
      </c>
      <c r="G160" s="224" t="s">
        <v>171</v>
      </c>
      <c r="H160" s="233" t="s">
        <v>243</v>
      </c>
      <c r="I160" s="225" t="s">
        <v>243</v>
      </c>
      <c r="J160" s="221" t="s">
        <v>243</v>
      </c>
      <c r="K160" s="245">
        <v>1</v>
      </c>
      <c r="L160" s="200"/>
    </row>
    <row r="161" spans="1:16" s="152" customFormat="1" ht="20.100000000000001" customHeight="1" x14ac:dyDescent="0.25">
      <c r="A161" s="189" t="s">
        <v>326</v>
      </c>
      <c r="B161" s="148">
        <v>0</v>
      </c>
      <c r="C161" s="148">
        <v>0</v>
      </c>
      <c r="D161" s="149">
        <v>0</v>
      </c>
      <c r="E161" s="148">
        <v>0</v>
      </c>
      <c r="F161" s="223">
        <f t="shared" si="8"/>
        <v>0</v>
      </c>
      <c r="G161" s="224"/>
      <c r="H161"/>
      <c r="I161" s="225"/>
      <c r="J161" s="221"/>
      <c r="K161" s="245">
        <v>1</v>
      </c>
      <c r="L161" s="200">
        <v>21</v>
      </c>
    </row>
    <row r="162" spans="1:16" s="135" customFormat="1" ht="20.100000000000001" customHeight="1" x14ac:dyDescent="0.25">
      <c r="A162" s="297" t="s">
        <v>55</v>
      </c>
      <c r="B162" s="298">
        <v>8500</v>
      </c>
      <c r="C162" s="299">
        <f>VOL!B6</f>
        <v>0</v>
      </c>
      <c r="D162" s="300">
        <v>8500</v>
      </c>
      <c r="E162" s="299">
        <f>VOL!B8</f>
        <v>0</v>
      </c>
      <c r="F162" s="301">
        <f t="shared" si="8"/>
        <v>0</v>
      </c>
      <c r="G162" s="302" t="s">
        <v>129</v>
      </c>
      <c r="H162" s="303"/>
      <c r="I162" s="304"/>
      <c r="J162" s="305"/>
      <c r="K162" s="244">
        <v>1</v>
      </c>
      <c r="L162" s="198"/>
      <c r="M162" s="143"/>
      <c r="N162" s="143"/>
      <c r="O162" s="143"/>
      <c r="P162" s="143"/>
    </row>
    <row r="163" spans="1:16" customFormat="1" ht="20.100000000000001" customHeight="1" x14ac:dyDescent="0.25">
      <c r="A163" s="215" t="s">
        <v>372</v>
      </c>
      <c r="B163" s="218">
        <v>500</v>
      </c>
      <c r="C163" s="240">
        <v>0</v>
      </c>
      <c r="D163" s="240">
        <f>WTAWS!B7</f>
        <v>0</v>
      </c>
      <c r="E163" s="240">
        <f>WTAWS!B8</f>
        <v>0</v>
      </c>
      <c r="F163" s="230">
        <f>B163+C163-D163-E163</f>
        <v>500</v>
      </c>
      <c r="G163" s="221" t="s">
        <v>384</v>
      </c>
      <c r="H163" s="221" t="s">
        <v>243</v>
      </c>
      <c r="I163" s="225" t="s">
        <v>243</v>
      </c>
      <c r="J163" s="221" t="s">
        <v>243</v>
      </c>
      <c r="K163" s="248">
        <v>1</v>
      </c>
      <c r="L163" s="216"/>
    </row>
    <row r="164" spans="1:16" s="135" customFormat="1" ht="20.100000000000001" customHeight="1" x14ac:dyDescent="0.25">
      <c r="A164" s="306" t="s">
        <v>294</v>
      </c>
      <c r="B164" s="298">
        <v>500</v>
      </c>
      <c r="C164" s="329">
        <f>WILD!B6</f>
        <v>0</v>
      </c>
      <c r="D164" s="330">
        <v>500</v>
      </c>
      <c r="E164" s="329">
        <f>WILD!B8</f>
        <v>0</v>
      </c>
      <c r="F164" s="331">
        <f t="shared" si="8"/>
        <v>0</v>
      </c>
      <c r="G164" s="302"/>
      <c r="H164" s="322" t="s">
        <v>243</v>
      </c>
      <c r="I164" s="304" t="s">
        <v>243</v>
      </c>
      <c r="J164" s="305"/>
      <c r="K164" s="244">
        <v>1</v>
      </c>
      <c r="L164" s="198"/>
      <c r="M164" s="143"/>
      <c r="N164" s="143"/>
      <c r="O164" s="143"/>
      <c r="P164" s="143"/>
    </row>
    <row r="165" spans="1:16" s="135" customFormat="1" ht="20.100000000000001" customHeight="1" x14ac:dyDescent="0.25">
      <c r="A165" s="189" t="s">
        <v>295</v>
      </c>
      <c r="B165" s="148">
        <v>500</v>
      </c>
      <c r="C165" s="148">
        <f>WH!B6</f>
        <v>0</v>
      </c>
      <c r="D165" s="149">
        <f>WH!B7</f>
        <v>0</v>
      </c>
      <c r="E165" s="148">
        <f>WH!B8</f>
        <v>0</v>
      </c>
      <c r="F165" s="223">
        <f t="shared" si="8"/>
        <v>500</v>
      </c>
      <c r="G165" s="224"/>
      <c r="H165" s="233" t="s">
        <v>243</v>
      </c>
      <c r="I165" s="225" t="s">
        <v>243</v>
      </c>
      <c r="J165" s="221" t="s">
        <v>243</v>
      </c>
      <c r="K165" s="245">
        <v>1</v>
      </c>
      <c r="L165" s="198"/>
      <c r="M165" s="143"/>
      <c r="N165" s="143"/>
      <c r="O165" s="143"/>
      <c r="P165" s="143"/>
    </row>
    <row r="166" spans="1:16" s="135" customFormat="1" ht="20.100000000000001" customHeight="1" x14ac:dyDescent="0.25">
      <c r="A166" s="147" t="s">
        <v>182</v>
      </c>
      <c r="B166" s="148">
        <v>500</v>
      </c>
      <c r="C166" s="148">
        <f>Wish!B6</f>
        <v>0</v>
      </c>
      <c r="D166" s="149">
        <f>Wish!B7</f>
        <v>0</v>
      </c>
      <c r="E166" s="148">
        <f>Wish!B8</f>
        <v>0</v>
      </c>
      <c r="F166" s="223">
        <f t="shared" si="8"/>
        <v>500</v>
      </c>
      <c r="G166" s="224"/>
      <c r="H166" s="233" t="s">
        <v>243</v>
      </c>
      <c r="I166" s="225" t="s">
        <v>243</v>
      </c>
      <c r="J166" s="219" t="s">
        <v>243</v>
      </c>
      <c r="K166" s="245">
        <v>1</v>
      </c>
      <c r="L166" s="198"/>
      <c r="M166" s="143"/>
      <c r="N166" s="143"/>
      <c r="O166" s="143"/>
      <c r="P166" s="143"/>
    </row>
    <row r="167" spans="1:16" s="135" customFormat="1" ht="20.100000000000001" customHeight="1" x14ac:dyDescent="0.25">
      <c r="A167" s="133" t="s">
        <v>213</v>
      </c>
      <c r="B167" s="128">
        <v>700</v>
      </c>
      <c r="C167" s="128">
        <f>WomennBus!B6</f>
        <v>0</v>
      </c>
      <c r="D167" s="134">
        <f>WomennBus!B7</f>
        <v>0</v>
      </c>
      <c r="E167" s="128">
        <f>WomennBus!B8</f>
        <v>0</v>
      </c>
      <c r="F167" s="228">
        <f t="shared" si="8"/>
        <v>700</v>
      </c>
      <c r="G167" s="231" t="s">
        <v>214</v>
      </c>
      <c r="H167" s="232" t="s">
        <v>243</v>
      </c>
      <c r="I167" s="225" t="s">
        <v>243</v>
      </c>
      <c r="J167" s="221" t="s">
        <v>243</v>
      </c>
      <c r="K167" s="244">
        <v>1</v>
      </c>
      <c r="L167" s="198"/>
      <c r="M167" s="143"/>
      <c r="N167" s="143"/>
      <c r="O167" s="143"/>
      <c r="P167" s="143"/>
    </row>
    <row r="168" spans="1:16" s="135" customFormat="1" ht="20.100000000000001" customHeight="1" x14ac:dyDescent="0.25">
      <c r="A168" s="133" t="s">
        <v>229</v>
      </c>
      <c r="B168" s="128">
        <v>600</v>
      </c>
      <c r="C168" s="128">
        <f>WomennPhysics!B6</f>
        <v>0</v>
      </c>
      <c r="D168" s="134">
        <f>WomennPhysics!B7</f>
        <v>0</v>
      </c>
      <c r="E168" s="128">
        <f>WomennPhysics!B8</f>
        <v>0</v>
      </c>
      <c r="F168" s="228">
        <f t="shared" si="8"/>
        <v>600</v>
      </c>
      <c r="G168" s="231"/>
      <c r="H168" s="232" t="s">
        <v>243</v>
      </c>
      <c r="I168" s="225" t="s">
        <v>243</v>
      </c>
      <c r="J168" s="219" t="s">
        <v>243</v>
      </c>
      <c r="K168" s="244">
        <v>1</v>
      </c>
      <c r="L168" s="198"/>
      <c r="M168" s="143"/>
      <c r="N168" s="143"/>
      <c r="O168" s="143"/>
      <c r="P168" s="143"/>
    </row>
    <row r="169" spans="1:16" s="135" customFormat="1" ht="20.100000000000001" customHeight="1" x14ac:dyDescent="0.25">
      <c r="A169" s="133" t="s">
        <v>152</v>
      </c>
      <c r="B169" s="128">
        <v>0</v>
      </c>
      <c r="C169" s="128">
        <f>WomenServOrg!B6</f>
        <v>0</v>
      </c>
      <c r="D169" s="134">
        <f>WomenServOrg!B7</f>
        <v>0</v>
      </c>
      <c r="E169" s="128">
        <f>WomenServOrg!B8</f>
        <v>0</v>
      </c>
      <c r="F169" s="228">
        <f t="shared" si="8"/>
        <v>0</v>
      </c>
      <c r="G169" s="231" t="s">
        <v>185</v>
      </c>
      <c r="H169"/>
      <c r="I169" s="225"/>
      <c r="J169" s="221" t="s">
        <v>243</v>
      </c>
      <c r="K169" s="244">
        <v>1</v>
      </c>
      <c r="L169" s="198"/>
      <c r="M169" s="143"/>
      <c r="N169" s="143"/>
      <c r="O169" s="143"/>
      <c r="P169" s="143"/>
    </row>
    <row r="170" spans="1:16" s="135" customFormat="1" ht="20.100000000000001" customHeight="1" x14ac:dyDescent="0.25">
      <c r="A170" s="133" t="s">
        <v>56</v>
      </c>
      <c r="B170" s="128">
        <v>8000</v>
      </c>
      <c r="C170" s="128">
        <f>Wool!B6</f>
        <v>0</v>
      </c>
      <c r="D170" s="134">
        <f>Wool!B7</f>
        <v>0</v>
      </c>
      <c r="E170" s="128">
        <f>Wool!B8</f>
        <v>3951.05</v>
      </c>
      <c r="F170" s="228">
        <f t="shared" si="8"/>
        <v>4048.95</v>
      </c>
      <c r="G170" s="231" t="s">
        <v>130</v>
      </c>
      <c r="H170" s="232" t="s">
        <v>243</v>
      </c>
      <c r="I170" s="225" t="s">
        <v>243</v>
      </c>
      <c r="J170" s="221" t="s">
        <v>243</v>
      </c>
      <c r="K170" s="244">
        <v>1</v>
      </c>
      <c r="L170" s="198"/>
      <c r="M170" s="143"/>
      <c r="N170" s="143"/>
      <c r="O170" s="143"/>
      <c r="P170" s="143"/>
    </row>
    <row r="171" spans="1:16" s="135" customFormat="1" ht="20.100000000000001" customHeight="1" x14ac:dyDescent="0.25">
      <c r="A171" s="133" t="s">
        <v>70</v>
      </c>
      <c r="B171" s="128">
        <v>1000</v>
      </c>
      <c r="C171" s="128">
        <f>Misc!B6</f>
        <v>0</v>
      </c>
      <c r="D171" s="134"/>
      <c r="E171" s="128">
        <f>Misc!B8</f>
        <v>0</v>
      </c>
      <c r="F171" s="228">
        <f>B171+C171-E171</f>
        <v>1000</v>
      </c>
      <c r="G171" s="231"/>
      <c r="H171" s="221"/>
      <c r="I171" s="225"/>
      <c r="J171" s="221"/>
      <c r="K171" s="244"/>
      <c r="L171" s="198"/>
      <c r="M171" s="143"/>
      <c r="N171" s="143"/>
      <c r="O171" s="143"/>
      <c r="P171" s="143"/>
    </row>
    <row r="172" spans="1:16" s="135" customFormat="1" ht="20.100000000000001" customHeight="1" x14ac:dyDescent="0.25">
      <c r="A172" s="133" t="s">
        <v>138</v>
      </c>
      <c r="B172" s="128">
        <v>5000</v>
      </c>
      <c r="C172" s="128">
        <f>Cont!B6</f>
        <v>0</v>
      </c>
      <c r="D172" s="134"/>
      <c r="E172" s="128">
        <f>Cont!B7</f>
        <v>3000</v>
      </c>
      <c r="F172" s="228">
        <f>B172+C172-E172</f>
        <v>2000</v>
      </c>
      <c r="G172" s="231"/>
      <c r="H172" s="221"/>
      <c r="I172" s="225"/>
      <c r="J172" s="221"/>
      <c r="K172" s="241"/>
      <c r="L172" s="198"/>
      <c r="M172" s="143"/>
      <c r="N172" s="143"/>
      <c r="O172" s="143"/>
      <c r="P172" s="143"/>
    </row>
    <row r="174" spans="1:16" s="78" customFormat="1" x14ac:dyDescent="0.25">
      <c r="A174" s="75" t="s">
        <v>58</v>
      </c>
      <c r="B174" s="76">
        <f>SUM(B3:B173)</f>
        <v>376980</v>
      </c>
      <c r="C174" s="76"/>
      <c r="D174" s="77">
        <f>SUM(D3:D170)</f>
        <v>23793.333333333332</v>
      </c>
      <c r="E174" s="76">
        <f>SUM(E4:E172)</f>
        <v>133339.21</v>
      </c>
      <c r="F174" s="76">
        <f>SUM(F3:F173)</f>
        <v>223555.39666666675</v>
      </c>
      <c r="G174" s="76"/>
      <c r="H174" s="100"/>
      <c r="I174" s="100"/>
      <c r="J174" s="100"/>
      <c r="K174" s="249"/>
      <c r="L174" s="145"/>
      <c r="M174" s="145"/>
      <c r="N174" s="145"/>
      <c r="O174" s="145"/>
      <c r="P174" s="145"/>
    </row>
    <row r="175" spans="1:16" x14ac:dyDescent="0.25">
      <c r="H175" s="79"/>
      <c r="I175" s="79"/>
      <c r="J175" s="79"/>
    </row>
    <row r="177" spans="1:16" x14ac:dyDescent="0.25">
      <c r="A177" s="80" t="s">
        <v>162</v>
      </c>
    </row>
    <row r="178" spans="1:16" s="135" customFormat="1" x14ac:dyDescent="0.25">
      <c r="A178" s="275" t="s">
        <v>539</v>
      </c>
      <c r="B178" s="71"/>
      <c r="C178" s="71"/>
      <c r="D178" s="73"/>
      <c r="E178" s="71"/>
      <c r="F178" s="71"/>
      <c r="G178" s="71"/>
      <c r="H178" s="195"/>
      <c r="I178" s="195"/>
      <c r="J178" s="195"/>
      <c r="K178" s="250"/>
      <c r="L178" s="143"/>
      <c r="M178" s="143"/>
      <c r="N178" s="143"/>
      <c r="O178" s="143"/>
      <c r="P178" s="143"/>
    </row>
    <row r="179" spans="1:16" x14ac:dyDescent="0.25">
      <c r="A179" s="296" t="s">
        <v>353</v>
      </c>
      <c r="H179" s="82"/>
      <c r="I179" s="82"/>
      <c r="J179" s="82"/>
    </row>
    <row r="180" spans="1:16" x14ac:dyDescent="0.25">
      <c r="A180" s="288" t="s">
        <v>163</v>
      </c>
    </row>
    <row r="181" spans="1:16" x14ac:dyDescent="0.25">
      <c r="A181" s="152" t="s">
        <v>255</v>
      </c>
    </row>
    <row r="182" spans="1:16" x14ac:dyDescent="0.25">
      <c r="A182" s="222" t="s">
        <v>329</v>
      </c>
    </row>
    <row r="250" spans="14:14" x14ac:dyDescent="0.25">
      <c r="N250" s="146"/>
    </row>
    <row r="260" spans="2:2" x14ac:dyDescent="0.25">
      <c r="B260" s="84"/>
    </row>
  </sheetData>
  <autoFilter ref="A2:J172" xr:uid="{00000000-0009-0000-0000-000000000000}"/>
  <phoneticPr fontId="5" type="noConversion"/>
  <conditionalFormatting sqref="H54:H55 H60 H164:H168 H33:H37 H103:H104 H136 H7:H8 H25:H27 H39 H148:H150 H106:H109 H12:H15 H17:H19 H21:H23 H29:H31 H44:H45 H57:H58 H62:H66 H68:H74 H77:H79 H81 H85:H86 H88:H92 H138:H139 H141:H143 H145 H152:H154 H170 H113:H118 H120:H126 H128 H83 H95:H99 H51:H52 H156:H160 H130:H133 H47:H49">
    <cfRule type="cellIs" dxfId="0" priority="1" operator="notEqual">
      <formula>"x"</formula>
    </cfRule>
  </conditionalFormatting>
  <hyperlinks>
    <hyperlink ref="A5" location="ACT!A1" display="Agicultural Communicators of Tomorrow" xr:uid="{00000000-0004-0000-0000-000000000000}"/>
    <hyperlink ref="A44" location="EWB!A1" display="Engineers Without Borders" xr:uid="{00000000-0004-0000-0000-000001000000}"/>
    <hyperlink ref="A47" location="Filipino!A1" display="Filipino Student Association" xr:uid="{00000000-0004-0000-0000-000002000000}"/>
    <hyperlink ref="A7" location="APO!A1" display="Alpha Phi Omega" xr:uid="{00000000-0004-0000-0000-000003000000}"/>
    <hyperlink ref="A9" location="AAFCS!A1" display="American Association of Family and Consumer Sciences" xr:uid="{00000000-0004-0000-0000-000006000000}"/>
    <hyperlink ref="A11" location="'ACS-SA'!A1" display="American Chemical Society-Student Affiliates" xr:uid="{00000000-0004-0000-0000-000007000000}"/>
    <hyperlink ref="A12" location="AIChE!A1" display="American Institute of Chemical Engieers" xr:uid="{00000000-0004-0000-0000-000009000000}"/>
    <hyperlink ref="A154" location="TSTA!A1" display="Texas State Teachers Association" xr:uid="{00000000-0004-0000-0000-00000A000000}"/>
    <hyperlink ref="A18" location="ASID!A1" display="American Soiety of Interior Designers" xr:uid="{00000000-0004-0000-0000-00000B000000}"/>
    <hyperlink ref="A19" location="ASME!A1" display="American Society of Mechanical Engineers" xr:uid="{00000000-0004-0000-0000-00000C000000}"/>
    <hyperlink ref="A25" location="ASAS!A1" display="Association of Students About Service" xr:uid="{00000000-0004-0000-0000-00000E000000}"/>
    <hyperlink ref="A23" location="AITP!A1" display="Association of Information Technology Professionals " xr:uid="{00000000-0004-0000-0000-00000F000000}"/>
    <hyperlink ref="A28" location="'B&amp;B'!A1" display="Block and Bridle" xr:uid="{00000000-0004-0000-0000-000011000000}"/>
    <hyperlink ref="A29" location="TechCRU!A1" display="Campus Crusade for Christ (Tech CRU)" xr:uid="{00000000-0004-0000-0000-000012000000}"/>
    <hyperlink ref="A30" location="CSA!A1" display="Catholic Student Association" xr:uid="{00000000-0004-0000-0000-000013000000}"/>
    <hyperlink ref="A32" location="ChiRho!A1" display="Chi Rho Fraternity" xr:uid="{00000000-0004-0000-0000-000015000000}"/>
    <hyperlink ref="A36" location="'A&amp;S Ambassadors'!A1" display="College of Arts &amp; Sciences Student Ambassadors" xr:uid="{00000000-0004-0000-0000-000017000000}"/>
    <hyperlink ref="A41" location="DSP!A1" display="Delta Sigma Pi" xr:uid="{00000000-0004-0000-0000-00001A000000}"/>
    <hyperlink ref="A148" location="PreVet!A1" display="Tech Pre-Vet Society" xr:uid="{00000000-0004-0000-0000-00001E000000}"/>
    <hyperlink ref="A51" location="'Goin'' Band'!A1" display="Goin' Band from Raiderland" xr:uid="{00000000-0004-0000-0000-000022000000}"/>
    <hyperlink ref="A56" location="HistoryClub!A1" display="History Club" xr:uid="{00000000-0004-0000-0000-000023000000}"/>
    <hyperlink ref="A139" location="Horse!A1" display="Horse Judging Team" xr:uid="{00000000-0004-0000-0000-000025000000}"/>
    <hyperlink ref="A57" location="HSRecruiters!A1" display="Human Sciences Recxruiters" xr:uid="{00000000-0004-0000-0000-000026000000}"/>
    <hyperlink ref="A58" location="ISA!A1" display="India Student Association" xr:uid="{00000000-0004-0000-0000-000027000000}"/>
    <hyperlink ref="A60" location="IIE!A1" display="Institute of Industrial Engineers" xr:uid="{00000000-0004-0000-0000-000028000000}"/>
    <hyperlink ref="A62" location="IIDA!A1" display="International Interior Design Association" xr:uid="{00000000-0004-0000-0000-000029000000}"/>
    <hyperlink ref="A167" location="WomennBus!A1" display="Women in Business" xr:uid="{00000000-0004-0000-0000-00002A000000}"/>
    <hyperlink ref="A63" location="ITA!A1" display="Iota Tau Alpha" xr:uid="{00000000-0004-0000-0000-00002B000000}"/>
    <hyperlink ref="A69" location="Livestock!A1" display="Livestock Judging Team" xr:uid="{00000000-0004-0000-0000-00002E000000}"/>
    <hyperlink ref="A72" location="Eval!A1" display="Meat Animal Evaluation Team" xr:uid="{00000000-0004-0000-0000-00002F000000}"/>
    <hyperlink ref="A73" location="Meat!A1" display="Meat Judging Team" xr:uid="{00000000-0004-0000-0000-000030000000}"/>
    <hyperlink ref="A75" location="MSA!A1" display="Meat Science Association" xr:uid="{00000000-0004-0000-0000-000031000000}"/>
    <hyperlink ref="A77" location="MTSO!A1" display="Mentor Tech Student Organizatin" xr:uid="{00000000-0004-0000-0000-000032000000}"/>
    <hyperlink ref="A78" location="Metals!A1" display="Metals Club" xr:uid="{00000000-0004-0000-0000-000033000000}"/>
    <hyperlink ref="A82" location="MuslimSA!A1" display="Muslim Student Association" xr:uid="{00000000-0004-0000-0000-000035000000}"/>
    <hyperlink ref="A168" location="WomennPhysics!A1" display="Women in Physics" xr:uid="{00000000-0004-0000-0000-000036000000}"/>
    <hyperlink ref="A83" location="NSBE!A1" display="National Society of Black Engineers" xr:uid="{00000000-0004-0000-0000-000037000000}"/>
    <hyperlink ref="A90" location="PASO!A1" display="Physician Assistant Student Organization" xr:uid="{00000000-0004-0000-0000-000038000000}"/>
    <hyperlink ref="A85" location="Navigators!A1" display="Navigators" xr:uid="{00000000-0004-0000-0000-000039000000}"/>
    <hyperlink ref="A88" location="PFPA!A1" display="Personal Financial Planning Association" xr:uid="{00000000-0004-0000-0000-00003B000000}"/>
    <hyperlink ref="A89" location="PAD!A1" display="Phi Alpha Delta Pre-Law Fraternity" xr:uid="{00000000-0004-0000-0000-00003C000000}"/>
    <hyperlink ref="A91" location="PTS!A1" display="Pi Tau Sigma" xr:uid="{00000000-0004-0000-0000-00003D000000}"/>
    <hyperlink ref="A106" location="RanchHorse!A1" display="Ranch Horse Team" xr:uid="{00000000-0004-0000-0000-000040000000}"/>
    <hyperlink ref="A108" location="RISA!A1" display="Rawls Information Security Administration" xr:uid="{00000000-0004-0000-0000-000041000000}"/>
    <hyperlink ref="A110" location="SFDT!A1" display="Sabre Flight Drill Team" xr:uid="{00000000-0004-0000-0000-000044000000}"/>
    <hyperlink ref="A68" location="Korean!A1" display="Korean Student Association" xr:uid="{00000000-0004-0000-0000-000045000000}"/>
    <hyperlink ref="A111" location="SDP!A1" display="Sigma Delta Pi (Chapter: Alpha Phi)" xr:uid="{00000000-0004-0000-0000-000046000000}"/>
    <hyperlink ref="A113" location="SACNAS!A1" display="Society for the Advancement of Chicanos &amp; Native Americans in Science" xr:uid="{00000000-0004-0000-0000-000047000000}"/>
    <hyperlink ref="A115" location="SHPE!A1" display="Society of Hispanic Professional Engineers" xr:uid="{00000000-0004-0000-0000-000048000000}"/>
    <hyperlink ref="A116" location="SPE!A1" display="Society of Petroleum Engineers" xr:uid="{00000000-0004-0000-0000-000049000000}"/>
    <hyperlink ref="A118" location="SWE!A1" display="Society of Women Engineers" xr:uid="{00000000-0004-0000-0000-00004A000000}"/>
    <hyperlink ref="A120" location="SLSA!A1" display="Sri Lankan Students' Association" xr:uid="{00000000-0004-0000-0000-00004B000000}"/>
    <hyperlink ref="A122" location="AgCouncil!A1" display="Student Agricultural Council" xr:uid="{00000000-0004-0000-0000-00004C000000}"/>
    <hyperlink ref="A126" location="TBS!A1" display="Tau Beta Sigma" xr:uid="{00000000-0004-0000-0000-00004E000000}"/>
    <hyperlink ref="A142" location="KPOP!A1" display="Tech K-Pop Club" xr:uid="{00000000-0004-0000-0000-00004F000000}"/>
    <hyperlink ref="A134" location="TFLT!A1" display="Tech Future Leaders in Transportation" xr:uid="{00000000-0004-0000-0000-000051000000}"/>
    <hyperlink ref="A130" location="TCFR!A1" display="Tech Council on Family Relations" xr:uid="{00000000-0004-0000-0000-000052000000}"/>
    <hyperlink ref="A131" location="TET!A1" display="Tech Equestrian Team" xr:uid="{00000000-0004-0000-0000-000053000000}"/>
    <hyperlink ref="A143" location="TMA!A1" display="Tech Marketing Association" xr:uid="{00000000-0004-0000-0000-000054000000}"/>
    <hyperlink ref="A128" location="TBHC!A1" display="Tech Book History Club" xr:uid="{00000000-0004-0000-0000-000058000000}"/>
    <hyperlink ref="A153" location="TSPE!A1" display="Texas Society of Professional Engineers" xr:uid="{00000000-0004-0000-0000-000059000000}"/>
    <hyperlink ref="A159" location="UMI!A1" display="Unidos Por Un Mismo Idioma - Spanish Speaking Society" xr:uid="{00000000-0004-0000-0000-00005A000000}"/>
    <hyperlink ref="A84" location="NCSC!A1" display="National Society of Collegiate Scholars" xr:uid="{00000000-0004-0000-0000-00005B000000}"/>
    <hyperlink ref="A158" location="Techtones!A1" display="The Techtones" xr:uid="{00000000-0004-0000-0000-00005C000000}"/>
    <hyperlink ref="A162" location="VOL!A1" display="Visions of Light Gospel Choir" xr:uid="{00000000-0004-0000-0000-00005D000000}"/>
    <hyperlink ref="A169" location="WomenServOrg!A1" display="Women's Service Org." xr:uid="{00000000-0004-0000-0000-000060000000}"/>
    <hyperlink ref="A170" location="Wool!A1" display="Wool Judging Team" xr:uid="{00000000-0004-0000-0000-000061000000}"/>
    <hyperlink ref="A22" location="ABSS!A1" display="Association of Bangladeshi Students &amp; Scholars" xr:uid="{00000000-0004-0000-0000-000063000000}"/>
    <hyperlink ref="A96" location="RAS!A1" display="Raider Aerospace Society" xr:uid="{00000000-0004-0000-0000-000067000000}"/>
    <hyperlink ref="A14" location="AMWA!A1" display="American Medical Women's Association" xr:uid="{00000000-0004-0000-0000-000068000000}"/>
    <hyperlink ref="A17" location="ASCE!A1" display="American Society of Civil Engineers" xr:uid="{00000000-0004-0000-0000-000069000000}"/>
    <hyperlink ref="A21" location="ArmyROTC!A1" display="Army ROTC " xr:uid="{00000000-0004-0000-0000-00006A000000}"/>
    <hyperlink ref="A34" location="Christians!A1" display="Christians at Tech" xr:uid="{00000000-0004-0000-0000-00006D000000}"/>
    <hyperlink ref="A157" location="'STEM LEAF'!A1" display="The STEM &amp; Leaf Corp" xr:uid="{00000000-0004-0000-0000-000070000000}"/>
    <hyperlink ref="A55" location="HSS!A1" display="Hispanic Student Society " xr:uid="{00000000-0004-0000-0000-000072000000}"/>
    <hyperlink ref="A117" location="SPWLA!A1" display="Society of Petrophysicists &amp; Well Log Analysts" xr:uid="{00000000-0004-0000-0000-000074000000}"/>
    <hyperlink ref="A86" location="NSA!A1" display="Nepal Students Association" xr:uid="{00000000-0004-0000-0000-000075000000}"/>
    <hyperlink ref="A138" location="TechHorn!A1" display="Tech Horn Society" xr:uid="{00000000-0004-0000-0000-000077000000}"/>
    <hyperlink ref="A37" location="CommStudies!A1" display="Communication Studies Society" xr:uid="{00000000-0004-0000-0000-000078000000}"/>
    <hyperlink ref="A114" location="SEP!A1" display="Society of Environmental Professionals" xr:uid="{00000000-0004-0000-0000-00007E000000}"/>
    <hyperlink ref="A71" location="'LBK Youth'!A1" display="Lubbock Youth Outreach" xr:uid="{00000000-0004-0000-0000-00007F000000}"/>
    <hyperlink ref="A132" location="Feral!A1" display="Tech Feral Cat Coalition" xr:uid="{00000000-0004-0000-0000-000081000000}"/>
    <hyperlink ref="A160" location="Veterans!A1" display="Veterans Association at Texas Tech" xr:uid="{00000000-0004-0000-0000-000083000000}"/>
    <hyperlink ref="A79" location="MortarBoard!A1" display="Mortar Board" xr:uid="{00000000-0004-0000-0000-000084000000}"/>
    <hyperlink ref="A64" location="KSMDA!A1" display="Kinesiology &amp; Sport Management Dept. Ambassadors" xr:uid="{00000000-0004-0000-0000-000086000000}"/>
    <hyperlink ref="A141" location="Kahaani!A1" display="Tech Kahaani Bollywood Dance Team" xr:uid="{00000000-0004-0000-0000-00008B000000}"/>
    <hyperlink ref="A166" location="Wish!A1" display="WishMakers on Campus" xr:uid="{00000000-0004-0000-0000-00008C000000}"/>
    <hyperlink ref="A172" location="Cont!A1" display="Contingency " xr:uid="{00000000-0004-0000-0000-00008D000000}"/>
    <hyperlink ref="A171" location="Misc!A1" display="Miscellaneous" xr:uid="{00000000-0004-0000-0000-00008E000000}"/>
    <hyperlink ref="A10" location="AAPG!A1" display="American Association of Petroleum Geologists" xr:uid="{00000000-0004-0000-0000-00008F000000}"/>
    <hyperlink ref="A74" location="MSAQBT!A1" display="Meat Science Academic Quiz Bowl Team" xr:uid="{00000000-0004-0000-0000-000090000000}"/>
    <hyperlink ref="A20" location="AFSAQC!A1" display="Animal &amp; Food Science Academic Quadrathlon Club" xr:uid="{00000000-0004-0000-0000-000091000000}"/>
    <hyperlink ref="A26" location="BB!A1" display="Bayless Board" xr:uid="{00000000-0004-0000-0000-000093000000}"/>
    <hyperlink ref="A46" location="EtaSigDelta!A1" display="Eta Sigma Delta International Hospitality Management Society" xr:uid="{00000000-0004-0000-0000-000095000000}"/>
    <hyperlink ref="A105" location="Raiderthon!A1" display="RaiderThon - Dance Marathon" xr:uid="{00000000-0004-0000-0000-000097000000}"/>
    <hyperlink ref="A123" location="SASLA!A1" display="Student American Society of Landscape Architects" xr:uid="{00000000-0004-0000-0000-000099000000}"/>
    <hyperlink ref="A101" location="RaiderSailing!A1" display="Raider Sailing" xr:uid="{00000000-0004-0000-0000-00009A000000}"/>
    <hyperlink ref="A140" location="Italian!A1" display="Tech Italian Student Association" xr:uid="{00000000-0004-0000-0000-00009F000000}"/>
    <hyperlink ref="A8" location="AADE!A1" display="American Association of Drilling Engineers" xr:uid="{00000000-0004-0000-0000-0000A0000000}"/>
    <hyperlink ref="A16" location="APWA!A1" display="American Public Works Association" xr:uid="{00000000-0004-0000-0000-0000A1000000}"/>
    <hyperlink ref="A103" location="RaidersDefend!A1" display="Raiders Defending Life" xr:uid="{00000000-0004-0000-0000-0000A2000000}"/>
    <hyperlink ref="A4" location="African!A1" display="African Student Organization" xr:uid="{00000000-0004-0000-0000-0000A3000000}"/>
    <hyperlink ref="A66" location="KEYOP!A1" display="Knowledge Empowering You Outreach Program" xr:uid="{00000000-0004-0000-0000-0000A5000000}"/>
    <hyperlink ref="A3" location="AAO!A1" display="Above All Odds" xr:uid="{00000000-0004-0000-0000-0000A7000000}"/>
    <hyperlink ref="A13" location="AMSA!A1" display="American Medical Student Association" xr:uid="{00000000-0004-0000-0000-0000A8000000}"/>
    <hyperlink ref="A15" location="AMWH!A1" display="America Mock World Health" xr:uid="{00000000-0004-0000-0000-0000A9000000}"/>
    <hyperlink ref="A24" location="ALPA!A1" display="Association of Latino Professinals in Am" xr:uid="{00000000-0004-0000-0000-0000AA000000}"/>
    <hyperlink ref="A27" location="BOSS!A1" display="Biotechnology for Student Success" xr:uid="{00000000-0004-0000-0000-0000AB000000}"/>
    <hyperlink ref="A39" location="DWS!A1" display="Dancers with Soul" xr:uid="{00000000-0004-0000-0000-0000AD000000}"/>
    <hyperlink ref="A40" location="DA!A1" display="Define American" xr:uid="{00000000-0004-0000-0000-0000AE000000}"/>
    <hyperlink ref="A42" location="DSC!A1" display="Developer Student Club" xr:uid="{00000000-0004-0000-0000-0000AF000000}"/>
    <hyperlink ref="A45" location="EON!A1" display="Eta Omicron Nu" xr:uid="{00000000-0004-0000-0000-0000B0000000}"/>
    <hyperlink ref="A50" location="GC!A1" display="Genki Club" xr:uid="{00000000-0004-0000-0000-0000B1000000}"/>
    <hyperlink ref="A61" location="ITE!A1" display="Institute of Transportation Engineers" xr:uid="{00000000-0004-0000-0000-0000B2000000}"/>
    <hyperlink ref="A65" location="KRCC!A1" display="Knight Raiders Chess Club" xr:uid="{00000000-0004-0000-0000-0000B3000000}"/>
    <hyperlink ref="A67" location="KCSA!A1" display="Korean Christian Student Association" xr:uid="{00000000-0004-0000-0000-0000B4000000}"/>
    <hyperlink ref="A76" location="MDGB!A1" display="Medical &amp; Dental Global Brigades" xr:uid="{00000000-0004-0000-0000-0000B5000000}"/>
    <hyperlink ref="A81" location="MGC!A1" display="Multicultural Greek Council" xr:uid="{00000000-0004-0000-0000-0000B7000000}"/>
    <hyperlink ref="A80" location="MAPMS!A1" display="Multicultural Asso of PerMed Scholars" xr:uid="{00000000-0004-0000-0000-0000B8000000}"/>
    <hyperlink ref="A95" location="POWER!A1" display="Providing the Outside World w/Empowerment &amp; Resouces - POWER" xr:uid="{00000000-0004-0000-0000-0000BA000000}"/>
    <hyperlink ref="A94" location="PC!A1" display="Project Climate" xr:uid="{00000000-0004-0000-0000-0000BB000000}"/>
    <hyperlink ref="A92" location="PPT!A1" display="Pre Physical Therapy" xr:uid="{00000000-0004-0000-0000-0000BC000000}"/>
    <hyperlink ref="A97" location="RMSS!A1" display="Raider Medical Screening Society" xr:uid="{00000000-0004-0000-0000-0000BD000000}"/>
    <hyperlink ref="A102" location="RNASA!A1" display="Raiderland Native American Student Asso" xr:uid="{00000000-0004-0000-0000-0000BE000000}"/>
    <hyperlink ref="A99" location="RPOP!A1" display="Raider Power of Paranormal" xr:uid="{00000000-0004-0000-0000-0000BF000000}"/>
    <hyperlink ref="A109" location="RHIM!A1" display="Restaurant, Hotel, &amp; Institutional Mgmt" xr:uid="{00000000-0004-0000-0000-0000C0000000}"/>
    <hyperlink ref="A112" location="SILVERWINGS!A1" display="Silver Wings" xr:uid="{00000000-0004-0000-0000-0000C1000000}"/>
    <hyperlink ref="A124" location="SAFE!A1" display="Student Association of Fire Ecology" xr:uid="{00000000-0004-0000-0000-0000C2000000}"/>
    <hyperlink ref="A129" location="TBV!A1" display="Tech Business Valuation" xr:uid="{00000000-0004-0000-0000-0000C3000000}"/>
    <hyperlink ref="A144" location="TMP!A1" display="Tech Minorities &amp; Philosophy" xr:uid="{00000000-0004-0000-0000-0000C4000000}"/>
    <hyperlink ref="A151" location="TSTF!A1" display="Tech She's the First" xr:uid="{00000000-0004-0000-0000-0000C5000000}"/>
    <hyperlink ref="A149" location="TECHRODEO!A1" display="Tech Rodeo Association" xr:uid="{00000000-0004-0000-0000-0000C6000000}"/>
    <hyperlink ref="A156" location="MATH!A1" display="The Math Club" xr:uid="{00000000-0004-0000-0000-0000C7000000}"/>
    <hyperlink ref="A165" location="WH!A1" display="Wildening Horizons" xr:uid="{00000000-0004-0000-0000-0000C9000000}"/>
    <hyperlink ref="A164" location="WILD!A1" display="Wildlife Society at Tech" xr:uid="{00000000-0004-0000-0000-0000CA000000}"/>
    <hyperlink ref="A54" location="HR!A1" display="High Riders" xr:uid="{00000000-0004-0000-0000-0000CB000000}"/>
    <hyperlink ref="A59" location="IH!A1" display="Innovation Hub" xr:uid="{00000000-0004-0000-0000-0000CC000000}"/>
    <hyperlink ref="A87" location="ODK!A1" display="Omicron Delta Kappa" xr:uid="{00000000-0004-0000-0000-0000CD000000}"/>
    <hyperlink ref="A136" location="TechGeo!A1" display="Tech Geophysical Society" xr:uid="{00000000-0004-0000-0000-0000CE000000}"/>
    <hyperlink ref="A137" location="TechHabitat!A1" display="Tech Habitat" xr:uid="{00000000-0004-0000-0000-0000CF000000}"/>
    <hyperlink ref="A48" location="FinAsso!A1" display="Finance Association" xr:uid="{00000000-0004-0000-0000-0000D0000000}"/>
    <hyperlink ref="A125" location="SGC!A1" display="International Student Council" xr:uid="{00000000-0004-0000-0000-0000D1000000}"/>
    <hyperlink ref="A93" location="PrideSTEM!A1" display="Pride STEM" xr:uid="{00000000-0004-0000-0000-0000D3000000}"/>
    <hyperlink ref="A121" location="SDA!A1" display="Student Dietetic Association" xr:uid="{148E0663-ACA0-4435-AE47-587DAA8AEC4A}"/>
    <hyperlink ref="A161" location="VSA!A1" display="Vietnamese Student Association" xr:uid="{10077F99-5211-4437-9CE3-EF14B581E5F3}"/>
    <hyperlink ref="A49" location="RRR!A1" display="Red Raider Racing (Formula)" xr:uid="{235BDE09-494D-464A-88DF-DD3238826839}"/>
    <hyperlink ref="A119" location="SPANISH!A1" display="Spanish Club" xr:uid="{E635FD18-DC56-45DB-A245-47EA232EF9C2}"/>
    <hyperlink ref="A135" location="TechGSA!A1" display="Office of LGBTQIA Education &amp; Engagement" xr:uid="{47A7F248-AE00-49AB-942D-F2FAE01F1B76}"/>
    <hyperlink ref="A33" location="CRY!A1" display="Child Rights and You" xr:uid="{4EB98314-3D16-4811-A615-54510717D4B8}"/>
    <hyperlink ref="A38" location="CTC!A1" display="Computational Thinking Club" xr:uid="{EE58FF7A-6FEE-4FDD-BAD1-F64B4071BA9D}"/>
    <hyperlink ref="A53" location="HOSAM!A1" display="Health Occupations Students of AM" xr:uid="{02251B55-0DF1-4EEC-A0E8-296FCEE73D33}"/>
    <hyperlink ref="A70" location="'LBB PHI'!A1" display="Lubbock Public Health Initiative" xr:uid="{672161FA-3418-4870-AAF6-2248513EE802}"/>
    <hyperlink ref="A104" location="RSFC!A1" display="Raider Sisters for Christ" xr:uid="{35E74F43-2D2A-4428-81E3-5587D0444BB6}"/>
    <hyperlink ref="A107" location="RBA!A1" display="Rawls Banking Association" xr:uid="{1784F643-7585-4842-8B8E-FEC6713EEF18}"/>
    <hyperlink ref="A127" location="TAS!A1" display="Tech Actuarial Society" xr:uid="{5B7DA2BD-D092-4C19-B6CA-6902BC52BE40}"/>
    <hyperlink ref="A133" location="TFRN!A1" display="Tech Food Recovery Network" xr:uid="{141BE2D0-1187-42BF-8536-03A4147064B4}"/>
    <hyperlink ref="A145" location="TECHMUSICMED!A1" display="Tech Music Med" xr:uid="{D3C76A7F-B6A8-4CFE-AED5-05A3105A0C7D}"/>
    <hyperlink ref="A150" location="TRSA!A1" display="Tech Russian &amp; Slavic Association" xr:uid="{E96F4B08-C14E-437D-9931-241FAC7F4783}"/>
    <hyperlink ref="A152" location="TWHPC!A1" display="Tech Women in High Perforamce Computing" xr:uid="{5B3F19E5-A8C9-411A-9445-55214AC2404E}"/>
    <hyperlink ref="A163" location="WTAWS!A1" display="West Texas Asso for Women in STEAM" xr:uid="{FA71604F-1A29-4A45-930D-7D00CF0160A5}"/>
    <hyperlink ref="A6" location="APA!A1" display="Alpha Phi Alpha" xr:uid="{DE01B6AE-CB7F-4DF0-9158-3FEBBF1C2345}"/>
    <hyperlink ref="A147" location="TPRSA!A1" display="Tech Public Relations Society of Am" xr:uid="{F7C0AFED-8BC6-4382-9B2E-CD7AEA462D5C}"/>
    <hyperlink ref="A31" location="ChiEpsilon!A1" display="Chi Epsilon" xr:uid="{3347933B-0B84-417B-AB86-1AEB686F6C5D}"/>
    <hyperlink ref="A98" location="RH!A1" display="Raider Hacks" xr:uid="{E4AB9F2A-A952-48D8-954A-55E3C26F9AB1}"/>
    <hyperlink ref="A100" location="RR!A1" display="Raider Riot" xr:uid="{0F8F864B-0011-4E1B-BCFA-675A6D608A99}"/>
    <hyperlink ref="A146" location="TNRF!A1" display="Tech National Retail Federation Student Asso" xr:uid="{23E92B71-9102-47F4-BD45-43F89D42BDC3}"/>
    <hyperlink ref="A35" location="CISER!A1" display="CISER Scholar Service Organization (FORMERLY: Howard Hughes Medical Institute Scholar Service)" xr:uid="{E7222176-D439-44AB-B55A-84A7EA4953E4}"/>
    <hyperlink ref="A43" location="DBHPM!A1" display="Dr. Bernard A. Harris Jr. Pre-Med Society" xr:uid="{36CF21DD-B172-4272-B7E2-FF009238E3A8}"/>
  </hyperlinks>
  <pageMargins left="0" right="0" top="0" bottom="0" header="0.5" footer="0.5"/>
  <pageSetup scale="67" fitToHeight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61</v>
      </c>
    </row>
    <row r="5" spans="1:3" x14ac:dyDescent="0.25">
      <c r="A5" s="4" t="s">
        <v>1</v>
      </c>
      <c r="B5" s="2">
        <f>'Total Orgs'!B11</f>
        <v>1700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1700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C12" s="161"/>
    </row>
    <row r="13" spans="1:3" x14ac:dyDescent="0.25">
      <c r="C13" s="161"/>
    </row>
  </sheetData>
  <hyperlinks>
    <hyperlink ref="A1" location="'Total Orgs'!A1" display="Total Organizations" xr:uid="{00000000-0004-0000-0B00-000000000000}"/>
  </hyperlinks>
  <pageMargins left="0.75" right="0.75" top="1" bottom="1" header="0.5" footer="0.5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>
    <tabColor rgb="FFC00000"/>
  </sheetPr>
  <dimension ref="A1:C11"/>
  <sheetViews>
    <sheetView workbookViewId="0">
      <selection activeCell="B7" sqref="B7"/>
    </sheetView>
  </sheetViews>
  <sheetFormatPr defaultRowHeight="15.75" x14ac:dyDescent="0.25"/>
  <cols>
    <col min="1" max="1" width="22.75" style="141" customWidth="1"/>
    <col min="2" max="2" width="9" style="139"/>
    <col min="3" max="3" width="38.625" style="139" customWidth="1"/>
    <col min="4" max="16384" width="9" style="139"/>
  </cols>
  <sheetData>
    <row r="1" spans="1:3" x14ac:dyDescent="0.25">
      <c r="A1" s="124" t="s">
        <v>0</v>
      </c>
      <c r="B1" s="129"/>
      <c r="C1" s="131" t="str">
        <f>'Total Orgs'!A1</f>
        <v>Budget 2021-2022</v>
      </c>
    </row>
    <row r="2" spans="1:3" x14ac:dyDescent="0.25">
      <c r="A2" s="124"/>
      <c r="B2" s="129"/>
    </row>
    <row r="3" spans="1:3" x14ac:dyDescent="0.25">
      <c r="A3" s="6" t="s">
        <v>286</v>
      </c>
      <c r="B3" s="129"/>
    </row>
    <row r="4" spans="1:3" x14ac:dyDescent="0.25">
      <c r="B4" s="129"/>
    </row>
    <row r="5" spans="1:3" x14ac:dyDescent="0.25">
      <c r="A5" s="141" t="s">
        <v>1</v>
      </c>
      <c r="B5" s="129">
        <f>'Total Orgs'!B102</f>
        <v>0</v>
      </c>
    </row>
    <row r="6" spans="1:3" x14ac:dyDescent="0.25">
      <c r="A6" s="141" t="s">
        <v>2</v>
      </c>
      <c r="B6" s="129"/>
    </row>
    <row r="7" spans="1:3" s="132" customFormat="1" x14ac:dyDescent="0.25">
      <c r="A7" s="13" t="s">
        <v>135</v>
      </c>
      <c r="B7" s="14"/>
      <c r="C7" s="15"/>
    </row>
    <row r="8" spans="1:3" x14ac:dyDescent="0.25">
      <c r="A8" s="141" t="s">
        <v>3</v>
      </c>
      <c r="B8" s="129">
        <f>SUM(B12:B101)</f>
        <v>0</v>
      </c>
      <c r="C8" s="10"/>
    </row>
    <row r="9" spans="1:3" x14ac:dyDescent="0.25">
      <c r="A9" s="141" t="s">
        <v>4</v>
      </c>
      <c r="B9" s="129">
        <f>SUM(B5+B6-B7-B8)</f>
        <v>0</v>
      </c>
    </row>
    <row r="10" spans="1:3" x14ac:dyDescent="0.25">
      <c r="B10" s="129"/>
    </row>
    <row r="11" spans="1:3" x14ac:dyDescent="0.25">
      <c r="A11" s="7" t="s">
        <v>5</v>
      </c>
      <c r="B11" s="3" t="s">
        <v>6</v>
      </c>
      <c r="C11" s="131" t="s">
        <v>7</v>
      </c>
    </row>
  </sheetData>
  <hyperlinks>
    <hyperlink ref="A1" location="'Total Orgs'!A1" display="Total Organizations" xr:uid="{00000000-0004-0000-8200-000000000000}"/>
  </hyperlinks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>
    <tabColor rgb="FFC00000"/>
  </sheetPr>
  <dimension ref="A1:C11"/>
  <sheetViews>
    <sheetView workbookViewId="0"/>
  </sheetViews>
  <sheetFormatPr defaultRowHeight="15.75" x14ac:dyDescent="0.25"/>
  <cols>
    <col min="1" max="1" width="22.75" style="4" customWidth="1"/>
    <col min="3" max="3" width="38.625" customWidth="1"/>
  </cols>
  <sheetData>
    <row r="1" spans="1:3" x14ac:dyDescent="0.25">
      <c r="A1" s="5" t="s">
        <v>0</v>
      </c>
      <c r="B1" s="2"/>
      <c r="C1" s="1" t="str">
        <f>'Total Orgs'!A1</f>
        <v>Budget 2021-2022</v>
      </c>
    </row>
    <row r="2" spans="1:3" x14ac:dyDescent="0.25">
      <c r="A2" s="5"/>
      <c r="B2" s="2"/>
    </row>
    <row r="3" spans="1:3" x14ac:dyDescent="0.25">
      <c r="A3" s="6" t="s">
        <v>223</v>
      </c>
      <c r="B3" s="2"/>
    </row>
    <row r="4" spans="1:3" x14ac:dyDescent="0.25">
      <c r="B4" s="2"/>
    </row>
    <row r="5" spans="1:3" x14ac:dyDescent="0.25">
      <c r="A5" s="4" t="s">
        <v>1</v>
      </c>
      <c r="B5" s="2">
        <f>'Total Orgs'!B103</f>
        <v>300</v>
      </c>
    </row>
    <row r="6" spans="1:3" x14ac:dyDescent="0.25">
      <c r="A6" s="4" t="s">
        <v>2</v>
      </c>
      <c r="B6" s="2"/>
    </row>
    <row r="7" spans="1:3" s="23" customFormat="1" x14ac:dyDescent="0.25">
      <c r="A7" s="13" t="s">
        <v>135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300</v>
      </c>
    </row>
    <row r="10" spans="1:3" x14ac:dyDescent="0.25">
      <c r="B10" s="2"/>
    </row>
    <row r="11" spans="1:3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300-000000000000}"/>
  </hyperlinks>
  <pageMargins left="0.7" right="0.7" top="0.75" bottom="0.75" header="0.3" footer="0.3"/>
  <pageSetup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304</v>
      </c>
    </row>
    <row r="5" spans="1:3" x14ac:dyDescent="0.25">
      <c r="A5" s="141" t="s">
        <v>1</v>
      </c>
      <c r="B5" s="129">
        <f>'Total Orgs'!B97</f>
        <v>1000</v>
      </c>
    </row>
    <row r="6" spans="1:3" x14ac:dyDescent="0.25">
      <c r="A6" s="141" t="s">
        <v>2</v>
      </c>
    </row>
    <row r="7" spans="1:3" x14ac:dyDescent="0.25">
      <c r="A7" s="141" t="s">
        <v>135</v>
      </c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SUM(B5+B6-B8)</f>
        <v>1000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</sheetData>
  <hyperlinks>
    <hyperlink ref="A1" location="'Total Orgs'!A1" display="Total Organizations" xr:uid="{00000000-0004-0000-8400-000000000000}"/>
  </hyperlinks>
  <pageMargins left="0.75" right="0.75" top="1" bottom="1" header="0.5" footer="0.5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01860-FF1F-425B-87D1-EE5460554ECD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374</v>
      </c>
    </row>
    <row r="5" spans="1:3" x14ac:dyDescent="0.25">
      <c r="A5" s="141" t="s">
        <v>1</v>
      </c>
      <c r="B5" s="129">
        <f>'Total Orgs'!B98</f>
        <v>500</v>
      </c>
    </row>
    <row r="6" spans="1:3" x14ac:dyDescent="0.25">
      <c r="A6" s="141" t="s">
        <v>2</v>
      </c>
    </row>
    <row r="7" spans="1:3" x14ac:dyDescent="0.25">
      <c r="A7" s="141" t="s">
        <v>135</v>
      </c>
      <c r="B7" s="129">
        <f>'Total Orgs'!D98</f>
        <v>166.66666666666666</v>
      </c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SUM(B5+B6-B7-B8)</f>
        <v>333.33333333333337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</sheetData>
  <hyperlinks>
    <hyperlink ref="A1" location="'Total Orgs'!A1" display="Total Organizations" xr:uid="{18A2C1FB-39E7-403E-AF2A-608E45A3ABD0}"/>
  </hyperlinks>
  <pageMargins left="0.75" right="0.75" top="1" bottom="1" header="0.5" footer="0.5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302</v>
      </c>
    </row>
    <row r="5" spans="1:3" x14ac:dyDescent="0.25">
      <c r="A5" s="141" t="s">
        <v>1</v>
      </c>
      <c r="B5" s="129">
        <f>'Total Orgs'!B99</f>
        <v>200</v>
      </c>
    </row>
    <row r="6" spans="1:3" x14ac:dyDescent="0.25">
      <c r="A6" s="141" t="s">
        <v>2</v>
      </c>
    </row>
    <row r="7" spans="1:3" x14ac:dyDescent="0.25">
      <c r="A7" s="141" t="s">
        <v>135</v>
      </c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SUM(B5+B6-B8)</f>
        <v>200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</sheetData>
  <hyperlinks>
    <hyperlink ref="A1" location="'Total Orgs'!A1" display="Total Organizations" xr:uid="{00000000-0004-0000-8500-000000000000}"/>
  </hyperlinks>
  <pageMargins left="0.75" right="0.75" top="1" bottom="1" header="0.5" footer="0.5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6B3F8-FC2A-4550-BEA5-4BA9F2C4D185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361</v>
      </c>
    </row>
    <row r="5" spans="1:3" x14ac:dyDescent="0.25">
      <c r="A5" s="141" t="s">
        <v>1</v>
      </c>
      <c r="B5" s="129">
        <f>'Total Orgs'!B100</f>
        <v>500</v>
      </c>
    </row>
    <row r="6" spans="1:3" x14ac:dyDescent="0.25">
      <c r="A6" s="141" t="s">
        <v>2</v>
      </c>
    </row>
    <row r="7" spans="1:3" x14ac:dyDescent="0.25">
      <c r="A7" s="141" t="s">
        <v>135</v>
      </c>
      <c r="B7" s="129">
        <f>'Total Orgs'!D100</f>
        <v>166.66666666666666</v>
      </c>
    </row>
    <row r="8" spans="1:3" x14ac:dyDescent="0.25">
      <c r="A8" s="141" t="s">
        <v>3</v>
      </c>
      <c r="B8" s="129">
        <f>SUM(B12:B101)</f>
        <v>0</v>
      </c>
      <c r="C8" s="10"/>
    </row>
    <row r="9" spans="1:3" x14ac:dyDescent="0.25">
      <c r="A9" s="141" t="s">
        <v>4</v>
      </c>
      <c r="B9" s="129">
        <f>SUM(B5+B6-B7-B8)</f>
        <v>333.33333333333337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</sheetData>
  <hyperlinks>
    <hyperlink ref="A1" location="'Total Orgs'!A1" display="Total Organizations" xr:uid="{E3F556BF-C6CD-4769-A9E7-02F6351251F5}"/>
  </hyperlinks>
  <pageMargins left="0.75" right="0.75" top="1" bottom="1" header="0.5" footer="0.5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>
    <tabColor theme="1"/>
  </sheetPr>
  <dimension ref="A1:C11"/>
  <sheetViews>
    <sheetView workbookViewId="0">
      <selection activeCell="C8" sqref="C8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238</v>
      </c>
    </row>
    <row r="5" spans="1:3" x14ac:dyDescent="0.25">
      <c r="A5" s="4" t="s">
        <v>1</v>
      </c>
      <c r="B5" s="2">
        <f>'Total Orgs'!B101</f>
        <v>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600-000000000000}"/>
  </hyperlinks>
  <pageMargins left="0.75" right="0.75" top="1" bottom="1" header="0.5" footer="0.5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4C5B-CB62-42FC-B4B1-4BD59E12ADC6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362</v>
      </c>
      <c r="C3" s="139" t="s">
        <v>363</v>
      </c>
    </row>
    <row r="5" spans="1:3" x14ac:dyDescent="0.25">
      <c r="A5" s="141" t="s">
        <v>1</v>
      </c>
      <c r="B5" s="129">
        <f>'Total Orgs'!B104</f>
        <v>500</v>
      </c>
    </row>
    <row r="6" spans="1:3" x14ac:dyDescent="0.25">
      <c r="A6" s="141" t="s">
        <v>2</v>
      </c>
    </row>
    <row r="7" spans="1:3" x14ac:dyDescent="0.25">
      <c r="A7" s="141" t="s">
        <v>135</v>
      </c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SUM(B5+B6-B7-B8)</f>
        <v>500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</sheetData>
  <hyperlinks>
    <hyperlink ref="A1" location="'Total Orgs'!A1" display="Total Organizations" xr:uid="{77BDF2B5-06A5-4908-B112-BCF9A5BE7406}"/>
  </hyperlinks>
  <pageMargins left="0.75" right="0.75" top="1" bottom="1" header="0.5" footer="0.5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207</v>
      </c>
    </row>
    <row r="5" spans="1:3" x14ac:dyDescent="0.25">
      <c r="A5" s="4" t="s">
        <v>1</v>
      </c>
      <c r="B5" s="2">
        <f>'Total Orgs'!B105</f>
        <v>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700-000000000000}"/>
  </hyperlinks>
  <pageMargins left="0.75" right="0.75" top="1" bottom="1" header="0.5" footer="0.5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40</v>
      </c>
    </row>
    <row r="5" spans="1:3" x14ac:dyDescent="0.25">
      <c r="A5" s="4" t="s">
        <v>1</v>
      </c>
      <c r="B5" s="2">
        <f>'Total Orgs'!B106</f>
        <v>3300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3300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6" spans="1:3" s="55" customFormat="1" x14ac:dyDescent="0.25">
      <c r="A16" s="59"/>
      <c r="B16" s="60"/>
      <c r="C16" s="26"/>
    </row>
  </sheetData>
  <hyperlinks>
    <hyperlink ref="A1" location="'Total Orgs'!A1" display="Total Organizations" xr:uid="{00000000-0004-0000-8800-000000000000}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7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62</v>
      </c>
    </row>
    <row r="4" spans="1:3" x14ac:dyDescent="0.25">
      <c r="C4" t="s">
        <v>249</v>
      </c>
    </row>
    <row r="5" spans="1:3" x14ac:dyDescent="0.25">
      <c r="A5" s="4" t="s">
        <v>1</v>
      </c>
      <c r="B5" s="2">
        <f>'Total Orgs'!B12</f>
        <v>5000</v>
      </c>
      <c r="C5" t="s">
        <v>350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SUM(B12:B102)</f>
        <v>3500</v>
      </c>
    </row>
    <row r="9" spans="1:3" x14ac:dyDescent="0.25">
      <c r="A9" s="4" t="s">
        <v>4</v>
      </c>
      <c r="B9" s="2">
        <f>SUM(B5+B6-B8)</f>
        <v>1500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59">
        <v>44479</v>
      </c>
      <c r="B12" s="160">
        <v>3500</v>
      </c>
      <c r="C12" s="161" t="s">
        <v>542</v>
      </c>
    </row>
    <row r="13" spans="1:3" x14ac:dyDescent="0.25">
      <c r="A13" s="159"/>
      <c r="B13" s="160"/>
      <c r="C13" s="320" t="s">
        <v>636</v>
      </c>
    </row>
    <row r="14" spans="1:3" x14ac:dyDescent="0.25">
      <c r="A14" s="159"/>
      <c r="B14" s="160"/>
      <c r="C14" s="161"/>
    </row>
    <row r="15" spans="1:3" x14ac:dyDescent="0.25">
      <c r="A15" s="159"/>
      <c r="B15" s="160"/>
      <c r="C15" s="161"/>
    </row>
    <row r="16" spans="1:3" x14ac:dyDescent="0.25">
      <c r="C16" s="161"/>
    </row>
    <row r="17" spans="1:3" x14ac:dyDescent="0.25">
      <c r="C17" s="161"/>
    </row>
    <row r="18" spans="1:3" x14ac:dyDescent="0.25">
      <c r="C18" s="161"/>
    </row>
    <row r="19" spans="1:3" x14ac:dyDescent="0.25">
      <c r="C19" s="161"/>
    </row>
    <row r="20" spans="1:3" x14ac:dyDescent="0.25">
      <c r="C20" s="161"/>
    </row>
    <row r="21" spans="1:3" x14ac:dyDescent="0.25">
      <c r="C21" s="161"/>
    </row>
    <row r="22" spans="1:3" s="23" customFormat="1" x14ac:dyDescent="0.25">
      <c r="A22" s="13"/>
      <c r="B22" s="14"/>
      <c r="C22" s="15"/>
    </row>
  </sheetData>
  <hyperlinks>
    <hyperlink ref="A1" location="'Total Orgs'!A1" display="Total Organizations" xr:uid="{00000000-0004-0000-0C00-000000000000}"/>
  </hyperlinks>
  <pageMargins left="0.75" right="0.75" top="1" bottom="1" header="0.5" footer="0.5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B71D4-B286-4D9D-B2A5-CCF3F2DC04DB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364</v>
      </c>
      <c r="C3" s="139" t="s">
        <v>363</v>
      </c>
    </row>
    <row r="5" spans="1:3" x14ac:dyDescent="0.25">
      <c r="A5" s="141" t="s">
        <v>1</v>
      </c>
      <c r="B5" s="129">
        <f>'Total Orgs'!B107</f>
        <v>500</v>
      </c>
    </row>
    <row r="6" spans="1:3" x14ac:dyDescent="0.25">
      <c r="A6" s="141" t="s">
        <v>2</v>
      </c>
    </row>
    <row r="7" spans="1:3" x14ac:dyDescent="0.25">
      <c r="A7" s="141" t="s">
        <v>135</v>
      </c>
    </row>
    <row r="8" spans="1:3" x14ac:dyDescent="0.25">
      <c r="A8" s="141" t="s">
        <v>3</v>
      </c>
      <c r="B8" s="129">
        <f>SUM(B12:B104)</f>
        <v>0</v>
      </c>
    </row>
    <row r="9" spans="1:3" x14ac:dyDescent="0.25">
      <c r="A9" s="141" t="s">
        <v>4</v>
      </c>
      <c r="B9" s="129">
        <f>SUM(B5+B6-B8)</f>
        <v>500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</sheetData>
  <hyperlinks>
    <hyperlink ref="A1" location="'Total Orgs'!A1" display="Total Organizations" xr:uid="{666D13CB-5158-4F2C-ADB8-866928CF3B28}"/>
  </hyperlinks>
  <pageMargins left="0.75" right="0.75" top="1" bottom="1" header="0.5" footer="0.5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209</v>
      </c>
    </row>
    <row r="5" spans="1:3" x14ac:dyDescent="0.25">
      <c r="A5" s="4" t="s">
        <v>1</v>
      </c>
      <c r="B5" s="2">
        <f>'Total Orgs'!B108</f>
        <v>300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900-000000000000}"/>
  </hyperlinks>
  <pageMargins left="0.75" right="0.75" top="1" bottom="1" header="0.5" footer="0.5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225</v>
      </c>
    </row>
    <row r="5" spans="1:3" x14ac:dyDescent="0.25">
      <c r="A5" s="4" t="s">
        <v>1</v>
      </c>
      <c r="B5" s="2">
        <f>'Total Orgs'!B109</f>
        <v>300</v>
      </c>
    </row>
    <row r="6" spans="1:3" x14ac:dyDescent="0.25">
      <c r="A6" s="4" t="s">
        <v>2</v>
      </c>
    </row>
    <row r="7" spans="1:3" s="23" customFormat="1" x14ac:dyDescent="0.25">
      <c r="A7" s="13" t="s">
        <v>135</v>
      </c>
      <c r="B7" s="14"/>
      <c r="C7" s="15"/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SUM(B5+B6-B7-B8)</f>
        <v>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A00-000000000000}"/>
  </hyperlinks>
  <pageMargins left="0.75" right="0.75" top="1" bottom="1" header="0.5" footer="0.5"/>
  <pageSetup orientation="portrait" horizontalDpi="4294967292" verticalDpi="4294967292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41</v>
      </c>
    </row>
    <row r="5" spans="1:3" x14ac:dyDescent="0.25">
      <c r="A5" s="4" t="s">
        <v>1</v>
      </c>
      <c r="B5" s="2">
        <f>'Total Orgs'!B110</f>
        <v>800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135</v>
      </c>
      <c r="B7" s="2">
        <f>'Total Orgs'!D110</f>
        <v>266.66666666666669</v>
      </c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B5+B6-B7-B8</f>
        <v>533.33333333333326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B00-000000000000}"/>
  </hyperlinks>
  <pageMargins left="0.75" right="0.75" top="1" bottom="1" header="0.5" footer="0.5"/>
  <pageSetup orientation="portrait" horizontalDpi="4294967292" verticalDpi="4294967292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>
    <tabColor theme="1"/>
  </sheetPr>
  <dimension ref="A1:G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2021-2022</v>
      </c>
    </row>
    <row r="2" spans="1:7" x14ac:dyDescent="0.25">
      <c r="A2" s="5"/>
    </row>
    <row r="3" spans="1:7" x14ac:dyDescent="0.25">
      <c r="A3" s="6" t="s">
        <v>69</v>
      </c>
    </row>
    <row r="5" spans="1:7" x14ac:dyDescent="0.25">
      <c r="A5" s="4" t="s">
        <v>1</v>
      </c>
      <c r="B5" s="2">
        <f>'Total Orgs'!B111</f>
        <v>4500</v>
      </c>
    </row>
    <row r="6" spans="1:7" x14ac:dyDescent="0.25">
      <c r="A6" s="4" t="s">
        <v>2</v>
      </c>
      <c r="E6" s="10"/>
      <c r="F6" s="10"/>
      <c r="G6" s="10"/>
    </row>
    <row r="7" spans="1:7" x14ac:dyDescent="0.25">
      <c r="A7" s="4" t="s">
        <v>135</v>
      </c>
      <c r="E7" s="10"/>
      <c r="F7" s="10"/>
      <c r="G7" s="10"/>
    </row>
    <row r="8" spans="1:7" x14ac:dyDescent="0.25">
      <c r="A8" s="4" t="s">
        <v>3</v>
      </c>
      <c r="B8" s="2">
        <f>SUM(B12:B102)</f>
        <v>100</v>
      </c>
      <c r="E8" s="10"/>
      <c r="F8" s="10"/>
      <c r="G8" s="10"/>
    </row>
    <row r="9" spans="1:7" x14ac:dyDescent="0.25">
      <c r="A9" s="4" t="s">
        <v>4</v>
      </c>
      <c r="B9" s="2">
        <f>SUM(B5+B6-B8)</f>
        <v>4400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4">
        <v>44490</v>
      </c>
      <c r="B12" s="2">
        <v>100</v>
      </c>
      <c r="C12" t="s">
        <v>548</v>
      </c>
    </row>
  </sheetData>
  <hyperlinks>
    <hyperlink ref="A1" location="'Total Orgs'!A1" display="Total Organizations" xr:uid="{00000000-0004-0000-8C00-000000000000}"/>
  </hyperlinks>
  <pageMargins left="0.75" right="0.75" top="1" bottom="1" header="0.5" footer="0.5"/>
  <pageSetup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>
    <tabColor theme="1"/>
  </sheetPr>
  <dimension ref="A1:L39"/>
  <sheetViews>
    <sheetView workbookViewId="0"/>
  </sheetViews>
  <sheetFormatPr defaultRowHeight="15.75" x14ac:dyDescent="0.25"/>
  <cols>
    <col min="1" max="1" width="17.375" style="139" customWidth="1"/>
    <col min="2" max="2" width="9" style="139"/>
    <col min="3" max="3" width="48.125" style="139" customWidth="1"/>
    <col min="4" max="4" width="9.375" style="139" bestFit="1" customWidth="1"/>
    <col min="5" max="5" width="9" style="139"/>
    <col min="6" max="6" width="2.5" style="139" customWidth="1"/>
    <col min="7" max="7" width="15" style="139" customWidth="1"/>
    <col min="8" max="16384" width="9" style="139"/>
  </cols>
  <sheetData>
    <row r="1" spans="1:12" x14ac:dyDescent="0.25">
      <c r="A1" s="124" t="s">
        <v>0</v>
      </c>
      <c r="B1" s="129"/>
      <c r="C1" s="131" t="str">
        <f>'Total Orgs'!A1</f>
        <v>Budget 2021-2022</v>
      </c>
      <c r="D1" s="337"/>
      <c r="E1" s="338"/>
      <c r="F1" s="62"/>
      <c r="G1" s="67" t="s">
        <v>190</v>
      </c>
      <c r="H1" s="63" t="s">
        <v>191</v>
      </c>
      <c r="I1" s="63"/>
      <c r="J1" s="63"/>
      <c r="K1" s="63"/>
      <c r="L1" s="61"/>
    </row>
    <row r="2" spans="1:12" x14ac:dyDescent="0.25">
      <c r="A2" s="124"/>
      <c r="B2" s="129"/>
      <c r="D2" s="339"/>
      <c r="E2" s="340"/>
      <c r="F2" s="64"/>
      <c r="G2" s="68" t="s">
        <v>193</v>
      </c>
      <c r="H2" s="65" t="s">
        <v>192</v>
      </c>
      <c r="I2" s="65"/>
      <c r="J2" s="65"/>
      <c r="K2" s="65"/>
      <c r="L2" s="66"/>
    </row>
    <row r="3" spans="1:12" x14ac:dyDescent="0.25">
      <c r="A3" s="6" t="s">
        <v>287</v>
      </c>
      <c r="B3" s="129"/>
    </row>
    <row r="4" spans="1:12" x14ac:dyDescent="0.25">
      <c r="A4" s="141"/>
      <c r="B4" s="129"/>
    </row>
    <row r="5" spans="1:12" ht="15.75" customHeight="1" x14ac:dyDescent="0.25">
      <c r="A5" s="141" t="s">
        <v>1</v>
      </c>
      <c r="B5" s="129">
        <f>'Total Orgs'!B112</f>
        <v>0</v>
      </c>
      <c r="D5" s="341" t="s">
        <v>159</v>
      </c>
      <c r="E5" s="341"/>
      <c r="F5" s="341"/>
      <c r="G5" s="341"/>
    </row>
    <row r="6" spans="1:12" x14ac:dyDescent="0.25">
      <c r="A6" s="141" t="s">
        <v>2</v>
      </c>
      <c r="B6" s="129"/>
      <c r="D6" s="341"/>
      <c r="E6" s="341"/>
      <c r="F6" s="341"/>
      <c r="G6" s="341"/>
    </row>
    <row r="7" spans="1:12" x14ac:dyDescent="0.25">
      <c r="A7" s="141" t="s">
        <v>135</v>
      </c>
      <c r="B7" s="129"/>
      <c r="C7" s="210"/>
      <c r="D7" s="341"/>
      <c r="E7" s="341"/>
      <c r="F7" s="341"/>
      <c r="G7" s="341"/>
    </row>
    <row r="8" spans="1:12" x14ac:dyDescent="0.25">
      <c r="A8" s="141" t="s">
        <v>3</v>
      </c>
      <c r="B8" s="129">
        <f>SUM(B12:B103)</f>
        <v>0</v>
      </c>
      <c r="C8" s="10"/>
      <c r="D8" s="42"/>
      <c r="E8" s="42"/>
      <c r="F8" s="42"/>
      <c r="G8" s="42"/>
    </row>
    <row r="9" spans="1:12" x14ac:dyDescent="0.25">
      <c r="A9" s="141" t="s">
        <v>4</v>
      </c>
      <c r="B9" s="129">
        <f>SUM(B5+B6-B7-B8)</f>
        <v>0</v>
      </c>
    </row>
    <row r="10" spans="1:12" x14ac:dyDescent="0.25">
      <c r="A10" s="141"/>
      <c r="B10" s="129"/>
    </row>
    <row r="11" spans="1:12" x14ac:dyDescent="0.25">
      <c r="A11" s="7" t="s">
        <v>5</v>
      </c>
      <c r="B11" s="3" t="s">
        <v>6</v>
      </c>
      <c r="C11" s="131" t="s">
        <v>7</v>
      </c>
    </row>
    <row r="12" spans="1:12" x14ac:dyDescent="0.25">
      <c r="A12" s="141"/>
    </row>
    <row r="15" spans="1:12" x14ac:dyDescent="0.25">
      <c r="A15" s="141"/>
    </row>
    <row r="17" spans="1:3" x14ac:dyDescent="0.25">
      <c r="A17" s="30"/>
    </row>
    <row r="18" spans="1:3" s="15" customFormat="1" x14ac:dyDescent="0.25">
      <c r="A18" s="105"/>
    </row>
    <row r="19" spans="1:3" s="15" customFormat="1" x14ac:dyDescent="0.25">
      <c r="A19" s="105"/>
    </row>
    <row r="20" spans="1:3" s="132" customFormat="1" x14ac:dyDescent="0.25">
      <c r="A20" s="41"/>
      <c r="C20" s="15"/>
    </row>
    <row r="21" spans="1:3" x14ac:dyDescent="0.25">
      <c r="A21" s="30"/>
      <c r="C21" s="15"/>
    </row>
    <row r="22" spans="1:3" x14ac:dyDescent="0.25">
      <c r="A22" s="30"/>
      <c r="C22" s="15"/>
    </row>
    <row r="23" spans="1:3" x14ac:dyDescent="0.25">
      <c r="A23" s="30"/>
      <c r="C23" s="15"/>
    </row>
    <row r="24" spans="1:3" x14ac:dyDescent="0.25">
      <c r="A24" s="30"/>
      <c r="C24" s="15"/>
    </row>
    <row r="25" spans="1:3" x14ac:dyDescent="0.25">
      <c r="A25" s="30"/>
      <c r="C25" s="15"/>
    </row>
    <row r="26" spans="1:3" x14ac:dyDescent="0.25">
      <c r="A26" s="30"/>
    </row>
    <row r="27" spans="1:3" x14ac:dyDescent="0.25">
      <c r="A27" s="30"/>
    </row>
    <row r="28" spans="1:3" x14ac:dyDescent="0.25">
      <c r="A28" s="30"/>
      <c r="C28" s="10"/>
    </row>
    <row r="29" spans="1:3" x14ac:dyDescent="0.25">
      <c r="A29" s="30"/>
    </row>
    <row r="30" spans="1:3" x14ac:dyDescent="0.25">
      <c r="A30" s="30"/>
      <c r="C30" s="10"/>
    </row>
    <row r="31" spans="1:3" x14ac:dyDescent="0.25">
      <c r="A31" s="30"/>
    </row>
    <row r="32" spans="1:3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</sheetData>
  <mergeCells count="3">
    <mergeCell ref="D1:E1"/>
    <mergeCell ref="D2:E2"/>
    <mergeCell ref="D5:G7"/>
  </mergeCells>
  <hyperlinks>
    <hyperlink ref="A1" location="'Total Orgs'!A1" display="Total Organizations" xr:uid="{00000000-0004-0000-8E00-000000000000}"/>
  </hyperlinks>
  <pageMargins left="0.7" right="0.7" top="0.75" bottom="0.75" header="0.3" footer="0.3"/>
  <pageSetup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43</v>
      </c>
    </row>
    <row r="5" spans="1:3" x14ac:dyDescent="0.25">
      <c r="A5" s="4" t="s">
        <v>1</v>
      </c>
      <c r="B5" s="2">
        <f>'Total Orgs'!B113</f>
        <v>1080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1080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000-000000000000}"/>
  </hyperlinks>
  <pageMargins left="0.75" right="0.75" top="1" bottom="1" header="0.5" footer="0.5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>
    <tabColor theme="1"/>
  </sheetPr>
  <dimension ref="A1:C21"/>
  <sheetViews>
    <sheetView workbookViewId="0"/>
  </sheetViews>
  <sheetFormatPr defaultRowHeight="15.75" x14ac:dyDescent="0.25"/>
  <cols>
    <col min="1" max="1" width="18.25" customWidth="1"/>
    <col min="2" max="2" width="9" style="2" customWidth="1"/>
    <col min="3" max="3" width="50.12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78</v>
      </c>
    </row>
    <row r="4" spans="1:3" x14ac:dyDescent="0.25">
      <c r="A4" s="4"/>
    </row>
    <row r="5" spans="1:3" x14ac:dyDescent="0.25">
      <c r="A5" s="4" t="s">
        <v>1</v>
      </c>
      <c r="B5" s="2">
        <f>'Total Orgs'!B114</f>
        <v>280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280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27"/>
    </row>
    <row r="18" spans="1:3" x14ac:dyDescent="0.25">
      <c r="A18" s="4"/>
    </row>
    <row r="21" spans="1:3" s="23" customFormat="1" x14ac:dyDescent="0.25">
      <c r="A21" s="40"/>
      <c r="B21" s="14"/>
      <c r="C21" s="15"/>
    </row>
  </sheetData>
  <hyperlinks>
    <hyperlink ref="A1" location="'Total Orgs'!A1" display="Total Organizations" xr:uid="{00000000-0004-0000-9100-000000000000}"/>
  </hyperlinks>
  <pageMargins left="0.7" right="0.7" top="0.75" bottom="0.75" header="0.3" footer="0.3"/>
  <pageSetup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>
    <tabColor rgb="FFC00000"/>
  </sheetPr>
  <dimension ref="A1:C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44</v>
      </c>
    </row>
    <row r="5" spans="1:3" x14ac:dyDescent="0.25">
      <c r="A5" s="4" t="s">
        <v>1</v>
      </c>
      <c r="B5" s="2">
        <f>'Total Orgs'!B115</f>
        <v>1840</v>
      </c>
    </row>
    <row r="6" spans="1:3" x14ac:dyDescent="0.25">
      <c r="A6" s="4" t="s">
        <v>2</v>
      </c>
      <c r="B6" s="2">
        <v>253.04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2093.04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44477</v>
      </c>
      <c r="B12" s="2">
        <v>511.4</v>
      </c>
      <c r="C12" t="s">
        <v>628</v>
      </c>
    </row>
    <row r="13" spans="1:3" x14ac:dyDescent="0.25">
      <c r="C13" t="s">
        <v>629</v>
      </c>
    </row>
    <row r="14" spans="1:3" x14ac:dyDescent="0.25">
      <c r="A14" s="4">
        <v>44518</v>
      </c>
      <c r="B14" s="2">
        <v>1581.64</v>
      </c>
      <c r="C14" t="s">
        <v>630</v>
      </c>
    </row>
    <row r="15" spans="1:3" x14ac:dyDescent="0.25">
      <c r="C15" t="s">
        <v>631</v>
      </c>
    </row>
    <row r="18" spans="1:3" s="23" customFormat="1" x14ac:dyDescent="0.25">
      <c r="A18" s="13"/>
      <c r="B18" s="14"/>
      <c r="C18" s="15"/>
    </row>
    <row r="21" spans="1:3" x14ac:dyDescent="0.25">
      <c r="C21" s="15"/>
    </row>
    <row r="24" spans="1:3" x14ac:dyDescent="0.25">
      <c r="C24" s="15"/>
    </row>
  </sheetData>
  <hyperlinks>
    <hyperlink ref="A1" location="'Total Orgs'!A1" display="Total Organizations" xr:uid="{00000000-0004-0000-9200-000000000000}"/>
  </hyperlinks>
  <pageMargins left="0.75" right="0.75" top="1" bottom="1" header="0.5" footer="0.5"/>
  <pageSetup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sheetPr>
    <tabColor theme="1"/>
  </sheetPr>
  <dimension ref="A1:F3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6" x14ac:dyDescent="0.25">
      <c r="A1" s="150" t="s">
        <v>0</v>
      </c>
      <c r="C1" s="1" t="str">
        <f>'Total Orgs'!A1</f>
        <v>Budget 2021-2022</v>
      </c>
    </row>
    <row r="2" spans="1:6" x14ac:dyDescent="0.25">
      <c r="A2" s="5"/>
    </row>
    <row r="3" spans="1:6" x14ac:dyDescent="0.25">
      <c r="A3" s="6" t="s">
        <v>45</v>
      </c>
    </row>
    <row r="5" spans="1:6" x14ac:dyDescent="0.25">
      <c r="A5" s="4" t="s">
        <v>1</v>
      </c>
      <c r="B5" s="2">
        <f>'Total Orgs'!B116</f>
        <v>15000</v>
      </c>
    </row>
    <row r="6" spans="1:6" x14ac:dyDescent="0.25">
      <c r="A6" s="4" t="s">
        <v>2</v>
      </c>
    </row>
    <row r="7" spans="1:6" x14ac:dyDescent="0.25">
      <c r="A7" s="4" t="s">
        <v>135</v>
      </c>
    </row>
    <row r="8" spans="1:6" x14ac:dyDescent="0.25">
      <c r="A8" s="4" t="s">
        <v>3</v>
      </c>
      <c r="B8" s="2">
        <f>SUM(B12:B106)</f>
        <v>0</v>
      </c>
    </row>
    <row r="9" spans="1:6" x14ac:dyDescent="0.25">
      <c r="A9" s="4" t="s">
        <v>4</v>
      </c>
      <c r="B9" s="2">
        <f>SUM(B5+B6-B8)</f>
        <v>15000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</row>
    <row r="12" spans="1:6" s="23" customFormat="1" x14ac:dyDescent="0.25">
      <c r="A12" s="162"/>
      <c r="B12" s="163"/>
      <c r="C12" s="164"/>
    </row>
    <row r="13" spans="1:6" x14ac:dyDescent="0.25">
      <c r="A13" s="159"/>
      <c r="B13" s="160"/>
      <c r="C13" s="161"/>
      <c r="D13" s="23"/>
      <c r="E13" s="23"/>
      <c r="F13" s="23"/>
    </row>
    <row r="14" spans="1:6" x14ac:dyDescent="0.25">
      <c r="A14" s="159"/>
      <c r="B14" s="160"/>
      <c r="C14" s="161"/>
      <c r="D14" s="23"/>
      <c r="E14" s="23"/>
      <c r="F14" s="23"/>
    </row>
    <row r="15" spans="1:6" x14ac:dyDescent="0.25">
      <c r="A15" s="159"/>
      <c r="B15" s="160"/>
      <c r="C15" s="161"/>
      <c r="D15" s="23"/>
      <c r="E15" s="23"/>
      <c r="F15" s="23"/>
    </row>
    <row r="16" spans="1:6" x14ac:dyDescent="0.25">
      <c r="A16" s="159"/>
      <c r="B16" s="160"/>
      <c r="C16" s="161"/>
      <c r="D16" s="23"/>
      <c r="E16" s="23"/>
      <c r="F16" s="23"/>
    </row>
    <row r="17" spans="1:6" x14ac:dyDescent="0.25">
      <c r="D17" s="23"/>
      <c r="E17" s="23"/>
      <c r="F17" s="23"/>
    </row>
    <row r="19" spans="1:6" s="23" customFormat="1" x14ac:dyDescent="0.25">
      <c r="A19" s="13"/>
      <c r="B19" s="14"/>
      <c r="C19" s="15"/>
    </row>
    <row r="20" spans="1:6" x14ac:dyDescent="0.25">
      <c r="D20" s="23"/>
      <c r="E20" s="23"/>
      <c r="F20" s="23"/>
    </row>
    <row r="21" spans="1:6" x14ac:dyDescent="0.25">
      <c r="D21" s="23"/>
      <c r="E21" s="23"/>
      <c r="F21" s="23"/>
    </row>
    <row r="22" spans="1:6" x14ac:dyDescent="0.25">
      <c r="D22" s="23"/>
      <c r="E22" s="23"/>
      <c r="F22" s="23"/>
    </row>
    <row r="23" spans="1:6" x14ac:dyDescent="0.25">
      <c r="D23" s="23"/>
      <c r="E23" s="23"/>
      <c r="F23" s="23"/>
    </row>
    <row r="24" spans="1:6" x14ac:dyDescent="0.25">
      <c r="D24" s="23"/>
      <c r="E24" s="23"/>
      <c r="F24" s="23"/>
    </row>
    <row r="27" spans="1:6" ht="17.25" customHeight="1" x14ac:dyDescent="0.25"/>
    <row r="28" spans="1:6" s="23" customFormat="1" x14ac:dyDescent="0.25">
      <c r="A28" s="13"/>
      <c r="B28" s="14"/>
      <c r="C28" s="15"/>
    </row>
    <row r="32" spans="1:6" s="23" customFormat="1" x14ac:dyDescent="0.25">
      <c r="A32" s="13"/>
      <c r="B32" s="14"/>
      <c r="C32" s="15"/>
    </row>
  </sheetData>
  <hyperlinks>
    <hyperlink ref="A1" location="'Total Orgs'!A1" display="Total Organizations" xr:uid="{00000000-0004-0000-9300-000000000000}"/>
  </hyperlinks>
  <pageMargins left="0.75" right="0.75" top="1" bottom="1" header="0.5" footer="0.5"/>
  <pageSetup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/>
  </sheetPr>
  <dimension ref="A1:C18"/>
  <sheetViews>
    <sheetView workbookViewId="0"/>
  </sheetViews>
  <sheetFormatPr defaultRowHeight="15.75" x14ac:dyDescent="0.25"/>
  <cols>
    <col min="1" max="1" width="21" style="139" customWidth="1"/>
    <col min="2" max="2" width="10.25" style="139" customWidth="1"/>
    <col min="3" max="3" width="32.375" style="139" customWidth="1"/>
    <col min="4" max="16384" width="9" style="139"/>
  </cols>
  <sheetData>
    <row r="1" spans="1:3" x14ac:dyDescent="0.25">
      <c r="A1" s="124" t="s">
        <v>0</v>
      </c>
      <c r="B1" s="129"/>
      <c r="C1" s="131" t="str">
        <f>'Total Orgs'!A1</f>
        <v>Budget 2021-2022</v>
      </c>
    </row>
    <row r="2" spans="1:3" x14ac:dyDescent="0.25">
      <c r="A2" s="124"/>
      <c r="B2" s="129"/>
    </row>
    <row r="3" spans="1:3" x14ac:dyDescent="0.25">
      <c r="A3" s="6" t="s">
        <v>296</v>
      </c>
      <c r="B3" s="129"/>
    </row>
    <row r="4" spans="1:3" x14ac:dyDescent="0.25">
      <c r="A4" s="141"/>
      <c r="B4" s="129"/>
    </row>
    <row r="5" spans="1:3" x14ac:dyDescent="0.25">
      <c r="A5" s="141" t="s">
        <v>1</v>
      </c>
      <c r="B5" s="129">
        <f>'Total Orgs'!B13</f>
        <v>550</v>
      </c>
    </row>
    <row r="6" spans="1:3" x14ac:dyDescent="0.25">
      <c r="A6" s="141" t="s">
        <v>2</v>
      </c>
      <c r="B6" s="129"/>
    </row>
    <row r="7" spans="1:3" x14ac:dyDescent="0.25">
      <c r="A7" s="141" t="s">
        <v>135</v>
      </c>
      <c r="B7" s="129"/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SUM(B5+B6-B8)</f>
        <v>550</v>
      </c>
    </row>
    <row r="10" spans="1:3" x14ac:dyDescent="0.25">
      <c r="A10" s="141"/>
      <c r="B10" s="129"/>
    </row>
    <row r="11" spans="1:3" x14ac:dyDescent="0.25">
      <c r="A11" s="7" t="s">
        <v>5</v>
      </c>
      <c r="B11" s="3" t="s">
        <v>6</v>
      </c>
      <c r="C11" s="131" t="s">
        <v>7</v>
      </c>
    </row>
    <row r="12" spans="1:3" s="132" customFormat="1" x14ac:dyDescent="0.25">
      <c r="A12" s="13"/>
      <c r="C12" s="164"/>
    </row>
    <row r="13" spans="1:3" x14ac:dyDescent="0.25">
      <c r="C13" s="161"/>
    </row>
    <row r="15" spans="1:3" s="132" customFormat="1" x14ac:dyDescent="0.25">
      <c r="A15" s="40"/>
      <c r="C15" s="15"/>
    </row>
    <row r="16" spans="1:3" x14ac:dyDescent="0.25">
      <c r="A16" s="27"/>
    </row>
    <row r="17" spans="1:1" x14ac:dyDescent="0.25">
      <c r="A17" s="27"/>
    </row>
    <row r="18" spans="1:1" x14ac:dyDescent="0.25">
      <c r="A18" s="27"/>
    </row>
  </sheetData>
  <hyperlinks>
    <hyperlink ref="A1" location="'Total Orgs'!A1" display="Total Organizations" xr:uid="{00000000-0004-0000-0D00-000000000000}"/>
  </hyperlink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sheetPr>
    <tabColor rgb="FFC00000"/>
  </sheetPr>
  <dimension ref="A1:G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2021-2022</v>
      </c>
    </row>
    <row r="2" spans="1:7" x14ac:dyDescent="0.25">
      <c r="A2" s="5"/>
    </row>
    <row r="3" spans="1:7" x14ac:dyDescent="0.25">
      <c r="A3" s="6" t="s">
        <v>180</v>
      </c>
      <c r="D3" s="29" t="s">
        <v>216</v>
      </c>
      <c r="E3" s="29"/>
      <c r="F3" s="29"/>
      <c r="G3" s="29"/>
    </row>
    <row r="5" spans="1:7" x14ac:dyDescent="0.25">
      <c r="A5" s="4" t="s">
        <v>1</v>
      </c>
      <c r="B5" s="2">
        <f>'Total Orgs'!B117</f>
        <v>4750</v>
      </c>
    </row>
    <row r="6" spans="1:7" x14ac:dyDescent="0.25">
      <c r="A6" s="4" t="s">
        <v>2</v>
      </c>
    </row>
    <row r="7" spans="1:7" x14ac:dyDescent="0.25">
      <c r="A7" s="4" t="s">
        <v>135</v>
      </c>
    </row>
    <row r="8" spans="1:7" x14ac:dyDescent="0.25">
      <c r="A8" s="4" t="s">
        <v>3</v>
      </c>
      <c r="B8" s="2">
        <f>SUM(B12:B101)</f>
        <v>0</v>
      </c>
    </row>
    <row r="9" spans="1:7" x14ac:dyDescent="0.25">
      <c r="A9" s="4" t="s">
        <v>4</v>
      </c>
      <c r="B9" s="2">
        <f>SUM(B5+B6-B8)</f>
        <v>4750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8" spans="3:3" x14ac:dyDescent="0.25">
      <c r="C18" s="158"/>
    </row>
  </sheetData>
  <hyperlinks>
    <hyperlink ref="A1" location="'Total Orgs'!A1" display="Total Organizations" xr:uid="{00000000-0004-0000-9400-000000000000}"/>
  </hyperlinks>
  <pageMargins left="0.75" right="0.75" top="1" bottom="1" header="0.5" footer="0.5"/>
  <pageSetup orientation="portrait" horizontalDpi="4294967292" verticalDpi="4294967292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sheetPr>
    <tabColor theme="1"/>
  </sheetPr>
  <dimension ref="A1:E68"/>
  <sheetViews>
    <sheetView workbookViewId="0"/>
  </sheetViews>
  <sheetFormatPr defaultColWidth="11" defaultRowHeight="15.75" x14ac:dyDescent="0.25"/>
  <cols>
    <col min="1" max="1" width="16.5" style="49" customWidth="1"/>
    <col min="2" max="2" width="12" style="20" customWidth="1"/>
    <col min="3" max="3" width="43.375" style="21" customWidth="1"/>
    <col min="4" max="4" width="11" style="21" customWidth="1"/>
    <col min="5" max="16384" width="11" style="21"/>
  </cols>
  <sheetData>
    <row r="1" spans="1:3" x14ac:dyDescent="0.25">
      <c r="A1" s="124" t="s">
        <v>0</v>
      </c>
      <c r="C1" s="1" t="str">
        <f>'Total Orgs'!A1</f>
        <v>Budget 2021-2022</v>
      </c>
    </row>
    <row r="2" spans="1:3" x14ac:dyDescent="0.25">
      <c r="A2" s="124"/>
    </row>
    <row r="3" spans="1:3" x14ac:dyDescent="0.25">
      <c r="A3" s="6" t="s">
        <v>46</v>
      </c>
    </row>
    <row r="5" spans="1:3" x14ac:dyDescent="0.25">
      <c r="A5" s="49" t="s">
        <v>1</v>
      </c>
      <c r="B5" s="20">
        <f>'Total Orgs'!B118</f>
        <v>7500</v>
      </c>
    </row>
    <row r="6" spans="1:3" x14ac:dyDescent="0.25">
      <c r="A6" s="49" t="s">
        <v>2</v>
      </c>
    </row>
    <row r="7" spans="1:3" x14ac:dyDescent="0.25">
      <c r="A7" s="49" t="s">
        <v>135</v>
      </c>
    </row>
    <row r="8" spans="1:3" x14ac:dyDescent="0.25">
      <c r="A8" s="49" t="s">
        <v>3</v>
      </c>
      <c r="B8" s="20">
        <f>SUM(B12:B116)</f>
        <v>2976.06</v>
      </c>
    </row>
    <row r="9" spans="1:3" x14ac:dyDescent="0.25">
      <c r="A9" s="49" t="s">
        <v>4</v>
      </c>
      <c r="B9" s="20">
        <f>SUM(B5+B6-B8)</f>
        <v>4523.9400000000005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9">
        <v>44461</v>
      </c>
      <c r="B12" s="20">
        <v>197.06</v>
      </c>
      <c r="C12" s="153" t="s">
        <v>451</v>
      </c>
    </row>
    <row r="13" spans="1:3" x14ac:dyDescent="0.25">
      <c r="C13" s="153" t="s">
        <v>452</v>
      </c>
    </row>
    <row r="14" spans="1:3" x14ac:dyDescent="0.25">
      <c r="A14" s="49">
        <v>44481</v>
      </c>
      <c r="B14" s="20">
        <v>2779</v>
      </c>
      <c r="C14" s="153" t="s">
        <v>451</v>
      </c>
    </row>
    <row r="15" spans="1:3" x14ac:dyDescent="0.25">
      <c r="C15" s="153" t="s">
        <v>531</v>
      </c>
    </row>
    <row r="16" spans="1:3" x14ac:dyDescent="0.25">
      <c r="C16" s="153"/>
    </row>
    <row r="17" spans="1:3" x14ac:dyDescent="0.25">
      <c r="A17" s="178"/>
      <c r="B17" s="179"/>
      <c r="C17" s="180"/>
    </row>
    <row r="18" spans="1:3" x14ac:dyDescent="0.25">
      <c r="A18" s="181"/>
      <c r="B18" s="182"/>
      <c r="C18" s="183"/>
    </row>
    <row r="19" spans="1:3" x14ac:dyDescent="0.25">
      <c r="A19" s="184"/>
      <c r="B19" s="185"/>
      <c r="C19" s="186"/>
    </row>
    <row r="39" spans="1:2" x14ac:dyDescent="0.25">
      <c r="A39" s="50"/>
      <c r="B39" s="21"/>
    </row>
    <row r="40" spans="1:2" x14ac:dyDescent="0.25">
      <c r="B40" s="125"/>
    </row>
    <row r="41" spans="1:2" x14ac:dyDescent="0.25">
      <c r="B41" s="125"/>
    </row>
    <row r="42" spans="1:2" x14ac:dyDescent="0.25">
      <c r="B42" s="125"/>
    </row>
    <row r="43" spans="1:2" x14ac:dyDescent="0.25">
      <c r="B43" s="125"/>
    </row>
    <row r="44" spans="1:2" x14ac:dyDescent="0.25">
      <c r="B44" s="125"/>
    </row>
    <row r="49" spans="3:5" x14ac:dyDescent="0.25">
      <c r="C49" s="127"/>
    </row>
    <row r="56" spans="3:5" x14ac:dyDescent="0.25">
      <c r="E56" s="20"/>
    </row>
    <row r="68" spans="3:3" x14ac:dyDescent="0.25">
      <c r="C68" s="122"/>
    </row>
  </sheetData>
  <hyperlinks>
    <hyperlink ref="A1" location="'Total Orgs'!A1" display="Total Organizations" xr:uid="{00000000-0004-0000-9600-000000000000}"/>
  </hyperlinks>
  <pageMargins left="0.75" right="0.75" top="1" bottom="1" header="0.5" footer="0.5"/>
  <pageSetup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1569-85B9-4EBC-BC3F-943F947312FA}">
  <sheetPr>
    <tabColor theme="1"/>
  </sheetPr>
  <dimension ref="A1:E68"/>
  <sheetViews>
    <sheetView workbookViewId="0"/>
  </sheetViews>
  <sheetFormatPr defaultColWidth="11" defaultRowHeight="15.75" x14ac:dyDescent="0.25"/>
  <cols>
    <col min="1" max="1" width="16.5" style="49" customWidth="1"/>
    <col min="2" max="2" width="12" style="20" customWidth="1"/>
    <col min="3" max="3" width="43.375" style="21" customWidth="1"/>
    <col min="4" max="4" width="11" style="21" customWidth="1"/>
    <col min="5" max="16384" width="11" style="21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342</v>
      </c>
      <c r="C3" s="153" t="s">
        <v>348</v>
      </c>
    </row>
    <row r="4" spans="1:3" x14ac:dyDescent="0.25">
      <c r="C4" s="153" t="s">
        <v>349</v>
      </c>
    </row>
    <row r="5" spans="1:3" x14ac:dyDescent="0.25">
      <c r="A5" s="49" t="s">
        <v>1</v>
      </c>
      <c r="B5" s="20">
        <f>'Total Orgs'!B119</f>
        <v>400</v>
      </c>
    </row>
    <row r="6" spans="1:3" x14ac:dyDescent="0.25">
      <c r="A6" s="49" t="s">
        <v>2</v>
      </c>
    </row>
    <row r="7" spans="1:3" x14ac:dyDescent="0.25">
      <c r="A7" s="49" t="s">
        <v>135</v>
      </c>
    </row>
    <row r="8" spans="1:3" x14ac:dyDescent="0.25">
      <c r="A8" s="49" t="s">
        <v>3</v>
      </c>
      <c r="B8" s="20">
        <f>SUM(B12:B116)</f>
        <v>0</v>
      </c>
    </row>
    <row r="9" spans="1:3" x14ac:dyDescent="0.25">
      <c r="A9" s="49" t="s">
        <v>4</v>
      </c>
      <c r="B9" s="20">
        <f>SUM(B5+B6-B8)</f>
        <v>400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  <row r="13" spans="1:3" x14ac:dyDescent="0.25">
      <c r="C13" s="153"/>
    </row>
    <row r="14" spans="1:3" x14ac:dyDescent="0.25">
      <c r="C14" s="153"/>
    </row>
    <row r="15" spans="1:3" x14ac:dyDescent="0.25">
      <c r="C15" s="153"/>
    </row>
    <row r="16" spans="1:3" x14ac:dyDescent="0.25">
      <c r="C16" s="153"/>
    </row>
    <row r="17" spans="1:3" x14ac:dyDescent="0.25">
      <c r="A17" s="178"/>
      <c r="B17" s="179"/>
      <c r="C17" s="180"/>
    </row>
    <row r="18" spans="1:3" x14ac:dyDescent="0.25">
      <c r="A18" s="181"/>
      <c r="B18" s="182"/>
      <c r="C18" s="183"/>
    </row>
    <row r="19" spans="1:3" x14ac:dyDescent="0.25">
      <c r="A19" s="184"/>
      <c r="B19" s="185"/>
      <c r="C19" s="186"/>
    </row>
    <row r="39" spans="1:2" x14ac:dyDescent="0.25">
      <c r="A39" s="50"/>
      <c r="B39" s="21"/>
    </row>
    <row r="40" spans="1:2" x14ac:dyDescent="0.25">
      <c r="B40" s="125"/>
    </row>
    <row r="41" spans="1:2" x14ac:dyDescent="0.25">
      <c r="B41" s="125"/>
    </row>
    <row r="42" spans="1:2" x14ac:dyDescent="0.25">
      <c r="B42" s="125"/>
    </row>
    <row r="43" spans="1:2" x14ac:dyDescent="0.25">
      <c r="B43" s="125"/>
    </row>
    <row r="44" spans="1:2" x14ac:dyDescent="0.25">
      <c r="B44" s="125"/>
    </row>
    <row r="49" spans="3:5" x14ac:dyDescent="0.25">
      <c r="C49" s="139"/>
    </row>
    <row r="56" spans="3:5" x14ac:dyDescent="0.25">
      <c r="E56" s="20"/>
    </row>
    <row r="68" spans="3:3" x14ac:dyDescent="0.25">
      <c r="C68" s="122"/>
    </row>
  </sheetData>
  <hyperlinks>
    <hyperlink ref="A1" location="'Total Orgs'!A1" display="Total Organizations" xr:uid="{425A8108-9A7B-41B7-9820-8E3586AA0C84}"/>
  </hyperlinks>
  <pageMargins left="0.75" right="0.75" top="1" bottom="1" header="0.5" footer="0.5"/>
  <pageSetup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sheetPr>
    <tabColor theme="1"/>
  </sheetPr>
  <dimension ref="A1:E3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8.375" customWidth="1"/>
  </cols>
  <sheetData>
    <row r="1" spans="1:5" x14ac:dyDescent="0.25">
      <c r="A1" s="5" t="s">
        <v>0</v>
      </c>
      <c r="C1" s="1" t="str">
        <f>'Total Orgs'!A1</f>
        <v>Budget 2021-2022</v>
      </c>
    </row>
    <row r="2" spans="1:5" x14ac:dyDescent="0.25">
      <c r="A2" s="5"/>
    </row>
    <row r="3" spans="1:5" x14ac:dyDescent="0.25">
      <c r="A3" s="6" t="s">
        <v>47</v>
      </c>
      <c r="C3" t="s">
        <v>247</v>
      </c>
    </row>
    <row r="4" spans="1:5" x14ac:dyDescent="0.25">
      <c r="C4" t="s">
        <v>248</v>
      </c>
    </row>
    <row r="5" spans="1:5" x14ac:dyDescent="0.25">
      <c r="A5" s="4" t="s">
        <v>1</v>
      </c>
      <c r="B5" s="2">
        <f>'Total Orgs'!B120</f>
        <v>6600</v>
      </c>
    </row>
    <row r="6" spans="1:5" x14ac:dyDescent="0.25">
      <c r="A6" s="4" t="s">
        <v>2</v>
      </c>
    </row>
    <row r="7" spans="1:5" x14ac:dyDescent="0.25">
      <c r="A7" s="4" t="s">
        <v>135</v>
      </c>
    </row>
    <row r="8" spans="1:5" x14ac:dyDescent="0.25">
      <c r="A8" s="4" t="s">
        <v>3</v>
      </c>
      <c r="B8" s="2">
        <f>SUM(B12:B104)</f>
        <v>3087.3</v>
      </c>
    </row>
    <row r="9" spans="1:5" x14ac:dyDescent="0.25">
      <c r="A9" s="4" t="s">
        <v>4</v>
      </c>
      <c r="B9" s="2">
        <f>SUM(B5+B6-B8)</f>
        <v>3512.7</v>
      </c>
    </row>
    <row r="11" spans="1:5" s="1" customFormat="1" x14ac:dyDescent="0.25">
      <c r="A11" s="7" t="s">
        <v>5</v>
      </c>
      <c r="B11" s="3" t="s">
        <v>6</v>
      </c>
      <c r="C11" s="1" t="s">
        <v>7</v>
      </c>
    </row>
    <row r="12" spans="1:5" x14ac:dyDescent="0.25">
      <c r="A12" s="159">
        <v>44473</v>
      </c>
      <c r="B12" s="160">
        <v>1604.7</v>
      </c>
      <c r="C12" s="161" t="s">
        <v>534</v>
      </c>
    </row>
    <row r="13" spans="1:5" x14ac:dyDescent="0.25">
      <c r="A13" s="159"/>
      <c r="B13" s="160"/>
      <c r="C13" s="159" t="s">
        <v>506</v>
      </c>
    </row>
    <row r="14" spans="1:5" x14ac:dyDescent="0.25">
      <c r="A14" s="159">
        <v>44476</v>
      </c>
      <c r="B14" s="160">
        <v>574.67999999999995</v>
      </c>
      <c r="C14" s="161" t="s">
        <v>518</v>
      </c>
    </row>
    <row r="15" spans="1:5" x14ac:dyDescent="0.25">
      <c r="A15" s="159"/>
      <c r="B15" s="160"/>
      <c r="C15" s="159" t="s">
        <v>679</v>
      </c>
    </row>
    <row r="16" spans="1:5" x14ac:dyDescent="0.25">
      <c r="A16" s="4">
        <v>44476</v>
      </c>
      <c r="B16" s="2">
        <v>27.92</v>
      </c>
      <c r="C16" t="s">
        <v>519</v>
      </c>
      <c r="E16" s="2"/>
    </row>
    <row r="17" spans="1:5" x14ac:dyDescent="0.25">
      <c r="C17" s="4" t="s">
        <v>520</v>
      </c>
    </row>
    <row r="18" spans="1:5" x14ac:dyDescent="0.25">
      <c r="A18" s="4">
        <v>44511</v>
      </c>
      <c r="B18" s="2">
        <v>880</v>
      </c>
      <c r="C18" t="s">
        <v>535</v>
      </c>
    </row>
    <row r="19" spans="1:5" x14ac:dyDescent="0.25">
      <c r="C19" s="4" t="s">
        <v>613</v>
      </c>
      <c r="E19" s="2"/>
    </row>
    <row r="21" spans="1:5" x14ac:dyDescent="0.25">
      <c r="C21" s="4"/>
    </row>
    <row r="23" spans="1:5" x14ac:dyDescent="0.25">
      <c r="A23" s="159"/>
      <c r="B23" s="160"/>
      <c r="C23" s="159"/>
    </row>
    <row r="24" spans="1:5" x14ac:dyDescent="0.25">
      <c r="A24" s="159"/>
      <c r="B24" s="160"/>
      <c r="C24" s="161"/>
    </row>
    <row r="25" spans="1:5" x14ac:dyDescent="0.25">
      <c r="C25" s="4"/>
    </row>
    <row r="26" spans="1:5" x14ac:dyDescent="0.25">
      <c r="C26" s="161"/>
    </row>
    <row r="27" spans="1:5" x14ac:dyDescent="0.25">
      <c r="C27" s="4"/>
    </row>
    <row r="28" spans="1:5" x14ac:dyDescent="0.25">
      <c r="C28" s="161"/>
    </row>
    <row r="29" spans="1:5" x14ac:dyDescent="0.25">
      <c r="C29" s="4"/>
    </row>
    <row r="31" spans="1:5" x14ac:dyDescent="0.25">
      <c r="C31" s="4"/>
    </row>
  </sheetData>
  <hyperlinks>
    <hyperlink ref="A1" location="'Total Orgs'!A1" display="Total Organizations" xr:uid="{00000000-0004-0000-9700-000000000000}"/>
  </hyperlinks>
  <pageMargins left="0.75" right="0.75" top="1" bottom="1" header="0.5" footer="0.5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sheetPr>
    <tabColor rgb="FFC00000"/>
  </sheetPr>
  <dimension ref="A1:C32"/>
  <sheetViews>
    <sheetView workbookViewId="0"/>
  </sheetViews>
  <sheetFormatPr defaultRowHeight="15.75" x14ac:dyDescent="0.25"/>
  <cols>
    <col min="1" max="1" width="18.125" customWidth="1"/>
    <col min="3" max="3" width="50.25" customWidth="1"/>
  </cols>
  <sheetData>
    <row r="1" spans="1:3" x14ac:dyDescent="0.25">
      <c r="A1" s="5" t="s">
        <v>0</v>
      </c>
      <c r="B1" s="2"/>
      <c r="C1" s="1" t="str">
        <f>'Total Orgs'!A1</f>
        <v>Budget 2021-2022</v>
      </c>
    </row>
    <row r="2" spans="1:3" x14ac:dyDescent="0.25">
      <c r="A2" s="5"/>
      <c r="B2" s="2"/>
    </row>
    <row r="3" spans="1:3" x14ac:dyDescent="0.25">
      <c r="A3" s="6" t="s">
        <v>338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Orgs'!B121</f>
        <v>900</v>
      </c>
    </row>
    <row r="6" spans="1:3" x14ac:dyDescent="0.25">
      <c r="A6" s="4" t="s">
        <v>2</v>
      </c>
      <c r="B6" s="2"/>
    </row>
    <row r="7" spans="1:3" x14ac:dyDescent="0.25">
      <c r="A7" s="4" t="s">
        <v>135</v>
      </c>
      <c r="B7" s="2"/>
    </row>
    <row r="8" spans="1:3" x14ac:dyDescent="0.25">
      <c r="A8" s="4" t="s">
        <v>3</v>
      </c>
      <c r="B8" s="2">
        <f>SUM(B12:B101)</f>
        <v>900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44487</v>
      </c>
      <c r="B12" s="23">
        <v>900</v>
      </c>
      <c r="C12" s="15" t="s">
        <v>541</v>
      </c>
    </row>
    <row r="13" spans="1:3" x14ac:dyDescent="0.25">
      <c r="C13" t="s">
        <v>540</v>
      </c>
    </row>
    <row r="14" spans="1:3" x14ac:dyDescent="0.25">
      <c r="A14" s="27"/>
    </row>
    <row r="15" spans="1:3" x14ac:dyDescent="0.25">
      <c r="A15" s="4"/>
    </row>
    <row r="16" spans="1:3" x14ac:dyDescent="0.25">
      <c r="A16" s="27"/>
    </row>
    <row r="17" spans="1:3" s="55" customFormat="1" x14ac:dyDescent="0.25">
      <c r="A17" s="54"/>
      <c r="C17" s="26"/>
    </row>
    <row r="18" spans="1:3" x14ac:dyDescent="0.25">
      <c r="A18" s="4"/>
    </row>
    <row r="20" spans="1:3" x14ac:dyDescent="0.25">
      <c r="A20" s="27"/>
    </row>
    <row r="21" spans="1:3" x14ac:dyDescent="0.25">
      <c r="A21" s="4"/>
    </row>
    <row r="23" spans="1:3" x14ac:dyDescent="0.25">
      <c r="A23" s="27"/>
    </row>
    <row r="24" spans="1:3" x14ac:dyDescent="0.25">
      <c r="A24" s="4"/>
    </row>
    <row r="27" spans="1:3" x14ac:dyDescent="0.25">
      <c r="A27" s="4"/>
    </row>
    <row r="30" spans="1:3" x14ac:dyDescent="0.25">
      <c r="A30" s="4"/>
    </row>
    <row r="32" spans="1:3" x14ac:dyDescent="0.25">
      <c r="A32" s="4"/>
    </row>
  </sheetData>
  <hyperlinks>
    <hyperlink ref="A1" location="'Total Orgs'!A1" display="Total Organizations" xr:uid="{00000000-0004-0000-9800-000000000000}"/>
  </hyperlink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48</v>
      </c>
    </row>
    <row r="5" spans="1:3" x14ac:dyDescent="0.25">
      <c r="A5" s="4" t="s">
        <v>1</v>
      </c>
      <c r="B5" s="2">
        <f>'Total Orgs'!B122</f>
        <v>11000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SUM(B12:B103)</f>
        <v>1469.8</v>
      </c>
    </row>
    <row r="9" spans="1:3" x14ac:dyDescent="0.25">
      <c r="A9" s="4" t="s">
        <v>4</v>
      </c>
      <c r="B9" s="2">
        <f>SUM(B5+B6-B8)</f>
        <v>9530.2000000000007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44461</v>
      </c>
      <c r="B12" s="2">
        <v>1469.8</v>
      </c>
      <c r="C12" t="s">
        <v>459</v>
      </c>
    </row>
    <row r="13" spans="1:3" x14ac:dyDescent="0.25">
      <c r="C13" t="s">
        <v>460</v>
      </c>
    </row>
  </sheetData>
  <hyperlinks>
    <hyperlink ref="A1" location="'Total Orgs'!A1" display="Total Organizations" xr:uid="{00000000-0004-0000-9900-000000000000}"/>
  </hyperlinks>
  <pageMargins left="0.75" right="0.75" top="1" bottom="1" header="0.5" footer="0.5"/>
  <pageSetup orientation="portrait" horizontalDpi="4294967292" verticalDpi="4294967292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288</v>
      </c>
    </row>
    <row r="5" spans="1:3" x14ac:dyDescent="0.25">
      <c r="A5" s="141" t="s">
        <v>1</v>
      </c>
      <c r="B5" s="129">
        <f>'Total Orgs'!B124</f>
        <v>1000</v>
      </c>
    </row>
    <row r="6" spans="1:3" x14ac:dyDescent="0.25">
      <c r="A6" s="141" t="s">
        <v>2</v>
      </c>
    </row>
    <row r="7" spans="1:3" x14ac:dyDescent="0.25">
      <c r="A7" s="141" t="s">
        <v>135</v>
      </c>
    </row>
    <row r="8" spans="1:3" x14ac:dyDescent="0.25">
      <c r="A8" s="141" t="s">
        <v>3</v>
      </c>
      <c r="B8" s="129">
        <f>SUM(B12:B102)</f>
        <v>0</v>
      </c>
    </row>
    <row r="9" spans="1:3" x14ac:dyDescent="0.25">
      <c r="A9" s="141" t="s">
        <v>4</v>
      </c>
      <c r="B9" s="129">
        <f>SUM(B5+B6-B8)</f>
        <v>1000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</sheetData>
  <hyperlinks>
    <hyperlink ref="A1" location="'Total Orgs'!A1" display="Total Organizations" xr:uid="{00000000-0004-0000-9A00-000000000000}"/>
  </hyperlinks>
  <pageMargins left="0.75" right="0.75" top="1" bottom="1" header="0.5" footer="0.5"/>
  <pageSetup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sheetPr>
    <tabColor theme="1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226</v>
      </c>
    </row>
    <row r="5" spans="1:3" x14ac:dyDescent="0.25">
      <c r="A5" s="4" t="s">
        <v>1</v>
      </c>
      <c r="B5" s="2">
        <f>'Total Orgs'!B123</f>
        <v>300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59"/>
      <c r="B12" s="160"/>
      <c r="C12" s="161"/>
    </row>
  </sheetData>
  <hyperlinks>
    <hyperlink ref="A1" location="'Total Orgs'!A1" display="Total Organizations" xr:uid="{00000000-0004-0000-9D00-000000000000}"/>
  </hyperlinks>
  <pageMargins left="0.75" right="0.75" top="1" bottom="1" header="0.5" footer="0.5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sheetPr>
    <tabColor rgb="FFC00000"/>
  </sheetPr>
  <dimension ref="A1:C11"/>
  <sheetViews>
    <sheetView workbookViewId="0">
      <selection activeCell="A3" sqref="A3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331</v>
      </c>
    </row>
    <row r="5" spans="1:3" x14ac:dyDescent="0.25">
      <c r="A5" s="4" t="s">
        <v>1</v>
      </c>
      <c r="B5" s="2">
        <f>'Total Orgs'!B125</f>
        <v>900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900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E00-000000000000}"/>
  </hyperlinks>
  <pageMargins left="0.75" right="0.75" top="1" bottom="1" header="0.5" footer="0.5"/>
  <pageSetup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9.62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49</v>
      </c>
    </row>
    <row r="5" spans="1:3" x14ac:dyDescent="0.25">
      <c r="A5" s="4" t="s">
        <v>1</v>
      </c>
      <c r="B5" s="2">
        <f>'Total Orgs'!B126</f>
        <v>430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SUM(B12:B104)</f>
        <v>0</v>
      </c>
      <c r="C8" s="10"/>
    </row>
    <row r="9" spans="1:3" x14ac:dyDescent="0.25">
      <c r="A9" s="4" t="s">
        <v>4</v>
      </c>
      <c r="B9" s="2">
        <f>SUM(B5+B6-B7-B8)</f>
        <v>430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000-000000000000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/>
  </sheetPr>
  <dimension ref="A1:C18"/>
  <sheetViews>
    <sheetView workbookViewId="0"/>
  </sheetViews>
  <sheetFormatPr defaultRowHeight="15.75" x14ac:dyDescent="0.25"/>
  <cols>
    <col min="1" max="1" width="21" customWidth="1"/>
    <col min="2" max="2" width="10.25" customWidth="1"/>
    <col min="3" max="3" width="42.25" customWidth="1"/>
  </cols>
  <sheetData>
    <row r="1" spans="1:3" x14ac:dyDescent="0.25">
      <c r="A1" s="5" t="s">
        <v>0</v>
      </c>
      <c r="B1" s="2"/>
      <c r="C1" s="1" t="str">
        <f>'Total Orgs'!A1</f>
        <v>Budget 2021-2022</v>
      </c>
    </row>
    <row r="2" spans="1:3" x14ac:dyDescent="0.25">
      <c r="A2" s="5"/>
      <c r="B2" s="2"/>
    </row>
    <row r="3" spans="1:3" x14ac:dyDescent="0.25">
      <c r="A3" s="6" t="s">
        <v>85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Orgs'!B14</f>
        <v>980</v>
      </c>
    </row>
    <row r="6" spans="1:3" x14ac:dyDescent="0.25">
      <c r="A6" s="4" t="s">
        <v>2</v>
      </c>
      <c r="B6" s="2"/>
    </row>
    <row r="7" spans="1:3" x14ac:dyDescent="0.25">
      <c r="A7" s="4" t="s">
        <v>135</v>
      </c>
      <c r="B7" s="2"/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SUM(B5+B6-B8)-B7</f>
        <v>980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C12" s="164"/>
    </row>
    <row r="13" spans="1:3" x14ac:dyDescent="0.25">
      <c r="C13" s="161"/>
    </row>
    <row r="15" spans="1:3" s="23" customFormat="1" x14ac:dyDescent="0.25">
      <c r="A15" s="40"/>
      <c r="C15" s="15"/>
    </row>
    <row r="16" spans="1:3" x14ac:dyDescent="0.25">
      <c r="A16" s="27"/>
    </row>
    <row r="17" spans="1:1" x14ac:dyDescent="0.25">
      <c r="A17" s="27"/>
    </row>
    <row r="18" spans="1:1" x14ac:dyDescent="0.25">
      <c r="A18" s="27"/>
    </row>
  </sheetData>
  <hyperlinks>
    <hyperlink ref="A1" location="'Total Orgs'!A1" display="Total Organizations" xr:uid="{00000000-0004-0000-0E00-000000000000}"/>
  </hyperlink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61FA0-565C-4F28-BCA6-C0E14251A41C}">
  <sheetPr>
    <tabColor theme="1"/>
  </sheetPr>
  <dimension ref="A1:G19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7" x14ac:dyDescent="0.25">
      <c r="A1" s="124" t="s">
        <v>0</v>
      </c>
      <c r="C1" s="131" t="str">
        <f>'Total Orgs'!A1</f>
        <v>Budget 2021-2022</v>
      </c>
    </row>
    <row r="2" spans="1:7" x14ac:dyDescent="0.25">
      <c r="A2" s="124"/>
    </row>
    <row r="3" spans="1:7" x14ac:dyDescent="0.25">
      <c r="A3" s="6" t="s">
        <v>365</v>
      </c>
      <c r="C3" s="139" t="s">
        <v>363</v>
      </c>
    </row>
    <row r="5" spans="1:7" ht="15.75" customHeight="1" x14ac:dyDescent="0.25">
      <c r="A5" s="141" t="s">
        <v>1</v>
      </c>
      <c r="B5" s="129">
        <f>'Total Orgs'!B127</f>
        <v>500</v>
      </c>
    </row>
    <row r="6" spans="1:7" x14ac:dyDescent="0.25">
      <c r="A6" s="141" t="s">
        <v>2</v>
      </c>
    </row>
    <row r="7" spans="1:7" x14ac:dyDescent="0.25">
      <c r="A7" s="141" t="s">
        <v>135</v>
      </c>
      <c r="B7" s="129">
        <f>'Total Orgs'!D127</f>
        <v>166.66666666666666</v>
      </c>
    </row>
    <row r="8" spans="1:7" x14ac:dyDescent="0.25">
      <c r="A8" s="141" t="s">
        <v>3</v>
      </c>
      <c r="B8" s="129">
        <f>SUM(B12:B102)</f>
        <v>0</v>
      </c>
      <c r="D8" s="10"/>
      <c r="E8" s="10"/>
      <c r="F8" s="10"/>
      <c r="G8" s="10"/>
    </row>
    <row r="9" spans="1:7" x14ac:dyDescent="0.25">
      <c r="A9" s="141" t="s">
        <v>4</v>
      </c>
      <c r="B9" s="129">
        <f>SUM(B5+B6-B7-B8)</f>
        <v>333.33333333333337</v>
      </c>
    </row>
    <row r="11" spans="1:7" s="131" customFormat="1" x14ac:dyDescent="0.25">
      <c r="A11" s="7" t="s">
        <v>5</v>
      </c>
      <c r="B11" s="3" t="s">
        <v>6</v>
      </c>
      <c r="C11" s="131" t="s">
        <v>7</v>
      </c>
    </row>
    <row r="16" spans="1:7" s="132" customFormat="1" x14ac:dyDescent="0.25">
      <c r="A16" s="13"/>
      <c r="B16" s="14"/>
      <c r="C16" s="15"/>
    </row>
    <row r="19" spans="3:3" x14ac:dyDescent="0.25">
      <c r="C19" s="16"/>
    </row>
  </sheetData>
  <hyperlinks>
    <hyperlink ref="A1" location="'Total Orgs'!A1" display="Total Organizations" xr:uid="{E90210A0-6A8E-4159-90F8-B59805DBBC87}"/>
  </hyperlinks>
  <pageMargins left="0.75" right="0.75" top="1" bottom="1" header="0.5" footer="0.5"/>
  <pageSetup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20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166</v>
      </c>
    </row>
    <row r="5" spans="1:3" x14ac:dyDescent="0.25">
      <c r="A5" s="4" t="s">
        <v>1</v>
      </c>
      <c r="B5" s="2">
        <f>'Total Orgs'!B128</f>
        <v>200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300-000000000000}"/>
  </hyperlinks>
  <pageMargins left="0.75" right="0.75" top="1" bottom="1" header="0.5" footer="0.5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sheetPr>
    <tabColor theme="1"/>
  </sheetPr>
  <dimension ref="A1:C21"/>
  <sheetViews>
    <sheetView workbookViewId="0"/>
  </sheetViews>
  <sheetFormatPr defaultRowHeight="15.75" x14ac:dyDescent="0.25"/>
  <cols>
    <col min="1" max="1" width="27" style="139" customWidth="1"/>
    <col min="2" max="2" width="12.75" style="139" customWidth="1"/>
    <col min="3" max="3" width="38.25" style="139" customWidth="1"/>
    <col min="4" max="16384" width="9" style="139"/>
  </cols>
  <sheetData>
    <row r="1" spans="1:3" x14ac:dyDescent="0.25">
      <c r="A1" s="124" t="s">
        <v>0</v>
      </c>
      <c r="B1" s="129"/>
      <c r="C1" s="131" t="str">
        <f>'Total Orgs'!A1</f>
        <v>Budget 2021-2022</v>
      </c>
    </row>
    <row r="2" spans="1:3" x14ac:dyDescent="0.25">
      <c r="A2" s="124"/>
      <c r="B2" s="129"/>
    </row>
    <row r="3" spans="1:3" x14ac:dyDescent="0.25">
      <c r="A3" s="6" t="s">
        <v>289</v>
      </c>
      <c r="B3" s="129"/>
    </row>
    <row r="4" spans="1:3" x14ac:dyDescent="0.25">
      <c r="A4" s="141"/>
      <c r="B4" s="129"/>
    </row>
    <row r="5" spans="1:3" x14ac:dyDescent="0.25">
      <c r="A5" s="141" t="s">
        <v>1</v>
      </c>
      <c r="B5" s="129">
        <f>'Total Orgs'!B129</f>
        <v>390</v>
      </c>
    </row>
    <row r="6" spans="1:3" x14ac:dyDescent="0.25">
      <c r="A6" s="141" t="s">
        <v>2</v>
      </c>
      <c r="B6" s="129"/>
    </row>
    <row r="7" spans="1:3" x14ac:dyDescent="0.25">
      <c r="A7" s="141" t="s">
        <v>135</v>
      </c>
      <c r="B7" s="129">
        <f>'Total Orgs'!D129</f>
        <v>390</v>
      </c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SUM(B5+B6-B7-B8)</f>
        <v>0</v>
      </c>
    </row>
    <row r="10" spans="1:3" x14ac:dyDescent="0.25">
      <c r="A10" s="141"/>
      <c r="B10" s="129"/>
    </row>
    <row r="11" spans="1:3" x14ac:dyDescent="0.25">
      <c r="A11" s="7" t="s">
        <v>5</v>
      </c>
      <c r="B11" s="3" t="s">
        <v>6</v>
      </c>
      <c r="C11" s="131" t="s">
        <v>7</v>
      </c>
    </row>
    <row r="12" spans="1:3" x14ac:dyDescent="0.25">
      <c r="A12" s="141"/>
    </row>
    <row r="15" spans="1:3" s="132" customFormat="1" x14ac:dyDescent="0.25">
      <c r="A15" s="13"/>
      <c r="C15" s="15"/>
    </row>
    <row r="16" spans="1:3" x14ac:dyDescent="0.25">
      <c r="A16" s="27"/>
    </row>
    <row r="18" spans="1:1" x14ac:dyDescent="0.25">
      <c r="A18" s="141"/>
    </row>
    <row r="21" spans="1:1" x14ac:dyDescent="0.25">
      <c r="A21" s="141"/>
    </row>
  </sheetData>
  <hyperlinks>
    <hyperlink ref="A1" location="'Total Orgs'!A1" display="Total Organizations" xr:uid="{00000000-0004-0000-A500-000000000000}"/>
  </hyperlink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50</v>
      </c>
    </row>
    <row r="5" spans="1:3" x14ac:dyDescent="0.25">
      <c r="A5" s="4" t="s">
        <v>1</v>
      </c>
      <c r="B5" s="2">
        <f>'Total Orgs'!B130</f>
        <v>5200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SUM(B12:B119)</f>
        <v>3250</v>
      </c>
    </row>
    <row r="9" spans="1:3" x14ac:dyDescent="0.25">
      <c r="A9" s="4" t="s">
        <v>4</v>
      </c>
      <c r="B9" s="2">
        <f>SUM(B5+B6-B8)</f>
        <v>1950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44440</v>
      </c>
      <c r="B12" s="2">
        <v>706</v>
      </c>
      <c r="C12" t="s">
        <v>479</v>
      </c>
    </row>
    <row r="13" spans="1:3" x14ac:dyDescent="0.25">
      <c r="C13" t="s">
        <v>498</v>
      </c>
    </row>
    <row r="14" spans="1:3" x14ac:dyDescent="0.25">
      <c r="A14" s="159">
        <v>44470</v>
      </c>
      <c r="B14" s="160">
        <v>160</v>
      </c>
      <c r="C14" s="161" t="s">
        <v>479</v>
      </c>
    </row>
    <row r="15" spans="1:3" x14ac:dyDescent="0.25">
      <c r="A15" s="159"/>
      <c r="B15" s="160"/>
      <c r="C15" s="161" t="s">
        <v>497</v>
      </c>
    </row>
    <row r="16" spans="1:3" x14ac:dyDescent="0.25">
      <c r="A16" s="4">
        <v>107</v>
      </c>
      <c r="B16" s="2">
        <v>2384</v>
      </c>
      <c r="C16" s="161" t="s">
        <v>521</v>
      </c>
    </row>
    <row r="17" spans="3:3" x14ac:dyDescent="0.25">
      <c r="C17" s="161" t="s">
        <v>522</v>
      </c>
    </row>
    <row r="18" spans="3:3" x14ac:dyDescent="0.25">
      <c r="C18" s="161"/>
    </row>
    <row r="19" spans="3:3" x14ac:dyDescent="0.25">
      <c r="C19" s="161"/>
    </row>
  </sheetData>
  <hyperlinks>
    <hyperlink ref="A1" location="'Total Orgs'!A1" display="Total Organizations" xr:uid="{00000000-0004-0000-A700-000000000000}"/>
  </hyperlinks>
  <pageMargins left="0.75" right="0.75" top="1" bottom="1" header="0.5" footer="0.5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sheetPr>
    <tabColor theme="1"/>
  </sheetPr>
  <dimension ref="A1:C5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style="10" customWidth="1"/>
  </cols>
  <sheetData>
    <row r="1" spans="1:3" x14ac:dyDescent="0.25">
      <c r="A1" s="5" t="s">
        <v>0</v>
      </c>
      <c r="C1" s="12" t="str">
        <f>'Total Orgs'!A1</f>
        <v>Budget 2021-2022</v>
      </c>
    </row>
    <row r="2" spans="1:3" s="139" customFormat="1" x14ac:dyDescent="0.25">
      <c r="A2" s="124"/>
      <c r="B2" s="129"/>
      <c r="C2" s="154" t="s">
        <v>666</v>
      </c>
    </row>
    <row r="3" spans="1:3" s="139" customFormat="1" x14ac:dyDescent="0.25">
      <c r="A3" s="124"/>
      <c r="B3" s="129"/>
      <c r="C3" s="154" t="s">
        <v>264</v>
      </c>
    </row>
    <row r="4" spans="1:3" x14ac:dyDescent="0.25">
      <c r="A4" s="5"/>
      <c r="C4" s="10" t="s">
        <v>261</v>
      </c>
    </row>
    <row r="5" spans="1:3" x14ac:dyDescent="0.25">
      <c r="A5" s="6" t="s">
        <v>51</v>
      </c>
      <c r="C5" s="10" t="s">
        <v>262</v>
      </c>
    </row>
    <row r="6" spans="1:3" x14ac:dyDescent="0.25">
      <c r="C6" s="10" t="s">
        <v>263</v>
      </c>
    </row>
    <row r="7" spans="1:3" x14ac:dyDescent="0.25">
      <c r="A7" s="4" t="s">
        <v>1</v>
      </c>
      <c r="B7" s="2">
        <f>'Total Orgs'!B131</f>
        <v>13500</v>
      </c>
    </row>
    <row r="8" spans="1:3" x14ac:dyDescent="0.25">
      <c r="A8" s="4" t="s">
        <v>2</v>
      </c>
      <c r="C8" s="256" t="s">
        <v>549</v>
      </c>
    </row>
    <row r="9" spans="1:3" x14ac:dyDescent="0.25">
      <c r="A9" s="4" t="s">
        <v>135</v>
      </c>
    </row>
    <row r="10" spans="1:3" x14ac:dyDescent="0.25">
      <c r="A10" s="4" t="s">
        <v>3</v>
      </c>
      <c r="B10" s="2">
        <f>SUM(B14:B126)</f>
        <v>10267.61</v>
      </c>
    </row>
    <row r="11" spans="1:3" x14ac:dyDescent="0.25">
      <c r="A11" s="4" t="s">
        <v>4</v>
      </c>
      <c r="B11" s="2">
        <f>SUM(B7+B8-B10)</f>
        <v>3232.3899999999994</v>
      </c>
    </row>
    <row r="13" spans="1:3" s="1" customFormat="1" x14ac:dyDescent="0.25">
      <c r="A13" s="7" t="s">
        <v>5</v>
      </c>
      <c r="B13" s="3" t="s">
        <v>6</v>
      </c>
      <c r="C13" s="12" t="s">
        <v>7</v>
      </c>
    </row>
    <row r="14" spans="1:3" s="139" customFormat="1" x14ac:dyDescent="0.25">
      <c r="A14" s="159">
        <v>44461</v>
      </c>
      <c r="B14" s="160">
        <v>2389.84</v>
      </c>
      <c r="C14" s="269" t="s">
        <v>526</v>
      </c>
    </row>
    <row r="15" spans="1:3" s="139" customFormat="1" x14ac:dyDescent="0.25">
      <c r="A15" s="159"/>
      <c r="B15" s="160"/>
      <c r="C15" s="269" t="s">
        <v>476</v>
      </c>
    </row>
    <row r="16" spans="1:3" s="139" customFormat="1" x14ac:dyDescent="0.25">
      <c r="A16" s="141">
        <v>44483</v>
      </c>
      <c r="B16" s="129">
        <v>2560.86</v>
      </c>
      <c r="C16" s="10" t="s">
        <v>622</v>
      </c>
    </row>
    <row r="17" spans="1:3" s="139" customFormat="1" x14ac:dyDescent="0.25">
      <c r="A17" s="141"/>
      <c r="B17" s="129"/>
      <c r="C17" s="10" t="s">
        <v>537</v>
      </c>
    </row>
    <row r="18" spans="1:3" s="139" customFormat="1" x14ac:dyDescent="0.25">
      <c r="A18" s="141">
        <v>44516</v>
      </c>
      <c r="B18" s="129">
        <v>2494.7199999999998</v>
      </c>
      <c r="C18" s="10" t="s">
        <v>624</v>
      </c>
    </row>
    <row r="19" spans="1:3" s="139" customFormat="1" x14ac:dyDescent="0.25">
      <c r="A19" s="141"/>
      <c r="B19" s="129"/>
      <c r="C19" s="10" t="s">
        <v>625</v>
      </c>
    </row>
    <row r="20" spans="1:3" x14ac:dyDescent="0.25">
      <c r="A20" s="4">
        <v>44886</v>
      </c>
      <c r="B20" s="2">
        <v>2822.19</v>
      </c>
      <c r="C20" s="10" t="s">
        <v>677</v>
      </c>
    </row>
    <row r="21" spans="1:3" x14ac:dyDescent="0.25">
      <c r="C21" s="10" t="s">
        <v>678</v>
      </c>
    </row>
    <row r="24" spans="1:3" s="23" customFormat="1" x14ac:dyDescent="0.25">
      <c r="A24" s="13"/>
      <c r="B24" s="14"/>
      <c r="C24" s="22"/>
    </row>
    <row r="25" spans="1:3" s="23" customFormat="1" x14ac:dyDescent="0.25">
      <c r="A25" s="13"/>
      <c r="B25" s="14"/>
      <c r="C25" s="22"/>
    </row>
    <row r="32" spans="1:3" x14ac:dyDescent="0.25">
      <c r="C32" s="11"/>
    </row>
    <row r="33" spans="1:3" x14ac:dyDescent="0.25">
      <c r="C33" s="11"/>
    </row>
    <row r="38" spans="1:3" x14ac:dyDescent="0.25">
      <c r="A38" s="13"/>
      <c r="B38" s="14"/>
      <c r="C38" s="15"/>
    </row>
    <row r="39" spans="1:3" x14ac:dyDescent="0.25">
      <c r="A39" s="13"/>
      <c r="B39" s="14"/>
      <c r="C39" s="15"/>
    </row>
    <row r="40" spans="1:3" s="23" customFormat="1" x14ac:dyDescent="0.25">
      <c r="A40" s="13"/>
      <c r="B40" s="14"/>
      <c r="C40" s="15"/>
    </row>
    <row r="42" spans="1:3" s="23" customFormat="1" x14ac:dyDescent="0.25">
      <c r="A42" s="13"/>
      <c r="B42" s="14"/>
      <c r="C42" s="15"/>
    </row>
    <row r="44" spans="1:3" x14ac:dyDescent="0.25">
      <c r="A44" s="13"/>
      <c r="B44" s="14"/>
      <c r="C44" s="24"/>
    </row>
    <row r="45" spans="1:3" x14ac:dyDescent="0.25">
      <c r="A45" s="13"/>
      <c r="B45" s="14"/>
      <c r="C45" s="24"/>
    </row>
    <row r="46" spans="1:3" x14ac:dyDescent="0.25">
      <c r="A46" s="13"/>
      <c r="B46" s="14"/>
      <c r="C46" s="24"/>
    </row>
    <row r="51" spans="1:3" x14ac:dyDescent="0.25">
      <c r="C51" s="11"/>
    </row>
    <row r="52" spans="1:3" x14ac:dyDescent="0.25">
      <c r="C52" s="11"/>
    </row>
    <row r="56" spans="1:3" x14ac:dyDescent="0.25">
      <c r="C56" s="11"/>
    </row>
    <row r="57" spans="1:3" s="23" customFormat="1" x14ac:dyDescent="0.25">
      <c r="A57" s="13"/>
      <c r="B57" s="14"/>
      <c r="C57" s="15"/>
    </row>
    <row r="59" spans="1:3" x14ac:dyDescent="0.25">
      <c r="A59" s="13"/>
      <c r="B59" s="14"/>
    </row>
  </sheetData>
  <hyperlinks>
    <hyperlink ref="A1" location="'Total Orgs'!A1" display="Total Organizations" xr:uid="{00000000-0004-0000-A900-000000000000}"/>
  </hyperlinks>
  <pageMargins left="0.75" right="0.75" top="1" bottom="1" header="0.5" footer="0.5"/>
  <pageSetup orientation="portrait" horizontalDpi="300" verticalDpi="300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sheetPr>
    <tabColor rgb="FFC00000"/>
  </sheetPr>
  <dimension ref="A1:C12"/>
  <sheetViews>
    <sheetView workbookViewId="0"/>
  </sheetViews>
  <sheetFormatPr defaultRowHeight="15.75" x14ac:dyDescent="0.25"/>
  <cols>
    <col min="1" max="1" width="23.375" customWidth="1"/>
    <col min="3" max="3" width="43.75" customWidth="1"/>
  </cols>
  <sheetData>
    <row r="1" spans="1:3" x14ac:dyDescent="0.25">
      <c r="A1" s="5" t="s">
        <v>0</v>
      </c>
      <c r="B1" s="2"/>
      <c r="C1" s="12" t="str">
        <f>'Total Orgs'!A1</f>
        <v>Budget 2021-2022</v>
      </c>
    </row>
    <row r="2" spans="1:3" x14ac:dyDescent="0.25">
      <c r="A2" s="5"/>
      <c r="B2" s="2"/>
      <c r="C2" s="10"/>
    </row>
    <row r="3" spans="1:3" x14ac:dyDescent="0.25">
      <c r="A3" s="6" t="s">
        <v>181</v>
      </c>
      <c r="B3" s="2"/>
      <c r="C3" s="10"/>
    </row>
    <row r="4" spans="1:3" x14ac:dyDescent="0.25">
      <c r="A4" s="4"/>
      <c r="B4" s="2"/>
      <c r="C4" s="10"/>
    </row>
    <row r="5" spans="1:3" x14ac:dyDescent="0.25">
      <c r="A5" s="4" t="s">
        <v>1</v>
      </c>
      <c r="B5" s="2">
        <f>'Total Orgs'!B132</f>
        <v>650</v>
      </c>
      <c r="C5" s="10"/>
    </row>
    <row r="6" spans="1:3" x14ac:dyDescent="0.25">
      <c r="A6" s="4" t="s">
        <v>2</v>
      </c>
      <c r="B6" s="2"/>
      <c r="C6" s="10"/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SUM(B12:B102)</f>
        <v>0</v>
      </c>
      <c r="C8" s="10"/>
    </row>
    <row r="9" spans="1:3" x14ac:dyDescent="0.25">
      <c r="A9" s="4" t="s">
        <v>4</v>
      </c>
      <c r="B9" s="2">
        <f>SUM(B5+B6-B7-B8)</f>
        <v>650</v>
      </c>
      <c r="C9" s="10"/>
    </row>
    <row r="10" spans="1:3" x14ac:dyDescent="0.25">
      <c r="A10" s="4"/>
      <c r="B10" s="2"/>
      <c r="C10" s="10"/>
    </row>
    <row r="11" spans="1:3" x14ac:dyDescent="0.25">
      <c r="A11" s="7" t="s">
        <v>5</v>
      </c>
      <c r="B11" s="3" t="s">
        <v>6</v>
      </c>
      <c r="C11" s="12" t="s">
        <v>7</v>
      </c>
    </row>
    <row r="12" spans="1:3" x14ac:dyDescent="0.25">
      <c r="A12" s="4"/>
    </row>
  </sheetData>
  <hyperlinks>
    <hyperlink ref="A1" location="'Total Orgs'!A1" display="Total Organizations" xr:uid="{00000000-0004-0000-AA00-000000000000}"/>
  </hyperlink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95467-AC1A-494A-B3F8-ECF445FCEE38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366</v>
      </c>
      <c r="C3" s="139" t="s">
        <v>363</v>
      </c>
    </row>
    <row r="5" spans="1:3" x14ac:dyDescent="0.25">
      <c r="A5" s="141" t="s">
        <v>1</v>
      </c>
      <c r="B5" s="129">
        <f>'Total Orgs'!B133</f>
        <v>500</v>
      </c>
    </row>
    <row r="6" spans="1:3" x14ac:dyDescent="0.25">
      <c r="A6" s="141" t="s">
        <v>2</v>
      </c>
    </row>
    <row r="7" spans="1:3" s="132" customFormat="1" x14ac:dyDescent="0.25">
      <c r="A7" s="13" t="s">
        <v>135</v>
      </c>
      <c r="B7" s="14"/>
      <c r="C7" s="15"/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SUM(B5+B6-B7-B8)</f>
        <v>500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</sheetData>
  <hyperlinks>
    <hyperlink ref="A1" location="'Total Orgs'!A1" display="Total Organizations" xr:uid="{9292031D-368E-4E23-9396-67365A945350}"/>
  </hyperlinks>
  <pageMargins left="0.75" right="0.75" top="1" bottom="1" header="0.5" footer="0.5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B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167</v>
      </c>
    </row>
    <row r="5" spans="1:3" x14ac:dyDescent="0.25">
      <c r="A5" s="4" t="s">
        <v>1</v>
      </c>
      <c r="B5" s="2">
        <f>'Total Orgs'!B134</f>
        <v>2100</v>
      </c>
    </row>
    <row r="6" spans="1:3" x14ac:dyDescent="0.25">
      <c r="A6" s="4" t="s">
        <v>2</v>
      </c>
    </row>
    <row r="7" spans="1:3" s="23" customFormat="1" x14ac:dyDescent="0.25">
      <c r="A7" s="13" t="s">
        <v>135</v>
      </c>
      <c r="B7" s="14">
        <f>'Total Orgs'!D134</f>
        <v>700</v>
      </c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B00-000000000000}"/>
  </hyperlinks>
  <pageMargins left="0.75" right="0.75" top="1" bottom="1" header="0.5" footer="0.5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C00-000000000000}">
  <sheetPr>
    <tabColor theme="1"/>
  </sheetPr>
  <dimension ref="A1:C33"/>
  <sheetViews>
    <sheetView workbookViewId="0">
      <selection activeCell="B7" sqref="B7"/>
    </sheetView>
  </sheetViews>
  <sheetFormatPr defaultRowHeight="15.75" x14ac:dyDescent="0.25"/>
  <cols>
    <col min="1" max="1" width="21.875" customWidth="1"/>
    <col min="3" max="3" width="28.25" customWidth="1"/>
  </cols>
  <sheetData>
    <row r="1" spans="1:3" x14ac:dyDescent="0.25">
      <c r="A1" s="5" t="s">
        <v>0</v>
      </c>
      <c r="B1" s="2"/>
      <c r="C1" s="1" t="str">
        <f>'Total Orgs'!A1</f>
        <v>Budget 2021-2022</v>
      </c>
    </row>
    <row r="2" spans="1:3" x14ac:dyDescent="0.25">
      <c r="A2" s="5"/>
      <c r="B2" s="2"/>
    </row>
    <row r="3" spans="1:3" x14ac:dyDescent="0.25">
      <c r="A3" s="6" t="s">
        <v>346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Orgs'!B135</f>
        <v>0</v>
      </c>
    </row>
    <row r="6" spans="1:3" x14ac:dyDescent="0.25">
      <c r="A6" s="4" t="s">
        <v>2</v>
      </c>
      <c r="B6" s="2"/>
    </row>
    <row r="7" spans="1:3" x14ac:dyDescent="0.25">
      <c r="A7" s="4" t="s">
        <v>135</v>
      </c>
      <c r="B7" s="2"/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7"/>
    </row>
    <row r="14" spans="1:3" x14ac:dyDescent="0.25">
      <c r="A14" s="27"/>
    </row>
    <row r="15" spans="1:3" s="23" customFormat="1" x14ac:dyDescent="0.25">
      <c r="A15"/>
      <c r="B15"/>
      <c r="C15"/>
    </row>
    <row r="16" spans="1:3" x14ac:dyDescent="0.25">
      <c r="A16" s="27"/>
    </row>
    <row r="18" spans="1:3" x14ac:dyDescent="0.25">
      <c r="A18" s="27"/>
    </row>
    <row r="20" spans="1:3" x14ac:dyDescent="0.25">
      <c r="A20" s="27"/>
      <c r="C20" s="10"/>
    </row>
    <row r="21" spans="1:3" x14ac:dyDescent="0.25">
      <c r="A21" s="27"/>
    </row>
    <row r="22" spans="1:3" x14ac:dyDescent="0.25">
      <c r="A22" s="27"/>
    </row>
    <row r="24" spans="1:3" x14ac:dyDescent="0.25">
      <c r="A24" s="27"/>
    </row>
    <row r="26" spans="1:3" x14ac:dyDescent="0.25">
      <c r="A26" s="27"/>
    </row>
    <row r="28" spans="1:3" x14ac:dyDescent="0.25">
      <c r="A28" s="27"/>
    </row>
    <row r="30" spans="1:3" x14ac:dyDescent="0.25">
      <c r="A30" s="27"/>
    </row>
    <row r="33" spans="1:1" x14ac:dyDescent="0.25">
      <c r="A33" s="27"/>
    </row>
  </sheetData>
  <hyperlinks>
    <hyperlink ref="A1" location="'Total Orgs'!A1" display="Total Organizations" xr:uid="{00000000-0004-0000-AC00-000000000000}"/>
  </hyperlink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D00-000000000000}">
  <sheetPr>
    <tabColor theme="1"/>
  </sheetPr>
  <dimension ref="A1:C33"/>
  <sheetViews>
    <sheetView workbookViewId="0"/>
  </sheetViews>
  <sheetFormatPr defaultRowHeight="15.75" x14ac:dyDescent="0.25"/>
  <cols>
    <col min="1" max="1" width="21.875" style="139" customWidth="1"/>
    <col min="2" max="2" width="9" style="139"/>
    <col min="3" max="3" width="45.5" style="139" customWidth="1"/>
    <col min="4" max="16384" width="9" style="139"/>
  </cols>
  <sheetData>
    <row r="1" spans="1:3" x14ac:dyDescent="0.25">
      <c r="A1" s="124" t="s">
        <v>0</v>
      </c>
      <c r="B1" s="129"/>
      <c r="C1" s="131" t="str">
        <f>'Total Orgs'!A1</f>
        <v>Budget 2021-2022</v>
      </c>
    </row>
    <row r="2" spans="1:3" x14ac:dyDescent="0.25">
      <c r="A2" s="124"/>
      <c r="B2" s="129"/>
    </row>
    <row r="3" spans="1:3" x14ac:dyDescent="0.25">
      <c r="A3" s="6" t="s">
        <v>324</v>
      </c>
      <c r="B3" s="129"/>
    </row>
    <row r="4" spans="1:3" x14ac:dyDescent="0.25">
      <c r="A4" s="141"/>
      <c r="B4" s="129"/>
    </row>
    <row r="5" spans="1:3" x14ac:dyDescent="0.25">
      <c r="A5" s="141" t="s">
        <v>1</v>
      </c>
      <c r="B5" s="129">
        <f>'Total Orgs'!B136</f>
        <v>350</v>
      </c>
    </row>
    <row r="6" spans="1:3" x14ac:dyDescent="0.25">
      <c r="A6" s="141" t="s">
        <v>2</v>
      </c>
      <c r="B6" s="129"/>
    </row>
    <row r="7" spans="1:3" x14ac:dyDescent="0.25">
      <c r="A7" s="141" t="s">
        <v>135</v>
      </c>
      <c r="B7" s="129">
        <f>'Total Orgs'!D136</f>
        <v>116.66666666666667</v>
      </c>
    </row>
    <row r="8" spans="1:3" x14ac:dyDescent="0.25">
      <c r="A8" s="141" t="s">
        <v>3</v>
      </c>
      <c r="B8" s="129">
        <f>SUM(B12:B102)</f>
        <v>0</v>
      </c>
    </row>
    <row r="9" spans="1:3" x14ac:dyDescent="0.25">
      <c r="A9" s="141" t="s">
        <v>4</v>
      </c>
      <c r="B9" s="129">
        <f>SUM(B5+B6-B7-B8)</f>
        <v>233.33333333333331</v>
      </c>
    </row>
    <row r="10" spans="1:3" x14ac:dyDescent="0.25">
      <c r="A10" s="141"/>
      <c r="B10" s="129"/>
    </row>
    <row r="11" spans="1:3" x14ac:dyDescent="0.25">
      <c r="A11" s="7" t="s">
        <v>5</v>
      </c>
      <c r="B11" s="3" t="s">
        <v>6</v>
      </c>
      <c r="C11" s="131" t="s">
        <v>7</v>
      </c>
    </row>
    <row r="12" spans="1:3" x14ac:dyDescent="0.25">
      <c r="A12" s="27"/>
    </row>
    <row r="14" spans="1:3" x14ac:dyDescent="0.25">
      <c r="A14" s="27"/>
    </row>
    <row r="15" spans="1:3" s="132" customFormat="1" x14ac:dyDescent="0.25">
      <c r="A15" s="139"/>
      <c r="B15" s="139"/>
      <c r="C15" s="139"/>
    </row>
    <row r="16" spans="1:3" x14ac:dyDescent="0.25">
      <c r="A16" s="27"/>
    </row>
    <row r="18" spans="1:3" x14ac:dyDescent="0.25">
      <c r="A18" s="27"/>
    </row>
    <row r="20" spans="1:3" x14ac:dyDescent="0.25">
      <c r="A20" s="27"/>
      <c r="C20" s="10"/>
    </row>
    <row r="21" spans="1:3" x14ac:dyDescent="0.25">
      <c r="A21" s="27"/>
    </row>
    <row r="22" spans="1:3" x14ac:dyDescent="0.25">
      <c r="A22" s="27"/>
    </row>
    <row r="24" spans="1:3" x14ac:dyDescent="0.25">
      <c r="A24" s="27"/>
    </row>
    <row r="26" spans="1:3" x14ac:dyDescent="0.25">
      <c r="A26" s="27"/>
    </row>
    <row r="28" spans="1:3" x14ac:dyDescent="0.25">
      <c r="A28" s="27"/>
    </row>
    <row r="30" spans="1:3" x14ac:dyDescent="0.25">
      <c r="A30" s="27"/>
    </row>
    <row r="33" spans="1:1" x14ac:dyDescent="0.25">
      <c r="A33" s="27"/>
    </row>
  </sheetData>
  <hyperlinks>
    <hyperlink ref="A1" location="'Total Orgs'!A1" display="Total Organizations" xr:uid="{00000000-0004-0000-AD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H38"/>
  <sheetViews>
    <sheetView workbookViewId="0"/>
  </sheetViews>
  <sheetFormatPr defaultRowHeight="15.75" x14ac:dyDescent="0.25"/>
  <cols>
    <col min="1" max="1" width="18.75" style="30" customWidth="1"/>
    <col min="2" max="2" width="9" style="139"/>
    <col min="3" max="3" width="29.5" style="139" customWidth="1"/>
    <col min="4" max="16384" width="9" style="139"/>
  </cols>
  <sheetData>
    <row r="1" spans="1:8" x14ac:dyDescent="0.25">
      <c r="A1" s="36" t="s">
        <v>0</v>
      </c>
      <c r="B1" s="20"/>
      <c r="C1" s="131" t="str">
        <f>'Total Orgs'!A1</f>
        <v>Budget 2021-2022</v>
      </c>
      <c r="G1" s="137"/>
      <c r="H1" s="138"/>
    </row>
    <row r="2" spans="1:8" x14ac:dyDescent="0.25">
      <c r="A2" s="36"/>
      <c r="B2" s="20"/>
      <c r="C2" s="21"/>
      <c r="E2" s="141"/>
      <c r="G2" s="137"/>
      <c r="H2" s="138"/>
    </row>
    <row r="3" spans="1:8" x14ac:dyDescent="0.25">
      <c r="A3" s="48" t="s">
        <v>297</v>
      </c>
      <c r="B3" s="20"/>
      <c r="C3" s="21"/>
    </row>
    <row r="4" spans="1:8" x14ac:dyDescent="0.25">
      <c r="A4" s="38"/>
      <c r="B4" s="20"/>
      <c r="C4" s="21"/>
    </row>
    <row r="5" spans="1:8" x14ac:dyDescent="0.25">
      <c r="A5" s="38" t="s">
        <v>1</v>
      </c>
      <c r="B5" s="20">
        <f>'Total Orgs'!B15</f>
        <v>900</v>
      </c>
      <c r="C5" s="21"/>
    </row>
    <row r="6" spans="1:8" x14ac:dyDescent="0.25">
      <c r="A6" s="38" t="s">
        <v>2</v>
      </c>
      <c r="B6" s="20"/>
      <c r="C6" s="21"/>
    </row>
    <row r="7" spans="1:8" x14ac:dyDescent="0.25">
      <c r="A7" s="30" t="s">
        <v>135</v>
      </c>
      <c r="B7" s="20"/>
      <c r="C7" s="21"/>
    </row>
    <row r="8" spans="1:8" x14ac:dyDescent="0.25">
      <c r="A8" s="38" t="s">
        <v>3</v>
      </c>
      <c r="B8" s="20">
        <f>SUM(B12:B103)</f>
        <v>0</v>
      </c>
      <c r="C8" s="21"/>
    </row>
    <row r="9" spans="1:8" x14ac:dyDescent="0.25">
      <c r="A9" s="38" t="s">
        <v>4</v>
      </c>
      <c r="B9" s="20">
        <f>SUM(B5+B6-B8)</f>
        <v>900</v>
      </c>
      <c r="C9" s="21"/>
    </row>
    <row r="10" spans="1:8" x14ac:dyDescent="0.25">
      <c r="A10" s="38"/>
      <c r="B10" s="20"/>
      <c r="C10" s="21"/>
    </row>
    <row r="11" spans="1:8" x14ac:dyDescent="0.25">
      <c r="A11" s="33" t="s">
        <v>5</v>
      </c>
      <c r="B11" s="3" t="s">
        <v>6</v>
      </c>
      <c r="C11" s="131" t="s">
        <v>7</v>
      </c>
    </row>
    <row r="12" spans="1:8" x14ac:dyDescent="0.25">
      <c r="A12" s="38"/>
      <c r="B12" s="21"/>
    </row>
    <row r="13" spans="1:8" x14ac:dyDescent="0.25">
      <c r="A13" s="38"/>
      <c r="B13" s="21"/>
    </row>
    <row r="14" spans="1:8" x14ac:dyDescent="0.25">
      <c r="A14" s="38"/>
      <c r="B14" s="21"/>
    </row>
    <row r="15" spans="1:8" x14ac:dyDescent="0.25">
      <c r="A15" s="38"/>
      <c r="B15" s="21"/>
    </row>
    <row r="16" spans="1:8" x14ac:dyDescent="0.25">
      <c r="A16" s="38"/>
      <c r="B16" s="21"/>
    </row>
    <row r="17" spans="1:3" s="132" customFormat="1" x14ac:dyDescent="0.25">
      <c r="A17" s="53"/>
      <c r="B17" s="52"/>
      <c r="C17" s="15"/>
    </row>
    <row r="18" spans="1:3" s="132" customFormat="1" x14ac:dyDescent="0.25">
      <c r="A18" s="53"/>
      <c r="B18" s="52"/>
      <c r="C18" s="15"/>
    </row>
    <row r="19" spans="1:3" s="132" customFormat="1" x14ac:dyDescent="0.25">
      <c r="A19" s="53"/>
      <c r="B19" s="52"/>
      <c r="C19" s="15"/>
    </row>
    <row r="20" spans="1:3" x14ac:dyDescent="0.25">
      <c r="A20" s="53"/>
      <c r="B20" s="52"/>
      <c r="C20" s="15"/>
    </row>
    <row r="21" spans="1:3" x14ac:dyDescent="0.25">
      <c r="A21" s="38"/>
      <c r="B21" s="132"/>
      <c r="C21" s="15"/>
    </row>
    <row r="22" spans="1:3" x14ac:dyDescent="0.25">
      <c r="A22" s="38"/>
      <c r="B22" s="21"/>
      <c r="C22" s="15"/>
    </row>
    <row r="23" spans="1:3" x14ac:dyDescent="0.25">
      <c r="A23" s="38"/>
      <c r="B23" s="21"/>
      <c r="C23" s="15"/>
    </row>
    <row r="24" spans="1:3" s="132" customFormat="1" x14ac:dyDescent="0.25">
      <c r="A24" s="53"/>
      <c r="C24" s="15"/>
    </row>
    <row r="25" spans="1:3" x14ac:dyDescent="0.25">
      <c r="A25" s="38"/>
      <c r="B25" s="21"/>
      <c r="C25" s="15"/>
    </row>
    <row r="26" spans="1:3" s="132" customFormat="1" x14ac:dyDescent="0.25">
      <c r="A26" s="53"/>
      <c r="B26" s="52"/>
      <c r="C26" s="15"/>
    </row>
    <row r="27" spans="1:3" x14ac:dyDescent="0.25">
      <c r="A27" s="38"/>
      <c r="B27" s="21"/>
      <c r="C27" s="15"/>
    </row>
    <row r="28" spans="1:3" x14ac:dyDescent="0.25">
      <c r="A28" s="38"/>
      <c r="B28" s="21"/>
      <c r="C28" s="15"/>
    </row>
    <row r="29" spans="1:3" x14ac:dyDescent="0.25">
      <c r="A29" s="38"/>
      <c r="B29" s="21"/>
      <c r="C29" s="15"/>
    </row>
    <row r="30" spans="1:3" x14ac:dyDescent="0.25">
      <c r="A30" s="38"/>
      <c r="B30" s="21"/>
      <c r="C30" s="15"/>
    </row>
    <row r="31" spans="1:3" x14ac:dyDescent="0.25">
      <c r="A31" s="38"/>
      <c r="B31" s="21"/>
      <c r="C31" s="15"/>
    </row>
    <row r="32" spans="1:3" x14ac:dyDescent="0.25">
      <c r="A32" s="38"/>
      <c r="B32" s="21"/>
      <c r="C32" s="15"/>
    </row>
    <row r="33" spans="1:3" x14ac:dyDescent="0.25">
      <c r="A33" s="38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132" customFormat="1" x14ac:dyDescent="0.25">
      <c r="A37" s="41"/>
      <c r="C37" s="15"/>
    </row>
    <row r="38" spans="1:3" x14ac:dyDescent="0.25">
      <c r="C38" s="15"/>
    </row>
  </sheetData>
  <hyperlinks>
    <hyperlink ref="A1" location="'Total Orgs'!A1" display="Total Organizations" xr:uid="{00000000-0004-0000-0F00-000000000000}"/>
  </hyperlinks>
  <pageMargins left="0.7" right="0.7" top="0.75" bottom="0.75" header="0.3" footer="0.3"/>
  <pageSetup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F00-000000000000}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28" t="s">
        <v>325</v>
      </c>
    </row>
    <row r="5" spans="1:3" x14ac:dyDescent="0.25">
      <c r="A5" s="141" t="s">
        <v>1</v>
      </c>
      <c r="B5" s="129">
        <f>'Total Orgs'!B137</f>
        <v>0</v>
      </c>
    </row>
    <row r="6" spans="1:3" x14ac:dyDescent="0.25">
      <c r="A6" s="141" t="s">
        <v>2</v>
      </c>
    </row>
    <row r="7" spans="1:3" x14ac:dyDescent="0.25">
      <c r="A7" s="141" t="s">
        <v>135</v>
      </c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SUM(B5+B6-B7-B8)</f>
        <v>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  <row r="12" spans="1:3" s="132" customFormat="1" x14ac:dyDescent="0.25">
      <c r="A12" s="13"/>
      <c r="B12" s="14"/>
      <c r="C12" s="15"/>
    </row>
  </sheetData>
  <hyperlinks>
    <hyperlink ref="A1" location="'Total Orgs'!A1" display="Total Organizations" xr:uid="{00000000-0004-0000-AF00-000000000000}"/>
  </hyperlinks>
  <pageMargins left="0.75" right="0.75" top="1" bottom="1" header="0.5" footer="0.5"/>
  <pageSetup orientation="portrait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000-000000000000}">
  <sheetPr>
    <tabColor rgb="FFC00000"/>
  </sheetPr>
  <dimension ref="A1:C42"/>
  <sheetViews>
    <sheetView workbookViewId="0"/>
  </sheetViews>
  <sheetFormatPr defaultRowHeight="15.75" x14ac:dyDescent="0.25"/>
  <cols>
    <col min="1" max="1" width="18" customWidth="1"/>
    <col min="3" max="3" width="33.625" customWidth="1"/>
  </cols>
  <sheetData>
    <row r="1" spans="1:3" x14ac:dyDescent="0.25">
      <c r="A1" s="5" t="s">
        <v>0</v>
      </c>
      <c r="B1" s="2"/>
      <c r="C1" s="1" t="str">
        <f>'Total Orgs'!A1</f>
        <v>Budget 2021-2022</v>
      </c>
    </row>
    <row r="2" spans="1:3" x14ac:dyDescent="0.25">
      <c r="A2" s="5"/>
      <c r="B2" s="2"/>
    </row>
    <row r="3" spans="1:3" x14ac:dyDescent="0.25">
      <c r="A3" s="6" t="s">
        <v>168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Orgs'!B138</f>
        <v>1690</v>
      </c>
    </row>
    <row r="6" spans="1:3" x14ac:dyDescent="0.25">
      <c r="A6" s="4" t="s">
        <v>2</v>
      </c>
      <c r="B6" s="2"/>
    </row>
    <row r="7" spans="1:3" s="23" customFormat="1" x14ac:dyDescent="0.25">
      <c r="A7" s="13" t="s">
        <v>135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1690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/>
    </row>
    <row r="13" spans="1:3" x14ac:dyDescent="0.25">
      <c r="A13" s="30"/>
    </row>
    <row r="14" spans="1:3" x14ac:dyDescent="0.25">
      <c r="A14" s="30"/>
    </row>
    <row r="15" spans="1:3" x14ac:dyDescent="0.25">
      <c r="A15" s="30"/>
    </row>
    <row r="16" spans="1:3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</sheetData>
  <hyperlinks>
    <hyperlink ref="A1" location="'Total Orgs'!A1" display="Total Organizations" xr:uid="{00000000-0004-0000-B000-000000000000}"/>
  </hyperlink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100-000000000000}">
  <sheetPr>
    <tabColor theme="1"/>
  </sheetPr>
  <dimension ref="A1:D64"/>
  <sheetViews>
    <sheetView zoomScale="125" zoomScaleNormal="12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0.25" customWidth="1"/>
  </cols>
  <sheetData>
    <row r="1" spans="1:4" x14ac:dyDescent="0.25">
      <c r="A1" s="5" t="s">
        <v>0</v>
      </c>
      <c r="C1" s="1" t="str">
        <f>'Total Orgs'!A1</f>
        <v>Budget 2021-2022</v>
      </c>
    </row>
    <row r="2" spans="1:4" x14ac:dyDescent="0.25">
      <c r="A2" s="5"/>
    </row>
    <row r="3" spans="1:4" x14ac:dyDescent="0.25">
      <c r="A3" s="6" t="s">
        <v>73</v>
      </c>
      <c r="C3" t="s">
        <v>246</v>
      </c>
    </row>
    <row r="5" spans="1:4" x14ac:dyDescent="0.25">
      <c r="A5" s="4" t="s">
        <v>1</v>
      </c>
      <c r="B5" s="2">
        <f>'Total Orgs'!B139</f>
        <v>12500</v>
      </c>
    </row>
    <row r="6" spans="1:4" x14ac:dyDescent="0.25">
      <c r="A6" s="4" t="s">
        <v>2</v>
      </c>
      <c r="B6" s="2">
        <v>3000</v>
      </c>
    </row>
    <row r="7" spans="1:4" x14ac:dyDescent="0.25">
      <c r="A7" s="4" t="s">
        <v>135</v>
      </c>
    </row>
    <row r="8" spans="1:4" x14ac:dyDescent="0.25">
      <c r="A8" s="4" t="s">
        <v>3</v>
      </c>
      <c r="B8" s="2">
        <f>SUM(B12:B128)</f>
        <v>14689.61</v>
      </c>
    </row>
    <row r="9" spans="1:4" x14ac:dyDescent="0.25">
      <c r="A9" s="4" t="s">
        <v>4</v>
      </c>
      <c r="B9" s="2">
        <f>SUM(B5+B6-B8)</f>
        <v>810.38999999999942</v>
      </c>
    </row>
    <row r="11" spans="1:4" s="1" customFormat="1" x14ac:dyDescent="0.25">
      <c r="A11" s="7" t="s">
        <v>5</v>
      </c>
      <c r="B11" s="3" t="s">
        <v>6</v>
      </c>
      <c r="C11" s="1" t="s">
        <v>7</v>
      </c>
    </row>
    <row r="12" spans="1:4" s="23" customFormat="1" x14ac:dyDescent="0.25">
      <c r="A12" s="293">
        <v>44461</v>
      </c>
      <c r="B12" s="294">
        <v>3128.7</v>
      </c>
      <c r="C12" s="295" t="s">
        <v>461</v>
      </c>
      <c r="D12" s="23">
        <f>315.06+590+2223.64</f>
        <v>3128.7</v>
      </c>
    </row>
    <row r="13" spans="1:4" x14ac:dyDescent="0.25">
      <c r="A13" s="171"/>
      <c r="B13" s="160"/>
      <c r="C13" s="277" t="s">
        <v>462</v>
      </c>
    </row>
    <row r="14" spans="1:4" s="139" customFormat="1" x14ac:dyDescent="0.25">
      <c r="A14" s="171"/>
      <c r="B14" s="160"/>
      <c r="C14" s="277" t="s">
        <v>552</v>
      </c>
    </row>
    <row r="15" spans="1:4" s="139" customFormat="1" x14ac:dyDescent="0.25">
      <c r="A15" s="171"/>
      <c r="B15" s="160"/>
      <c r="C15" s="277" t="s">
        <v>551</v>
      </c>
    </row>
    <row r="16" spans="1:4" s="139" customFormat="1" x14ac:dyDescent="0.25">
      <c r="A16" s="171"/>
      <c r="B16" s="160"/>
      <c r="C16" s="277" t="s">
        <v>553</v>
      </c>
    </row>
    <row r="17" spans="1:4" s="139" customFormat="1" x14ac:dyDescent="0.25">
      <c r="A17" s="171"/>
      <c r="B17" s="160"/>
      <c r="C17" s="277" t="s">
        <v>609</v>
      </c>
    </row>
    <row r="18" spans="1:4" s="139" customFormat="1" x14ac:dyDescent="0.25">
      <c r="A18" s="171"/>
      <c r="B18" s="160"/>
      <c r="C18" s="277" t="s">
        <v>552</v>
      </c>
    </row>
    <row r="19" spans="1:4" s="139" customFormat="1" x14ac:dyDescent="0.25">
      <c r="A19" s="171"/>
      <c r="B19" s="160"/>
      <c r="C19" s="277" t="s">
        <v>612</v>
      </c>
    </row>
    <row r="20" spans="1:4" s="139" customFormat="1" x14ac:dyDescent="0.25">
      <c r="A20" s="171"/>
      <c r="B20" s="160"/>
      <c r="C20" s="277"/>
    </row>
    <row r="21" spans="1:4" s="139" customFormat="1" x14ac:dyDescent="0.25">
      <c r="A21" s="171"/>
      <c r="B21" s="160"/>
      <c r="C21" s="277"/>
    </row>
    <row r="22" spans="1:4" x14ac:dyDescent="0.25">
      <c r="A22" s="171">
        <v>44461</v>
      </c>
      <c r="B22" s="160">
        <v>9371.2999999999993</v>
      </c>
      <c r="C22" s="277" t="s">
        <v>556</v>
      </c>
      <c r="D22" s="139">
        <f>3059.2+3270.11+3041.99</f>
        <v>9371.2999999999993</v>
      </c>
    </row>
    <row r="23" spans="1:4" x14ac:dyDescent="0.25">
      <c r="A23" s="171"/>
      <c r="B23" s="160"/>
      <c r="C23" s="277" t="s">
        <v>463</v>
      </c>
    </row>
    <row r="24" spans="1:4" x14ac:dyDescent="0.25">
      <c r="A24" s="87"/>
      <c r="C24" s="88" t="s">
        <v>554</v>
      </c>
    </row>
    <row r="25" spans="1:4" s="139" customFormat="1" x14ac:dyDescent="0.25">
      <c r="A25" s="87"/>
      <c r="B25" s="129"/>
      <c r="C25" s="126" t="s">
        <v>555</v>
      </c>
    </row>
    <row r="26" spans="1:4" x14ac:dyDescent="0.25">
      <c r="A26" s="87"/>
      <c r="C26" s="88" t="s">
        <v>614</v>
      </c>
    </row>
    <row r="27" spans="1:4" x14ac:dyDescent="0.25">
      <c r="A27" s="205"/>
      <c r="B27" s="204"/>
      <c r="C27" s="172" t="s">
        <v>615</v>
      </c>
    </row>
    <row r="28" spans="1:4" s="23" customFormat="1" x14ac:dyDescent="0.25">
      <c r="A28" s="92"/>
      <c r="B28" s="213"/>
      <c r="C28" s="93"/>
    </row>
    <row r="29" spans="1:4" x14ac:dyDescent="0.25">
      <c r="A29" s="87">
        <v>44545</v>
      </c>
      <c r="B29" s="2">
        <v>2189.61</v>
      </c>
      <c r="C29" s="88" t="s">
        <v>670</v>
      </c>
    </row>
    <row r="30" spans="1:4" s="139" customFormat="1" x14ac:dyDescent="0.25">
      <c r="A30" s="87"/>
      <c r="B30" s="129"/>
      <c r="C30" s="126" t="s">
        <v>671</v>
      </c>
    </row>
    <row r="31" spans="1:4" s="139" customFormat="1" x14ac:dyDescent="0.25">
      <c r="A31" s="87"/>
      <c r="B31" s="129"/>
      <c r="C31" s="126" t="s">
        <v>672</v>
      </c>
    </row>
    <row r="32" spans="1:4" x14ac:dyDescent="0.25">
      <c r="A32" s="87"/>
      <c r="C32" s="88"/>
    </row>
    <row r="33" spans="1:3" x14ac:dyDescent="0.25">
      <c r="A33" s="87"/>
      <c r="C33" s="101"/>
    </row>
    <row r="34" spans="1:3" x14ac:dyDescent="0.25">
      <c r="A34" s="87"/>
      <c r="C34" s="101"/>
    </row>
    <row r="35" spans="1:3" x14ac:dyDescent="0.25">
      <c r="A35" s="87"/>
      <c r="C35" s="101"/>
    </row>
    <row r="36" spans="1:3" s="23" customFormat="1" x14ac:dyDescent="0.25">
      <c r="A36" s="92"/>
      <c r="B36" s="113"/>
      <c r="C36" s="95"/>
    </row>
    <row r="37" spans="1:3" s="23" customFormat="1" x14ac:dyDescent="0.25">
      <c r="A37" s="92"/>
      <c r="B37" s="113"/>
      <c r="C37" s="95"/>
    </row>
    <row r="38" spans="1:3" s="23" customFormat="1" x14ac:dyDescent="0.25">
      <c r="A38" s="102"/>
      <c r="B38" s="103"/>
      <c r="C38" s="104"/>
    </row>
    <row r="39" spans="1:3" x14ac:dyDescent="0.25">
      <c r="A39" s="87"/>
      <c r="C39" s="101"/>
    </row>
    <row r="40" spans="1:3" x14ac:dyDescent="0.25">
      <c r="A40" s="87"/>
      <c r="C40" s="101"/>
    </row>
    <row r="41" spans="1:3" s="23" customFormat="1" x14ac:dyDescent="0.25">
      <c r="A41" s="92"/>
      <c r="B41" s="14"/>
      <c r="C41" s="93"/>
    </row>
    <row r="42" spans="1:3" x14ac:dyDescent="0.25">
      <c r="A42" s="87"/>
      <c r="C42" s="88"/>
    </row>
    <row r="43" spans="1:3" x14ac:dyDescent="0.25">
      <c r="A43" s="87"/>
      <c r="B43" s="114"/>
      <c r="C43" s="88"/>
    </row>
    <row r="44" spans="1:3" x14ac:dyDescent="0.25">
      <c r="A44" s="87"/>
      <c r="B44" s="114"/>
      <c r="C44" s="88"/>
    </row>
    <row r="45" spans="1:3" s="23" customFormat="1" x14ac:dyDescent="0.25">
      <c r="A45" s="102"/>
      <c r="B45" s="103"/>
      <c r="C45" s="106"/>
    </row>
    <row r="46" spans="1:3" x14ac:dyDescent="0.25">
      <c r="A46" s="87"/>
      <c r="C46" s="88"/>
    </row>
    <row r="47" spans="1:3" x14ac:dyDescent="0.25">
      <c r="A47" s="87"/>
      <c r="C47" s="88"/>
    </row>
    <row r="48" spans="1:3" x14ac:dyDescent="0.25">
      <c r="A48" s="87"/>
      <c r="C48" s="88"/>
    </row>
    <row r="49" spans="1:3" s="23" customFormat="1" x14ac:dyDescent="0.25">
      <c r="A49" s="92"/>
      <c r="B49" s="14"/>
      <c r="C49" s="93"/>
    </row>
    <row r="50" spans="1:3" x14ac:dyDescent="0.25">
      <c r="A50" s="87"/>
      <c r="C50" s="88"/>
    </row>
    <row r="51" spans="1:3" x14ac:dyDescent="0.25">
      <c r="A51" s="87"/>
      <c r="C51" s="88"/>
    </row>
    <row r="52" spans="1:3" x14ac:dyDescent="0.25">
      <c r="A52" s="87"/>
      <c r="C52" s="88"/>
    </row>
    <row r="53" spans="1:3" s="23" customFormat="1" x14ac:dyDescent="0.25">
      <c r="A53" s="92"/>
      <c r="B53" s="14"/>
      <c r="C53" s="93"/>
    </row>
    <row r="54" spans="1:3" x14ac:dyDescent="0.25">
      <c r="A54" s="87"/>
      <c r="C54" s="88"/>
    </row>
    <row r="55" spans="1:3" x14ac:dyDescent="0.25">
      <c r="A55" s="87"/>
      <c r="C55" s="88"/>
    </row>
    <row r="56" spans="1:3" x14ac:dyDescent="0.25">
      <c r="A56" s="87"/>
      <c r="C56" s="88"/>
    </row>
    <row r="57" spans="1:3" x14ac:dyDescent="0.25">
      <c r="A57" s="90"/>
      <c r="B57" s="91"/>
      <c r="C57" s="66"/>
    </row>
    <row r="58" spans="1:3" x14ac:dyDescent="0.25">
      <c r="C58" s="88"/>
    </row>
    <row r="59" spans="1:3" x14ac:dyDescent="0.25">
      <c r="C59" s="88"/>
    </row>
    <row r="60" spans="1:3" x14ac:dyDescent="0.25">
      <c r="C60" s="88"/>
    </row>
    <row r="61" spans="1:3" x14ac:dyDescent="0.25">
      <c r="C61" s="88"/>
    </row>
    <row r="62" spans="1:3" x14ac:dyDescent="0.25">
      <c r="C62" s="88"/>
    </row>
    <row r="63" spans="1:3" x14ac:dyDescent="0.25">
      <c r="C63" s="88"/>
    </row>
    <row r="64" spans="1:3" x14ac:dyDescent="0.25">
      <c r="C64" s="126"/>
    </row>
  </sheetData>
  <hyperlinks>
    <hyperlink ref="A1" location="'Total Orgs'!A1" display="Total Organizations" xr:uid="{00000000-0004-0000-B100-000000000000}"/>
  </hyperlinks>
  <pageMargins left="0.75" right="0.75" top="1" bottom="1" header="0.5" footer="0.5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200-000000000000}">
  <sheetPr>
    <tabColor rgb="FFC00000"/>
  </sheetPr>
  <dimension ref="A1:C15"/>
  <sheetViews>
    <sheetView workbookViewId="0">
      <selection activeCell="B7" sqref="B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239</v>
      </c>
    </row>
    <row r="5" spans="1:3" x14ac:dyDescent="0.25">
      <c r="A5" s="4" t="s">
        <v>1</v>
      </c>
      <c r="B5" s="2">
        <f>'Total Orgs'!B140</f>
        <v>0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5" spans="1:3" s="23" customFormat="1" x14ac:dyDescent="0.25">
      <c r="A15" s="13"/>
      <c r="B15" s="14"/>
      <c r="C15" s="15"/>
    </row>
  </sheetData>
  <hyperlinks>
    <hyperlink ref="A1" location="'Total Orgs'!A1" display="Total Organizations" xr:uid="{00000000-0004-0000-B200-000000000000}"/>
  </hyperlinks>
  <pageMargins left="0.75" right="0.75" top="1" bottom="1" header="0.5" footer="0.5"/>
  <pageSetup orientation="portrait" horizontalDpi="4294967292" verticalDpi="4294967292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3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160</v>
      </c>
    </row>
    <row r="5" spans="1:3" x14ac:dyDescent="0.25">
      <c r="A5" s="4" t="s">
        <v>1</v>
      </c>
      <c r="B5" s="2">
        <f>'Total Orgs'!B141</f>
        <v>360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SUM(B5+B6-B7-B8)</f>
        <v>360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5" spans="1:3" s="23" customFormat="1" x14ac:dyDescent="0.25">
      <c r="A15" s="13"/>
      <c r="B15" s="14"/>
      <c r="C15" s="15"/>
    </row>
  </sheetData>
  <hyperlinks>
    <hyperlink ref="A1" location="'Total Orgs'!A1" display="Total Organizations" xr:uid="{00000000-0004-0000-B300-000000000000}"/>
  </hyperlinks>
  <pageMargins left="0.75" right="0.75" top="1" bottom="1" header="0.5" footer="0.5"/>
  <pageSetup orientation="portrait" horizontalDpi="4294967292" verticalDpi="4294967292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4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227</v>
      </c>
    </row>
    <row r="5" spans="1:3" x14ac:dyDescent="0.25">
      <c r="A5" s="4" t="s">
        <v>1</v>
      </c>
      <c r="B5" s="2">
        <f>'Total Orgs'!B142</f>
        <v>350</v>
      </c>
    </row>
    <row r="6" spans="1:3" x14ac:dyDescent="0.25">
      <c r="A6" s="4" t="s">
        <v>2</v>
      </c>
    </row>
    <row r="7" spans="1:3" s="15" customFormat="1" x14ac:dyDescent="0.25">
      <c r="A7" s="22" t="s">
        <v>147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400-000000000000}"/>
  </hyperlinks>
  <pageMargins left="0.75" right="0.75" top="1" bottom="1" header="0.5" footer="0.5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5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52</v>
      </c>
    </row>
    <row r="5" spans="1:3" x14ac:dyDescent="0.25">
      <c r="A5" s="4" t="s">
        <v>1</v>
      </c>
      <c r="B5" s="2">
        <f>'Total Orgs'!B143</f>
        <v>6000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3000</v>
      </c>
    </row>
    <row r="9" spans="1:3" x14ac:dyDescent="0.25">
      <c r="A9" s="4" t="s">
        <v>4</v>
      </c>
      <c r="B9" s="2">
        <f>SUM(B5+B6-B8)</f>
        <v>3000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44495</v>
      </c>
      <c r="B12" s="2">
        <v>3000</v>
      </c>
      <c r="C12" t="s">
        <v>557</v>
      </c>
    </row>
    <row r="13" spans="1:3" x14ac:dyDescent="0.25">
      <c r="C13" t="s">
        <v>550</v>
      </c>
    </row>
  </sheetData>
  <hyperlinks>
    <hyperlink ref="A1" location="'Total Orgs'!A1" display="Total Organizations" xr:uid="{00000000-0004-0000-B500-000000000000}"/>
  </hyperlinks>
  <pageMargins left="0.75" right="0.75" top="1" bottom="1" header="0.5" footer="0.5"/>
  <pageSetup orientation="portrait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7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230</v>
      </c>
    </row>
    <row r="5" spans="1:3" x14ac:dyDescent="0.25">
      <c r="A5" s="4" t="s">
        <v>1</v>
      </c>
      <c r="B5" s="2">
        <f>'Total Orgs'!B148</f>
        <v>400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Orgs'!D148</f>
        <v>133.33333333333334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266.66666666666663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700-000000000000}"/>
  </hyperlinks>
  <pageMargins left="0.75" right="0.75" top="1" bottom="1" header="0.5" footer="0.5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8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290</v>
      </c>
    </row>
    <row r="5" spans="1:3" x14ac:dyDescent="0.25">
      <c r="A5" s="141" t="s">
        <v>1</v>
      </c>
      <c r="B5" s="129">
        <f>'Total Orgs'!B144</f>
        <v>0</v>
      </c>
    </row>
    <row r="6" spans="1:3" x14ac:dyDescent="0.25">
      <c r="A6" s="141" t="s">
        <v>2</v>
      </c>
    </row>
    <row r="7" spans="1:3" s="132" customFormat="1" x14ac:dyDescent="0.25">
      <c r="A7" s="13" t="s">
        <v>135</v>
      </c>
      <c r="B7" s="14"/>
      <c r="C7" s="15"/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SUM(B5+B6-B7-B8)</f>
        <v>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</sheetData>
  <hyperlinks>
    <hyperlink ref="A1" location="'Total Orgs'!A1" display="Total Organizations" xr:uid="{00000000-0004-0000-B800-000000000000}"/>
  </hyperlinks>
  <pageMargins left="0.75" right="0.75" top="1" bottom="1" header="0.5" footer="0.5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A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380</v>
      </c>
    </row>
    <row r="5" spans="1:3" x14ac:dyDescent="0.25">
      <c r="A5" s="4" t="s">
        <v>1</v>
      </c>
      <c r="B5" s="2" t="e">
        <f>'Total Orgs'!#REF!</f>
        <v>#REF!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 t="e">
        <f>SUM(B5+B6-B7-B8)</f>
        <v>#REF!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A00-000000000000}"/>
  </hyperlinks>
  <pageMargins left="0.75" right="0.75" top="1" bottom="1" header="0.5" footer="0.5"/>
  <pageSetup orientation="portrait" horizontalDpi="4294967292" verticalDpi="429496729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00000"/>
  </sheetPr>
  <dimension ref="A1:P38"/>
  <sheetViews>
    <sheetView workbookViewId="0"/>
  </sheetViews>
  <sheetFormatPr defaultRowHeight="15.75" x14ac:dyDescent="0.25"/>
  <cols>
    <col min="1" max="1" width="18.75" style="30" customWidth="1"/>
    <col min="3" max="3" width="29.5" customWidth="1"/>
  </cols>
  <sheetData>
    <row r="1" spans="1:16" x14ac:dyDescent="0.25">
      <c r="A1" s="36" t="s">
        <v>0</v>
      </c>
      <c r="B1" s="20"/>
      <c r="C1" s="1" t="str">
        <f>'Total Orgs'!A1</f>
        <v>Budget 2021-2022</v>
      </c>
      <c r="E1" s="136"/>
      <c r="F1" s="136"/>
      <c r="G1" s="137"/>
      <c r="H1" s="138"/>
      <c r="I1" s="139"/>
      <c r="J1" s="139"/>
      <c r="K1" s="139"/>
      <c r="L1" s="139"/>
      <c r="M1" s="139"/>
      <c r="N1" s="139"/>
      <c r="O1" s="139"/>
      <c r="P1" s="139"/>
    </row>
    <row r="2" spans="1:16" x14ac:dyDescent="0.25">
      <c r="A2" s="36"/>
      <c r="B2" s="20"/>
      <c r="C2" s="21"/>
      <c r="E2" s="140"/>
      <c r="F2" s="136"/>
      <c r="G2" s="137"/>
      <c r="H2" s="138"/>
      <c r="I2" s="139"/>
      <c r="J2" s="139"/>
      <c r="K2" s="139"/>
      <c r="L2" s="139"/>
      <c r="M2" s="139"/>
      <c r="N2" s="139"/>
      <c r="O2" s="139"/>
      <c r="P2" s="139"/>
    </row>
    <row r="3" spans="1:16" x14ac:dyDescent="0.25">
      <c r="A3" s="37" t="s">
        <v>241</v>
      </c>
      <c r="B3" s="20"/>
      <c r="C3" s="21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x14ac:dyDescent="0.25">
      <c r="A4" s="38"/>
      <c r="B4" s="20"/>
      <c r="C4" s="21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x14ac:dyDescent="0.25">
      <c r="A5" s="38" t="s">
        <v>1</v>
      </c>
      <c r="B5" s="20">
        <f>'Total Orgs'!B16</f>
        <v>0</v>
      </c>
      <c r="C5" s="21"/>
    </row>
    <row r="6" spans="1:16" x14ac:dyDescent="0.25">
      <c r="A6" s="38" t="s">
        <v>2</v>
      </c>
      <c r="B6" s="20"/>
      <c r="C6" s="21"/>
    </row>
    <row r="7" spans="1:16" x14ac:dyDescent="0.25">
      <c r="A7" s="30" t="s">
        <v>135</v>
      </c>
      <c r="B7" s="20"/>
      <c r="C7" s="21"/>
    </row>
    <row r="8" spans="1:16" x14ac:dyDescent="0.25">
      <c r="A8" s="38" t="s">
        <v>3</v>
      </c>
      <c r="B8" s="20">
        <f>SUM(B12:B103)</f>
        <v>0</v>
      </c>
      <c r="C8" s="21"/>
    </row>
    <row r="9" spans="1:16" x14ac:dyDescent="0.25">
      <c r="A9" s="38" t="s">
        <v>4</v>
      </c>
      <c r="B9" s="20">
        <f>SUM(B5+B6-B8)</f>
        <v>0</v>
      </c>
      <c r="C9" s="21"/>
    </row>
    <row r="10" spans="1:16" x14ac:dyDescent="0.25">
      <c r="A10" s="38"/>
      <c r="B10" s="20"/>
      <c r="C10" s="21"/>
    </row>
    <row r="11" spans="1:16" x14ac:dyDescent="0.25">
      <c r="A11" s="33" t="s">
        <v>5</v>
      </c>
      <c r="B11" s="3" t="s">
        <v>6</v>
      </c>
      <c r="C11" s="1" t="s">
        <v>7</v>
      </c>
    </row>
    <row r="12" spans="1:16" x14ac:dyDescent="0.25">
      <c r="A12" s="38"/>
      <c r="B12" s="21"/>
    </row>
    <row r="13" spans="1:16" x14ac:dyDescent="0.25">
      <c r="A13" s="38"/>
      <c r="B13" s="21"/>
    </row>
    <row r="14" spans="1:16" x14ac:dyDescent="0.25">
      <c r="A14" s="38"/>
      <c r="B14" s="21"/>
    </row>
    <row r="15" spans="1:16" x14ac:dyDescent="0.25">
      <c r="A15" s="38"/>
      <c r="B15" s="21"/>
    </row>
    <row r="16" spans="1:16" x14ac:dyDescent="0.25">
      <c r="A16" s="38"/>
      <c r="B16" s="21"/>
    </row>
    <row r="17" spans="1:3" s="23" customFormat="1" x14ac:dyDescent="0.25">
      <c r="A17" s="53"/>
      <c r="B17" s="52"/>
      <c r="C17" s="15"/>
    </row>
    <row r="18" spans="1:3" s="23" customFormat="1" x14ac:dyDescent="0.25">
      <c r="A18" s="53"/>
      <c r="B18" s="52"/>
      <c r="C18" s="15"/>
    </row>
    <row r="19" spans="1:3" s="23" customFormat="1" x14ac:dyDescent="0.25">
      <c r="A19" s="53"/>
      <c r="B19" s="52"/>
      <c r="C19" s="15"/>
    </row>
    <row r="20" spans="1:3" x14ac:dyDescent="0.25">
      <c r="A20" s="53"/>
      <c r="B20" s="52"/>
      <c r="C20" s="15"/>
    </row>
    <row r="21" spans="1:3" x14ac:dyDescent="0.25">
      <c r="A21" s="38"/>
      <c r="B21" s="23"/>
      <c r="C21" s="15"/>
    </row>
    <row r="22" spans="1:3" x14ac:dyDescent="0.25">
      <c r="A22" s="38"/>
      <c r="B22" s="21"/>
      <c r="C22" s="15"/>
    </row>
    <row r="23" spans="1:3" x14ac:dyDescent="0.25">
      <c r="A23" s="38"/>
      <c r="B23" s="21"/>
      <c r="C23" s="15"/>
    </row>
    <row r="24" spans="1:3" s="23" customFormat="1" x14ac:dyDescent="0.25">
      <c r="A24" s="53"/>
      <c r="C24" s="15"/>
    </row>
    <row r="25" spans="1:3" x14ac:dyDescent="0.25">
      <c r="A25" s="38"/>
      <c r="B25" s="21"/>
      <c r="C25" s="15"/>
    </row>
    <row r="26" spans="1:3" s="23" customFormat="1" x14ac:dyDescent="0.25">
      <c r="A26" s="53"/>
      <c r="B26" s="52"/>
      <c r="C26" s="15"/>
    </row>
    <row r="27" spans="1:3" x14ac:dyDescent="0.25">
      <c r="A27" s="38"/>
      <c r="B27" s="21"/>
      <c r="C27" s="15"/>
    </row>
    <row r="28" spans="1:3" x14ac:dyDescent="0.25">
      <c r="A28" s="38"/>
      <c r="B28" s="21"/>
      <c r="C28" s="15"/>
    </row>
    <row r="29" spans="1:3" x14ac:dyDescent="0.25">
      <c r="A29" s="38"/>
      <c r="B29" s="21"/>
      <c r="C29" s="15"/>
    </row>
    <row r="30" spans="1:3" x14ac:dyDescent="0.25">
      <c r="A30" s="38"/>
      <c r="B30" s="21"/>
      <c r="C30" s="15"/>
    </row>
    <row r="31" spans="1:3" x14ac:dyDescent="0.25">
      <c r="A31" s="38"/>
      <c r="B31" s="21"/>
      <c r="C31" s="15"/>
    </row>
    <row r="32" spans="1:3" x14ac:dyDescent="0.25">
      <c r="A32" s="38"/>
      <c r="B32" s="21"/>
      <c r="C32" s="15"/>
    </row>
    <row r="33" spans="1:3" x14ac:dyDescent="0.25">
      <c r="A33" s="38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23" customFormat="1" x14ac:dyDescent="0.25">
      <c r="A37" s="41"/>
      <c r="C37" s="15"/>
    </row>
    <row r="38" spans="1:3" x14ac:dyDescent="0.25">
      <c r="C38" s="15"/>
    </row>
  </sheetData>
  <hyperlinks>
    <hyperlink ref="A1" location="'Total Orgs'!A1" display="Total Organizations" xr:uid="{00000000-0004-0000-1000-000000000000}"/>
  </hyperlinks>
  <pageMargins left="0.7" right="0.7" top="0.75" bottom="0.75" header="0.3" footer="0.3"/>
  <pageSetup orientation="portrait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B00-000000000000}">
  <sheetPr>
    <tabColor theme="1"/>
  </sheetPr>
  <dimension ref="A1:C24"/>
  <sheetViews>
    <sheetView workbookViewId="0"/>
  </sheetViews>
  <sheetFormatPr defaultColWidth="11" defaultRowHeight="15.75" x14ac:dyDescent="0.25"/>
  <cols>
    <col min="1" max="1" width="20.37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147" t="s">
        <v>408</v>
      </c>
      <c r="C3" s="139" t="s">
        <v>332</v>
      </c>
    </row>
    <row r="4" spans="1:3" x14ac:dyDescent="0.25">
      <c r="C4" s="139" t="s">
        <v>333</v>
      </c>
    </row>
    <row r="5" spans="1:3" x14ac:dyDescent="0.25">
      <c r="A5" s="141" t="s">
        <v>1</v>
      </c>
      <c r="B5" s="129">
        <f>'Total Orgs'!B149</f>
        <v>8000</v>
      </c>
      <c r="C5" s="139" t="s">
        <v>334</v>
      </c>
    </row>
    <row r="6" spans="1:3" x14ac:dyDescent="0.25">
      <c r="A6" s="141" t="s">
        <v>2</v>
      </c>
    </row>
    <row r="7" spans="1:3" x14ac:dyDescent="0.25">
      <c r="A7" s="141" t="s">
        <v>135</v>
      </c>
    </row>
    <row r="8" spans="1:3" x14ac:dyDescent="0.25">
      <c r="A8" s="141" t="s">
        <v>3</v>
      </c>
      <c r="B8" s="129">
        <f>SUM(B12:B103)</f>
        <v>6020</v>
      </c>
    </row>
    <row r="9" spans="1:3" x14ac:dyDescent="0.25">
      <c r="A9" s="141" t="s">
        <v>4</v>
      </c>
      <c r="B9" s="129">
        <f>SUM(B5+B6-B7-B8)</f>
        <v>1980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  <row r="12" spans="1:3" x14ac:dyDescent="0.25">
      <c r="A12" s="141">
        <v>44442</v>
      </c>
      <c r="B12" s="129">
        <v>1560</v>
      </c>
      <c r="C12" s="161" t="s">
        <v>499</v>
      </c>
    </row>
    <row r="13" spans="1:3" x14ac:dyDescent="0.25">
      <c r="C13" s="269" t="s">
        <v>403</v>
      </c>
    </row>
    <row r="14" spans="1:3" x14ac:dyDescent="0.25">
      <c r="A14" s="141">
        <v>44442</v>
      </c>
      <c r="B14" s="129">
        <v>1480</v>
      </c>
      <c r="C14" s="269" t="s">
        <v>525</v>
      </c>
    </row>
    <row r="15" spans="1:3" x14ac:dyDescent="0.25">
      <c r="C15" s="269" t="s">
        <v>404</v>
      </c>
    </row>
    <row r="16" spans="1:3" x14ac:dyDescent="0.25">
      <c r="A16" s="141">
        <v>44489</v>
      </c>
      <c r="B16" s="129">
        <v>1480</v>
      </c>
      <c r="C16" s="269" t="s">
        <v>544</v>
      </c>
    </row>
    <row r="17" spans="1:3" x14ac:dyDescent="0.25">
      <c r="C17" s="269" t="s">
        <v>405</v>
      </c>
    </row>
    <row r="18" spans="1:3" x14ac:dyDescent="0.25">
      <c r="A18" s="141">
        <v>44442</v>
      </c>
      <c r="B18" s="129">
        <v>1500</v>
      </c>
      <c r="C18" s="256" t="s">
        <v>406</v>
      </c>
    </row>
    <row r="19" spans="1:3" x14ac:dyDescent="0.25">
      <c r="C19" s="256" t="s">
        <v>407</v>
      </c>
    </row>
    <row r="20" spans="1:3" x14ac:dyDescent="0.25">
      <c r="C20" s="10"/>
    </row>
    <row r="22" spans="1:3" x14ac:dyDescent="0.25">
      <c r="C22" s="10"/>
    </row>
    <row r="24" spans="1:3" x14ac:dyDescent="0.25">
      <c r="C24" s="10"/>
    </row>
  </sheetData>
  <hyperlinks>
    <hyperlink ref="A1" location="'Total Orgs'!A1" display="Total Organizations" xr:uid="{00000000-0004-0000-BB00-000000000000}"/>
  </hyperlinks>
  <pageMargins left="0.75" right="0.75" top="1" bottom="1" header="0.5" footer="0.5"/>
  <pageSetup orientation="portrait" horizontalDpi="4294967292" verticalDpi="4294967292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54D05-1B75-4BF3-BDA5-EFEC9C433592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369</v>
      </c>
      <c r="C3" s="139" t="s">
        <v>363</v>
      </c>
    </row>
    <row r="5" spans="1:3" x14ac:dyDescent="0.25">
      <c r="A5" s="141" t="s">
        <v>1</v>
      </c>
      <c r="B5" s="129">
        <f>'Total Orgs'!B150</f>
        <v>500</v>
      </c>
    </row>
    <row r="6" spans="1:3" x14ac:dyDescent="0.25">
      <c r="A6" s="141" t="s">
        <v>2</v>
      </c>
    </row>
    <row r="7" spans="1:3" x14ac:dyDescent="0.25">
      <c r="A7" s="141" t="s">
        <v>135</v>
      </c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SUM(B5+B6-B7-B8)</f>
        <v>500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</sheetData>
  <hyperlinks>
    <hyperlink ref="A1" location="'Total Orgs'!A1" display="Total Organizations" xr:uid="{088992F8-6ABF-4153-B3EE-7C4827310BA8}"/>
  </hyperlinks>
  <pageMargins left="0.75" right="0.75" top="1" bottom="1" header="0.5" footer="0.5"/>
  <pageSetup orientation="portrait" horizontalDpi="4294967292" verticalDpi="4294967292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C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292</v>
      </c>
    </row>
    <row r="5" spans="1:3" x14ac:dyDescent="0.25">
      <c r="A5" s="141" t="s">
        <v>1</v>
      </c>
      <c r="B5" s="129">
        <f>'Total Orgs'!B151</f>
        <v>0</v>
      </c>
    </row>
    <row r="6" spans="1:3" x14ac:dyDescent="0.25">
      <c r="A6" s="141" t="s">
        <v>2</v>
      </c>
    </row>
    <row r="7" spans="1:3" x14ac:dyDescent="0.25">
      <c r="A7" s="141" t="s">
        <v>135</v>
      </c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SUM(B5+B6-B7-B8)</f>
        <v>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</sheetData>
  <hyperlinks>
    <hyperlink ref="A1" location="'Total Orgs'!A1" display="Total Organizations" xr:uid="{00000000-0004-0000-BC00-000000000000}"/>
  </hyperlinks>
  <pageMargins left="0.75" right="0.75" top="1" bottom="1" header="0.5" footer="0.5"/>
  <pageSetup orientation="portrait" horizontalDpi="4294967292" verticalDpi="4294967292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F212A-A585-46A2-9820-67316955319A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371</v>
      </c>
    </row>
    <row r="5" spans="1:3" x14ac:dyDescent="0.25">
      <c r="A5" s="141" t="s">
        <v>1</v>
      </c>
      <c r="B5" s="129">
        <f>'Total Orgs'!B152</f>
        <v>500</v>
      </c>
    </row>
    <row r="6" spans="1:3" x14ac:dyDescent="0.25">
      <c r="A6" s="141" t="s">
        <v>2</v>
      </c>
    </row>
    <row r="7" spans="1:3" x14ac:dyDescent="0.25">
      <c r="A7" s="141" t="s">
        <v>135</v>
      </c>
      <c r="C7" s="15"/>
    </row>
    <row r="8" spans="1:3" x14ac:dyDescent="0.25">
      <c r="A8" s="141" t="s">
        <v>3</v>
      </c>
      <c r="B8" s="129">
        <f>SUM(B12:B99)</f>
        <v>0</v>
      </c>
    </row>
    <row r="9" spans="1:3" x14ac:dyDescent="0.25">
      <c r="A9" s="141" t="s">
        <v>4</v>
      </c>
      <c r="B9" s="129">
        <f>SUM(B5+B6+B7-B8)</f>
        <v>500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</sheetData>
  <hyperlinks>
    <hyperlink ref="A1" location="'Total Orgs'!A1" display="Total Organizations" xr:uid="{0BE1EF69-19B6-410E-9DEE-7C53142540AD}"/>
  </hyperlinks>
  <pageMargins left="0.75" right="0.75" top="1" bottom="1" header="0.5" footer="0.5"/>
  <pageSetup orientation="portrait" r:id="rId1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E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53</v>
      </c>
    </row>
    <row r="5" spans="1:3" x14ac:dyDescent="0.25">
      <c r="A5" s="4" t="s">
        <v>1</v>
      </c>
      <c r="B5" s="2">
        <f>'Total Orgs'!B153</f>
        <v>1500</v>
      </c>
    </row>
    <row r="6" spans="1:3" x14ac:dyDescent="0.25">
      <c r="A6" s="4" t="s">
        <v>2</v>
      </c>
    </row>
    <row r="7" spans="1:3" x14ac:dyDescent="0.25">
      <c r="A7" s="4" t="s">
        <v>135</v>
      </c>
      <c r="C7" s="15"/>
    </row>
    <row r="8" spans="1:3" x14ac:dyDescent="0.25">
      <c r="A8" s="4" t="s">
        <v>3</v>
      </c>
      <c r="B8" s="2">
        <f>SUM(B12:B99)</f>
        <v>0</v>
      </c>
    </row>
    <row r="9" spans="1:3" x14ac:dyDescent="0.25">
      <c r="A9" s="4" t="s">
        <v>4</v>
      </c>
      <c r="B9" s="2">
        <f>SUM(B5+B6+B7-B8)</f>
        <v>1500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E00-000000000000}"/>
  </hyperlinks>
  <pageMargins left="0.75" right="0.75" top="1" bottom="1" header="0.5" footer="0.5"/>
  <pageSetup orientation="portrait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F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210</v>
      </c>
    </row>
    <row r="5" spans="1:3" x14ac:dyDescent="0.25">
      <c r="A5" s="4" t="s">
        <v>1</v>
      </c>
      <c r="B5" s="2">
        <f>'Total Orgs'!B154</f>
        <v>180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SUM(B5+B6+B7-B8)</f>
        <v>180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F00-000000000000}"/>
  </hyperlinks>
  <pageMargins left="0.75" right="0.75" top="1" bottom="1" header="0.5" footer="0.5"/>
  <pageSetup orientation="portrait" horizontalDpi="4294967292" verticalDpi="4294967292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100-000000000000}">
  <sheetPr>
    <tabColor theme="1"/>
  </sheetPr>
  <dimension ref="A1:G53"/>
  <sheetViews>
    <sheetView workbookViewId="0"/>
  </sheetViews>
  <sheetFormatPr defaultRowHeight="15.75" x14ac:dyDescent="0.25"/>
  <cols>
    <col min="1" max="1" width="21.875" style="139" customWidth="1"/>
    <col min="2" max="2" width="12.5" style="139" customWidth="1"/>
    <col min="3" max="3" width="32.75" style="139" customWidth="1"/>
    <col min="4" max="16384" width="9" style="139"/>
  </cols>
  <sheetData>
    <row r="1" spans="1:7" x14ac:dyDescent="0.25">
      <c r="A1" s="124" t="s">
        <v>0</v>
      </c>
      <c r="B1" s="129"/>
      <c r="C1" s="131" t="str">
        <f>'Total Orgs'!A1</f>
        <v>Budget 2021-2022</v>
      </c>
      <c r="F1" s="139" t="s">
        <v>190</v>
      </c>
      <c r="G1" s="139" t="s">
        <v>200</v>
      </c>
    </row>
    <row r="2" spans="1:7" x14ac:dyDescent="0.25">
      <c r="A2" s="124"/>
      <c r="B2" s="129"/>
    </row>
    <row r="3" spans="1:7" x14ac:dyDescent="0.25">
      <c r="A3" s="6" t="s">
        <v>293</v>
      </c>
      <c r="B3" s="129"/>
    </row>
    <row r="4" spans="1:7" x14ac:dyDescent="0.25">
      <c r="A4" s="141"/>
      <c r="B4" s="129"/>
    </row>
    <row r="5" spans="1:7" x14ac:dyDescent="0.25">
      <c r="A5" s="141" t="s">
        <v>1</v>
      </c>
      <c r="B5" s="129">
        <f>'Total Orgs'!B156</f>
        <v>150</v>
      </c>
    </row>
    <row r="6" spans="1:7" x14ac:dyDescent="0.25">
      <c r="A6" s="141" t="s">
        <v>2</v>
      </c>
      <c r="B6" s="129"/>
    </row>
    <row r="7" spans="1:7" x14ac:dyDescent="0.25">
      <c r="A7" s="141" t="s">
        <v>135</v>
      </c>
      <c r="B7" s="129"/>
    </row>
    <row r="8" spans="1:7" x14ac:dyDescent="0.25">
      <c r="A8" s="141" t="s">
        <v>3</v>
      </c>
      <c r="B8" s="129">
        <f>SUM(B12:B111)</f>
        <v>0</v>
      </c>
    </row>
    <row r="9" spans="1:7" x14ac:dyDescent="0.25">
      <c r="A9" s="141" t="s">
        <v>4</v>
      </c>
      <c r="B9" s="129">
        <f>SUM(B5+B6+B7-B8)</f>
        <v>150</v>
      </c>
    </row>
    <row r="10" spans="1:7" x14ac:dyDescent="0.25">
      <c r="A10" s="141"/>
      <c r="B10" s="129"/>
    </row>
    <row r="11" spans="1:7" x14ac:dyDescent="0.25">
      <c r="A11" s="7" t="s">
        <v>5</v>
      </c>
      <c r="B11" s="3" t="s">
        <v>6</v>
      </c>
      <c r="C11" s="131" t="s">
        <v>7</v>
      </c>
    </row>
    <row r="12" spans="1:7" x14ac:dyDescent="0.25">
      <c r="A12" s="30"/>
    </row>
    <row r="13" spans="1:7" x14ac:dyDescent="0.25">
      <c r="A13" s="30"/>
    </row>
    <row r="14" spans="1:7" x14ac:dyDescent="0.25">
      <c r="A14" s="30"/>
    </row>
    <row r="15" spans="1:7" x14ac:dyDescent="0.25">
      <c r="A15" s="30"/>
    </row>
    <row r="16" spans="1:7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</sheetData>
  <hyperlinks>
    <hyperlink ref="A1" location="'Total Orgs'!A1" display="Total Organizations" xr:uid="{00000000-0004-0000-C100-000000000000}"/>
  </hyperlinks>
  <pageMargins left="0.7" right="0.7" top="0.75" bottom="0.75" header="0.3" footer="0.3"/>
  <pageSetup orientation="portrait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300-000000000000}">
  <sheetPr>
    <tabColor theme="1"/>
  </sheetPr>
  <dimension ref="A1:C12"/>
  <sheetViews>
    <sheetView workbookViewId="0"/>
  </sheetViews>
  <sheetFormatPr defaultRowHeight="15.75" x14ac:dyDescent="0.25"/>
  <cols>
    <col min="1" max="1" width="18.625" customWidth="1"/>
    <col min="3" max="3" width="31.125" customWidth="1"/>
  </cols>
  <sheetData>
    <row r="1" spans="1:3" x14ac:dyDescent="0.25">
      <c r="A1" s="5" t="s">
        <v>0</v>
      </c>
      <c r="B1" s="2"/>
      <c r="C1" s="1" t="str">
        <f>'Total Orgs'!A1</f>
        <v>Budget 2021-2022</v>
      </c>
    </row>
    <row r="2" spans="1:3" x14ac:dyDescent="0.25">
      <c r="A2" s="5"/>
      <c r="B2" s="2"/>
    </row>
    <row r="3" spans="1:3" x14ac:dyDescent="0.25">
      <c r="A3" s="6" t="s">
        <v>228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Orgs'!B157</f>
        <v>492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492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</sheetData>
  <hyperlinks>
    <hyperlink ref="A1" location="'Total Orgs'!A1" display="Total Organizations" xr:uid="{00000000-0004-0000-C300-000000000000}"/>
  </hyperlink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4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212</v>
      </c>
    </row>
    <row r="5" spans="1:3" x14ac:dyDescent="0.25">
      <c r="A5" s="4" t="s">
        <v>1</v>
      </c>
      <c r="B5" s="2">
        <f>'Total Orgs'!B158</f>
        <v>350</v>
      </c>
    </row>
    <row r="6" spans="1:3" x14ac:dyDescent="0.25">
      <c r="A6" s="4" t="s">
        <v>2</v>
      </c>
    </row>
    <row r="7" spans="1:3" s="23" customFormat="1" x14ac:dyDescent="0.25">
      <c r="A7" s="13" t="s">
        <v>135</v>
      </c>
      <c r="B7" s="14"/>
      <c r="C7" s="15"/>
    </row>
    <row r="8" spans="1:3" x14ac:dyDescent="0.25">
      <c r="A8" s="4" t="s">
        <v>3</v>
      </c>
      <c r="B8" s="2">
        <f>SUM(B12:B101)</f>
        <v>300</v>
      </c>
    </row>
    <row r="9" spans="1:3" x14ac:dyDescent="0.25">
      <c r="A9" s="4" t="s">
        <v>4</v>
      </c>
      <c r="B9" s="2">
        <f>SUM(B5+B6-B7-B8)</f>
        <v>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44516</v>
      </c>
      <c r="B12" s="2">
        <v>300</v>
      </c>
      <c r="C12" t="s">
        <v>626</v>
      </c>
    </row>
    <row r="13" spans="1:3" x14ac:dyDescent="0.25">
      <c r="C13" t="s">
        <v>627</v>
      </c>
    </row>
  </sheetData>
  <hyperlinks>
    <hyperlink ref="A1" location="'Total Orgs'!A1" display="Total Organizations" xr:uid="{00000000-0004-0000-C400-000000000000}"/>
  </hyperlinks>
  <pageMargins left="0.75" right="0.75" top="1" bottom="1" header="0.5" footer="0.5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500-000000000000}">
  <sheetPr>
    <tabColor theme="1"/>
  </sheetPr>
  <dimension ref="A1:C5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54</v>
      </c>
    </row>
    <row r="5" spans="1:3" x14ac:dyDescent="0.25">
      <c r="A5" s="4" t="s">
        <v>1</v>
      </c>
      <c r="B5" s="2">
        <f>'Total Orgs'!B159</f>
        <v>588</v>
      </c>
    </row>
    <row r="6" spans="1:3" x14ac:dyDescent="0.25">
      <c r="A6" s="4" t="s">
        <v>2</v>
      </c>
    </row>
    <row r="7" spans="1:3" x14ac:dyDescent="0.25">
      <c r="A7" s="4" t="s">
        <v>135</v>
      </c>
      <c r="C7" s="10"/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SUM(B5+B6-B7-B8)</f>
        <v>588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4" spans="1:3" x14ac:dyDescent="0.25">
      <c r="A14" s="159"/>
      <c r="B14" s="160"/>
      <c r="C14" s="161"/>
    </row>
    <row r="15" spans="1:3" x14ac:dyDescent="0.25">
      <c r="A15" s="159"/>
      <c r="B15" s="160"/>
      <c r="C15" s="161"/>
    </row>
    <row r="16" spans="1:3" x14ac:dyDescent="0.25">
      <c r="C16" s="161"/>
    </row>
    <row r="59" spans="3:3" x14ac:dyDescent="0.25">
      <c r="C59" s="10"/>
    </row>
  </sheetData>
  <phoneticPr fontId="5" type="noConversion"/>
  <hyperlinks>
    <hyperlink ref="A1" location="'Total Orgs'!A1" display="Total Organizations" xr:uid="{00000000-0004-0000-C500-000000000000}"/>
  </hyperlinks>
  <pageMargins left="0.75" right="0.75" top="1" bottom="1" header="0.5" footer="0.5"/>
  <pageSetup orientation="portrait" horizontalDpi="4294967292" verticalDpi="4294967292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00000"/>
  </sheetPr>
  <dimension ref="A1:P38"/>
  <sheetViews>
    <sheetView workbookViewId="0"/>
  </sheetViews>
  <sheetFormatPr defaultRowHeight="15.75" x14ac:dyDescent="0.25"/>
  <cols>
    <col min="1" max="1" width="18.75" style="30" customWidth="1"/>
    <col min="2" max="2" width="10.125" bestFit="1" customWidth="1"/>
    <col min="3" max="3" width="29.5" customWidth="1"/>
  </cols>
  <sheetData>
    <row r="1" spans="1:16" x14ac:dyDescent="0.25">
      <c r="A1" s="36" t="s">
        <v>0</v>
      </c>
      <c r="B1" s="20"/>
      <c r="C1" s="1" t="str">
        <f>'Total Orgs'!A1</f>
        <v>Budget 2021-2022</v>
      </c>
      <c r="E1" s="332" t="s">
        <v>194</v>
      </c>
      <c r="F1" s="333"/>
      <c r="G1" s="62"/>
      <c r="H1" s="67" t="s">
        <v>190</v>
      </c>
      <c r="I1" s="63" t="s">
        <v>195</v>
      </c>
      <c r="J1" s="63"/>
      <c r="K1" s="63"/>
      <c r="L1" s="63"/>
      <c r="M1" s="63"/>
      <c r="N1" s="63"/>
      <c r="O1" s="63"/>
      <c r="P1" s="61"/>
    </row>
    <row r="2" spans="1:16" x14ac:dyDescent="0.25">
      <c r="A2" s="36"/>
      <c r="B2" s="20"/>
      <c r="C2" s="21"/>
      <c r="E2" s="334">
        <v>43152</v>
      </c>
      <c r="F2" s="335"/>
      <c r="G2" s="64"/>
      <c r="H2" s="68" t="s">
        <v>196</v>
      </c>
      <c r="I2" s="65" t="s">
        <v>197</v>
      </c>
      <c r="J2" s="65"/>
      <c r="K2" s="65"/>
      <c r="L2" s="65"/>
      <c r="M2" s="66"/>
      <c r="N2" s="65"/>
      <c r="O2" s="65"/>
      <c r="P2" s="66"/>
    </row>
    <row r="3" spans="1:16" x14ac:dyDescent="0.25">
      <c r="A3" s="37" t="s">
        <v>15</v>
      </c>
      <c r="B3" s="20"/>
      <c r="C3" s="21"/>
    </row>
    <row r="4" spans="1:16" x14ac:dyDescent="0.25">
      <c r="A4" s="38"/>
      <c r="B4" s="20"/>
      <c r="C4" s="21"/>
    </row>
    <row r="5" spans="1:16" x14ac:dyDescent="0.25">
      <c r="A5" s="38" t="s">
        <v>1</v>
      </c>
      <c r="B5" s="20">
        <f>'Total Orgs'!B17</f>
        <v>4500</v>
      </c>
      <c r="C5" s="21"/>
    </row>
    <row r="6" spans="1:16" x14ac:dyDescent="0.25">
      <c r="A6" s="38" t="s">
        <v>2</v>
      </c>
      <c r="B6" s="20"/>
      <c r="C6" s="21"/>
    </row>
    <row r="7" spans="1:16" x14ac:dyDescent="0.25">
      <c r="A7" s="30" t="s">
        <v>135</v>
      </c>
      <c r="B7" s="20"/>
      <c r="C7" s="21"/>
    </row>
    <row r="8" spans="1:16" x14ac:dyDescent="0.25">
      <c r="A8" s="38" t="s">
        <v>3</v>
      </c>
      <c r="B8" s="20">
        <f>SUM(B12:B103)</f>
        <v>0</v>
      </c>
      <c r="C8" s="21"/>
    </row>
    <row r="9" spans="1:16" x14ac:dyDescent="0.25">
      <c r="A9" s="38" t="s">
        <v>4</v>
      </c>
      <c r="B9" s="20">
        <f>SUM(B5+B6-B8)</f>
        <v>4500</v>
      </c>
      <c r="C9" s="21"/>
    </row>
    <row r="10" spans="1:16" x14ac:dyDescent="0.25">
      <c r="A10" s="38"/>
      <c r="B10" s="20"/>
      <c r="C10" s="21"/>
    </row>
    <row r="11" spans="1:16" x14ac:dyDescent="0.25">
      <c r="A11" s="33" t="s">
        <v>5</v>
      </c>
      <c r="B11" s="3" t="s">
        <v>6</v>
      </c>
      <c r="C11" s="1" t="s">
        <v>7</v>
      </c>
    </row>
    <row r="12" spans="1:16" x14ac:dyDescent="0.25">
      <c r="A12" s="168"/>
      <c r="B12" s="170"/>
      <c r="C12" s="161"/>
    </row>
    <row r="13" spans="1:16" x14ac:dyDescent="0.25">
      <c r="A13" s="168"/>
      <c r="B13" s="169"/>
      <c r="C13" s="161"/>
    </row>
    <row r="14" spans="1:16" x14ac:dyDescent="0.25">
      <c r="A14" s="38"/>
      <c r="B14" s="21"/>
    </row>
    <row r="15" spans="1:16" x14ac:dyDescent="0.25">
      <c r="A15" s="38"/>
      <c r="B15" s="21"/>
    </row>
    <row r="16" spans="1:16" x14ac:dyDescent="0.25">
      <c r="A16" s="38"/>
      <c r="B16" s="21"/>
    </row>
    <row r="17" spans="1:3" s="23" customFormat="1" x14ac:dyDescent="0.25">
      <c r="A17" s="53"/>
      <c r="B17" s="52"/>
      <c r="C17" s="15"/>
    </row>
    <row r="18" spans="1:3" s="23" customFormat="1" x14ac:dyDescent="0.25">
      <c r="A18" s="53"/>
      <c r="B18" s="52"/>
      <c r="C18" s="15"/>
    </row>
    <row r="19" spans="1:3" s="23" customFormat="1" x14ac:dyDescent="0.25">
      <c r="A19" s="53"/>
      <c r="B19" s="52"/>
      <c r="C19" s="15"/>
    </row>
    <row r="20" spans="1:3" x14ac:dyDescent="0.25">
      <c r="A20" s="53"/>
      <c r="B20" s="52"/>
      <c r="C20" s="15"/>
    </row>
    <row r="21" spans="1:3" x14ac:dyDescent="0.25">
      <c r="A21" s="38"/>
      <c r="B21" s="23"/>
      <c r="C21" s="15"/>
    </row>
    <row r="22" spans="1:3" x14ac:dyDescent="0.25">
      <c r="A22" s="38"/>
      <c r="B22" s="21"/>
      <c r="C22" s="15"/>
    </row>
    <row r="23" spans="1:3" x14ac:dyDescent="0.25">
      <c r="A23" s="38"/>
      <c r="B23" s="21"/>
      <c r="C23" s="15"/>
    </row>
    <row r="24" spans="1:3" s="23" customFormat="1" x14ac:dyDescent="0.25">
      <c r="A24" s="53"/>
      <c r="C24" s="15"/>
    </row>
    <row r="25" spans="1:3" x14ac:dyDescent="0.25">
      <c r="A25" s="38"/>
      <c r="B25" s="21"/>
      <c r="C25" s="15"/>
    </row>
    <row r="26" spans="1:3" s="23" customFormat="1" x14ac:dyDescent="0.25">
      <c r="A26" s="53"/>
      <c r="B26" s="52"/>
      <c r="C26" s="15"/>
    </row>
    <row r="27" spans="1:3" x14ac:dyDescent="0.25">
      <c r="A27" s="38"/>
      <c r="B27" s="21"/>
      <c r="C27" s="15"/>
    </row>
    <row r="28" spans="1:3" x14ac:dyDescent="0.25">
      <c r="A28" s="38"/>
      <c r="B28" s="21"/>
      <c r="C28" s="15"/>
    </row>
    <row r="29" spans="1:3" x14ac:dyDescent="0.25">
      <c r="A29" s="38"/>
      <c r="B29" s="21"/>
      <c r="C29" s="15"/>
    </row>
    <row r="30" spans="1:3" x14ac:dyDescent="0.25">
      <c r="A30" s="38"/>
      <c r="B30" s="21"/>
      <c r="C30" s="15"/>
    </row>
    <row r="31" spans="1:3" x14ac:dyDescent="0.25">
      <c r="A31" s="38"/>
      <c r="B31" s="21"/>
      <c r="C31" s="15"/>
    </row>
    <row r="32" spans="1:3" x14ac:dyDescent="0.25">
      <c r="A32" s="38"/>
      <c r="B32" s="21"/>
      <c r="C32" s="15"/>
    </row>
    <row r="33" spans="1:3" x14ac:dyDescent="0.25">
      <c r="A33" s="38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23" customFormat="1" x14ac:dyDescent="0.25">
      <c r="A37" s="41"/>
      <c r="C37" s="15"/>
    </row>
    <row r="38" spans="1:3" x14ac:dyDescent="0.25">
      <c r="C38" s="15"/>
    </row>
  </sheetData>
  <mergeCells count="2">
    <mergeCell ref="E1:F1"/>
    <mergeCell ref="E2:F2"/>
  </mergeCells>
  <hyperlinks>
    <hyperlink ref="A1" location="'Total Orgs'!A1" display="Total Organizations" xr:uid="{00000000-0004-0000-1100-000000000000}"/>
  </hyperlinks>
  <pageMargins left="0.7" right="0.7" top="0.75" bottom="0.75" header="0.3" footer="0.3"/>
  <pageSetup orientation="portrait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700-000000000000}">
  <sheetPr>
    <tabColor rgb="FFC00000"/>
  </sheetPr>
  <dimension ref="A1:C11"/>
  <sheetViews>
    <sheetView workbookViewId="0"/>
  </sheetViews>
  <sheetFormatPr defaultRowHeight="15.75" x14ac:dyDescent="0.25"/>
  <cols>
    <col min="1" max="1" width="19.5" style="46" customWidth="1"/>
    <col min="2" max="2" width="9" style="2" customWidth="1"/>
    <col min="3" max="3" width="41.25" customWidth="1"/>
  </cols>
  <sheetData>
    <row r="1" spans="1:3" x14ac:dyDescent="0.25">
      <c r="A1" s="44" t="s">
        <v>0</v>
      </c>
      <c r="C1" s="1" t="str">
        <f>'Total Orgs'!A1</f>
        <v>Budget 2021-2022</v>
      </c>
    </row>
    <row r="2" spans="1:3" x14ac:dyDescent="0.25">
      <c r="A2" s="44"/>
    </row>
    <row r="3" spans="1:3" x14ac:dyDescent="0.25">
      <c r="A3" s="45" t="s">
        <v>170</v>
      </c>
      <c r="C3" t="s">
        <v>250</v>
      </c>
    </row>
    <row r="5" spans="1:3" x14ac:dyDescent="0.25">
      <c r="A5" s="46" t="s">
        <v>1</v>
      </c>
      <c r="B5" s="2">
        <f>'Total Orgs'!B160</f>
        <v>1215</v>
      </c>
    </row>
    <row r="6" spans="1:3" x14ac:dyDescent="0.25">
      <c r="A6" s="46" t="s">
        <v>2</v>
      </c>
    </row>
    <row r="7" spans="1:3" x14ac:dyDescent="0.25">
      <c r="A7" s="46" t="s">
        <v>135</v>
      </c>
    </row>
    <row r="8" spans="1:3" x14ac:dyDescent="0.25">
      <c r="A8" s="46" t="s">
        <v>3</v>
      </c>
      <c r="B8" s="2">
        <f>SUM(B12:B101)</f>
        <v>0</v>
      </c>
    </row>
    <row r="9" spans="1:3" x14ac:dyDescent="0.25">
      <c r="A9" s="46" t="s">
        <v>4</v>
      </c>
      <c r="B9" s="2">
        <f>SUM(B5+B6-B7-B8)</f>
        <v>1215</v>
      </c>
    </row>
    <row r="11" spans="1:3" x14ac:dyDescent="0.25">
      <c r="A11" s="4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700-000000000000}"/>
  </hyperlinks>
  <pageMargins left="0.7" right="0.7" top="0.75" bottom="0.75" header="0.3" footer="0.3"/>
  <pageSetup orientation="portrait" r:id="rId1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0F3EC-5A19-4E84-8489-34DBA1AB992D}">
  <dimension ref="A1:C15"/>
  <sheetViews>
    <sheetView workbookViewId="0">
      <selection activeCell="B7" sqref="B7"/>
    </sheetView>
  </sheetViews>
  <sheetFormatPr defaultRowHeight="15.75" x14ac:dyDescent="0.25"/>
  <cols>
    <col min="1" max="1" width="13.875" customWidth="1"/>
    <col min="2" max="2" width="14.5" customWidth="1"/>
    <col min="3" max="3" width="33.125" customWidth="1"/>
  </cols>
  <sheetData>
    <row r="1" spans="1:3" x14ac:dyDescent="0.25">
      <c r="A1" s="44" t="s">
        <v>0</v>
      </c>
      <c r="B1" s="129"/>
      <c r="C1" s="131" t="str">
        <f>'Total Orgs'!A1</f>
        <v>Budget 2021-2022</v>
      </c>
    </row>
    <row r="2" spans="1:3" x14ac:dyDescent="0.25">
      <c r="A2" s="44"/>
      <c r="B2" s="129"/>
      <c r="C2" s="139"/>
    </row>
    <row r="3" spans="1:3" x14ac:dyDescent="0.25">
      <c r="A3" s="45" t="s">
        <v>326</v>
      </c>
      <c r="B3" s="129"/>
      <c r="C3" s="139"/>
    </row>
    <row r="4" spans="1:3" x14ac:dyDescent="0.25">
      <c r="A4" s="46"/>
      <c r="B4" s="129"/>
      <c r="C4" s="139"/>
    </row>
    <row r="5" spans="1:3" x14ac:dyDescent="0.25">
      <c r="A5" s="46" t="s">
        <v>1</v>
      </c>
      <c r="B5" s="129">
        <v>150</v>
      </c>
      <c r="C5" s="139"/>
    </row>
    <row r="6" spans="1:3" x14ac:dyDescent="0.25">
      <c r="A6" s="46" t="s">
        <v>2</v>
      </c>
      <c r="B6" s="129"/>
      <c r="C6" s="139"/>
    </row>
    <row r="7" spans="1:3" x14ac:dyDescent="0.25">
      <c r="A7" s="46" t="s">
        <v>135</v>
      </c>
      <c r="B7" s="129"/>
      <c r="C7" s="139"/>
    </row>
    <row r="8" spans="1:3" x14ac:dyDescent="0.25">
      <c r="A8" s="46" t="s">
        <v>3</v>
      </c>
      <c r="B8" s="129">
        <f>SUM(B12:B101)</f>
        <v>0</v>
      </c>
      <c r="C8" s="139"/>
    </row>
    <row r="9" spans="1:3" x14ac:dyDescent="0.25">
      <c r="A9" s="46" t="s">
        <v>4</v>
      </c>
      <c r="B9" s="129">
        <f>SUM(B5+B6-B7-B8)</f>
        <v>150</v>
      </c>
      <c r="C9" s="139"/>
    </row>
    <row r="10" spans="1:3" x14ac:dyDescent="0.25">
      <c r="A10" s="46"/>
      <c r="B10" s="129"/>
      <c r="C10" s="139"/>
    </row>
    <row r="11" spans="1:3" x14ac:dyDescent="0.25">
      <c r="A11" s="47" t="s">
        <v>5</v>
      </c>
      <c r="B11" s="3" t="s">
        <v>6</v>
      </c>
      <c r="C11" s="131" t="s">
        <v>7</v>
      </c>
    </row>
    <row r="12" spans="1:3" x14ac:dyDescent="0.25">
      <c r="A12" s="46"/>
      <c r="B12" s="129"/>
      <c r="C12" s="139"/>
    </row>
    <row r="13" spans="1:3" x14ac:dyDescent="0.25">
      <c r="A13" s="46"/>
      <c r="B13" s="129"/>
      <c r="C13" s="139"/>
    </row>
    <row r="14" spans="1:3" x14ac:dyDescent="0.25">
      <c r="A14" s="46"/>
      <c r="B14" s="129"/>
      <c r="C14" s="139"/>
    </row>
    <row r="15" spans="1:3" x14ac:dyDescent="0.25">
      <c r="A15" s="46"/>
      <c r="B15" s="129"/>
      <c r="C15" s="139"/>
    </row>
  </sheetData>
  <hyperlinks>
    <hyperlink ref="A1" location="'Total Orgs'!A1" display="Total Organizations" xr:uid="{4F47A101-D23B-4B8C-9B53-FE06ECB74345}"/>
  </hyperlink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800-000000000000}">
  <sheetPr>
    <tabColor theme="1"/>
  </sheetPr>
  <dimension ref="A1:C3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55</v>
      </c>
    </row>
    <row r="5" spans="1:3" x14ac:dyDescent="0.25">
      <c r="A5" s="4" t="s">
        <v>1</v>
      </c>
      <c r="B5" s="2">
        <f>'Total Orgs'!B162</f>
        <v>8500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B5/3</f>
        <v>2833.3333333333335</v>
      </c>
    </row>
    <row r="8" spans="1:3" x14ac:dyDescent="0.25">
      <c r="A8" s="4" t="s">
        <v>3</v>
      </c>
      <c r="B8" s="2">
        <f>SUM(B12:B106)</f>
        <v>0</v>
      </c>
    </row>
    <row r="9" spans="1:3" x14ac:dyDescent="0.25">
      <c r="A9" s="4" t="s">
        <v>4</v>
      </c>
      <c r="B9" s="2">
        <f>SUM(B5+B6-B7-B8)</f>
        <v>5666.6666666666661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8" spans="1:3" s="23" customFormat="1" x14ac:dyDescent="0.25">
      <c r="A18" s="13"/>
      <c r="B18" s="14"/>
      <c r="C18"/>
    </row>
    <row r="19" spans="1:3" s="23" customFormat="1" x14ac:dyDescent="0.25">
      <c r="A19" s="13"/>
      <c r="B19" s="14"/>
      <c r="C19"/>
    </row>
    <row r="21" spans="1:3" x14ac:dyDescent="0.25">
      <c r="A21" s="13"/>
      <c r="B21" s="14"/>
    </row>
    <row r="22" spans="1:3" x14ac:dyDescent="0.25">
      <c r="A22" s="13"/>
      <c r="B22" s="14"/>
    </row>
    <row r="30" spans="1:3" s="23" customFormat="1" x14ac:dyDescent="0.25">
      <c r="A30" s="13"/>
      <c r="B30" s="14"/>
      <c r="C30" s="15"/>
    </row>
  </sheetData>
  <hyperlinks>
    <hyperlink ref="A1" location="'Total Orgs'!A1" display="Total Organizations" xr:uid="{00000000-0004-0000-C800-000000000000}"/>
  </hyperlinks>
  <pageMargins left="0.75" right="0.75" top="1" bottom="1" header="0.5" footer="0.5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F575C-5A28-40EE-BB48-2EB5756D51ED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373</v>
      </c>
    </row>
    <row r="5" spans="1:3" x14ac:dyDescent="0.25">
      <c r="A5" s="141" t="s">
        <v>1</v>
      </c>
      <c r="B5" s="129">
        <f>'Total Orgs'!B163</f>
        <v>500</v>
      </c>
    </row>
    <row r="6" spans="1:3" x14ac:dyDescent="0.25">
      <c r="A6" s="141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SUM(B5+B6-B7-B8)</f>
        <v>500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</sheetData>
  <hyperlinks>
    <hyperlink ref="A1" location="'Total Orgs'!A1" display="Total Organizations" xr:uid="{3E0CAEC8-843B-4AB5-92C9-BA49399150A0}"/>
  </hyperlinks>
  <pageMargins left="0.75" right="0.75" top="1" bottom="1" header="0.5" footer="0.5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B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294</v>
      </c>
    </row>
    <row r="5" spans="1:3" x14ac:dyDescent="0.25">
      <c r="A5" s="141" t="s">
        <v>1</v>
      </c>
      <c r="B5" s="129">
        <f>'Total Orgs'!B164</f>
        <v>500</v>
      </c>
    </row>
    <row r="6" spans="1:3" x14ac:dyDescent="0.25">
      <c r="A6" s="141" t="s">
        <v>2</v>
      </c>
    </row>
    <row r="7" spans="1:3" x14ac:dyDescent="0.25">
      <c r="A7" s="141" t="s">
        <v>135</v>
      </c>
      <c r="B7" s="129">
        <v>500</v>
      </c>
    </row>
    <row r="8" spans="1:3" x14ac:dyDescent="0.25">
      <c r="A8" s="141" t="s">
        <v>3</v>
      </c>
      <c r="B8" s="129">
        <f>SUM(B12:B104)</f>
        <v>0</v>
      </c>
    </row>
    <row r="9" spans="1:3" x14ac:dyDescent="0.25">
      <c r="A9" s="141" t="s">
        <v>4</v>
      </c>
      <c r="B9" s="129">
        <f>SUM(B5+B6-B7-B8)</f>
        <v>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</sheetData>
  <hyperlinks>
    <hyperlink ref="A1" location="'Total Orgs'!A1" display="Total Organizations" xr:uid="{00000000-0004-0000-CB00-000000000000}"/>
  </hyperlinks>
  <pageMargins left="0.75" right="0.75" top="1" bottom="1" header="0.5" footer="0.5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C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295</v>
      </c>
    </row>
    <row r="5" spans="1:3" x14ac:dyDescent="0.25">
      <c r="A5" s="141" t="s">
        <v>1</v>
      </c>
      <c r="B5" s="129">
        <f>'Total Orgs'!B166</f>
        <v>500</v>
      </c>
    </row>
    <row r="6" spans="1:3" x14ac:dyDescent="0.25">
      <c r="A6" s="141" t="s">
        <v>2</v>
      </c>
    </row>
    <row r="7" spans="1:3" x14ac:dyDescent="0.25">
      <c r="A7" s="141" t="s">
        <v>135</v>
      </c>
    </row>
    <row r="8" spans="1:3" x14ac:dyDescent="0.25">
      <c r="A8" s="141" t="s">
        <v>3</v>
      </c>
      <c r="B8" s="129">
        <f>SUM(B12:B104)</f>
        <v>0</v>
      </c>
    </row>
    <row r="9" spans="1:3" x14ac:dyDescent="0.25">
      <c r="A9" s="141" t="s">
        <v>4</v>
      </c>
      <c r="B9" s="129">
        <f>SUM(B5+B6-B7-B8)</f>
        <v>500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</sheetData>
  <hyperlinks>
    <hyperlink ref="A1" location="'Total Orgs'!A1" display="Total Organizations" xr:uid="{00000000-0004-0000-CC00-000000000000}"/>
  </hyperlinks>
  <pageMargins left="0.75" right="0.75" top="1" bottom="1" header="0.5" footer="0.5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D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182</v>
      </c>
    </row>
    <row r="5" spans="1:3" x14ac:dyDescent="0.25">
      <c r="A5" s="4" t="s">
        <v>1</v>
      </c>
      <c r="B5" s="2">
        <f>'Total Orgs'!B166</f>
        <v>500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D00-000000000000}"/>
  </hyperlinks>
  <pageMargins left="0.75" right="0.75" top="1" bottom="1" header="0.5" footer="0.5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E00-000000000000}">
  <sheetPr>
    <tabColor theme="1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213</v>
      </c>
    </row>
    <row r="5" spans="1:3" x14ac:dyDescent="0.25">
      <c r="A5" s="4" t="s">
        <v>1</v>
      </c>
      <c r="B5" s="2">
        <f>'Total Orgs'!B167</f>
        <v>700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700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59"/>
      <c r="B12" s="160"/>
      <c r="C12" s="161"/>
    </row>
  </sheetData>
  <hyperlinks>
    <hyperlink ref="A1" location="'Total Orgs'!A1" display="Total Organizations" xr:uid="{00000000-0004-0000-CE00-000000000000}"/>
  </hyperlinks>
  <pageMargins left="0.75" right="0.75" top="1" bottom="1" header="0.5" footer="0.5"/>
  <pageSetup orientation="portrait" horizontalDpi="4294967292" verticalDpi="4294967292" r:id="rId1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F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229</v>
      </c>
    </row>
    <row r="5" spans="1:3" x14ac:dyDescent="0.25">
      <c r="A5" s="4" t="s">
        <v>1</v>
      </c>
      <c r="B5" s="2">
        <f>'Total Orgs'!B168</f>
        <v>600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F00-000000000000}"/>
  </hyperlinks>
  <pageMargins left="0.75" right="0.75" top="1" bottom="1" header="0.5" footer="0.5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1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153</v>
      </c>
    </row>
    <row r="5" spans="1:3" x14ac:dyDescent="0.25">
      <c r="A5" s="4" t="s">
        <v>1</v>
      </c>
      <c r="B5" s="2">
        <f>'Total Orgs'!B169</f>
        <v>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D100-000000000000}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63</v>
      </c>
    </row>
    <row r="5" spans="1:3" x14ac:dyDescent="0.25">
      <c r="A5" s="4" t="s">
        <v>1</v>
      </c>
      <c r="B5" s="2">
        <f>'Total Orgs'!B18</f>
        <v>5000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SUM(B12:B105)</f>
        <v>1462.5</v>
      </c>
    </row>
    <row r="9" spans="1:3" x14ac:dyDescent="0.25">
      <c r="A9" s="4" t="s">
        <v>4</v>
      </c>
      <c r="B9" s="2">
        <f>SUM(B5+B6+B7-B8)</f>
        <v>3537.5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44468</v>
      </c>
      <c r="B12" s="2">
        <v>812.5</v>
      </c>
      <c r="C12" t="s">
        <v>486</v>
      </c>
    </row>
    <row r="13" spans="1:3" x14ac:dyDescent="0.25">
      <c r="C13" t="s">
        <v>487</v>
      </c>
    </row>
    <row r="14" spans="1:3" x14ac:dyDescent="0.25">
      <c r="A14" s="262">
        <v>44552</v>
      </c>
      <c r="B14" s="257">
        <v>650</v>
      </c>
      <c r="C14" s="29" t="s">
        <v>675</v>
      </c>
    </row>
    <row r="15" spans="1:3" x14ac:dyDescent="0.25">
      <c r="A15" s="262"/>
      <c r="B15" s="257"/>
      <c r="C15" s="29" t="s">
        <v>676</v>
      </c>
    </row>
  </sheetData>
  <hyperlinks>
    <hyperlink ref="A1" location="'Total Orgs'!A1" display="Total Organizations" xr:uid="{00000000-0004-0000-1200-000000000000}"/>
  </hyperlinks>
  <pageMargins left="0.75" right="0.75" top="1" bottom="1" header="0.5" footer="0.5"/>
  <pageSetup orientation="portrait" r:id="rId1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200-000000000000}">
  <sheetPr>
    <tabColor rgb="FFC00000"/>
  </sheetPr>
  <dimension ref="A1:C4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56</v>
      </c>
      <c r="C3" t="s">
        <v>269</v>
      </c>
    </row>
    <row r="4" spans="1:3" x14ac:dyDescent="0.25">
      <c r="C4" t="s">
        <v>270</v>
      </c>
    </row>
    <row r="5" spans="1:3" x14ac:dyDescent="0.25">
      <c r="A5" s="4" t="s">
        <v>1</v>
      </c>
      <c r="B5" s="2">
        <f>'Total Orgs'!B170</f>
        <v>8000</v>
      </c>
      <c r="C5" t="s">
        <v>351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SUM(B12:B124)</f>
        <v>3951.05</v>
      </c>
    </row>
    <row r="9" spans="1:3" x14ac:dyDescent="0.25">
      <c r="A9" s="4" t="s">
        <v>4</v>
      </c>
      <c r="B9" s="2">
        <f>SUM(B5+B6-B8)</f>
        <v>4048.95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44540</v>
      </c>
      <c r="B12" s="2">
        <v>2410</v>
      </c>
      <c r="C12" t="s">
        <v>656</v>
      </c>
    </row>
    <row r="13" spans="1:3" x14ac:dyDescent="0.25">
      <c r="C13" t="s">
        <v>657</v>
      </c>
    </row>
    <row r="14" spans="1:3" s="139" customFormat="1" x14ac:dyDescent="0.25">
      <c r="A14" s="141">
        <v>44543</v>
      </c>
      <c r="B14" s="129">
        <v>1118.4000000000001</v>
      </c>
      <c r="C14" s="139" t="s">
        <v>660</v>
      </c>
    </row>
    <row r="15" spans="1:3" s="139" customFormat="1" x14ac:dyDescent="0.25">
      <c r="A15" s="141"/>
      <c r="B15" s="129"/>
      <c r="C15" s="139" t="s">
        <v>661</v>
      </c>
    </row>
    <row r="16" spans="1:3" s="139" customFormat="1" x14ac:dyDescent="0.25">
      <c r="A16" s="141">
        <v>44564</v>
      </c>
      <c r="B16" s="129">
        <v>422.65</v>
      </c>
      <c r="C16" s="139" t="s">
        <v>682</v>
      </c>
    </row>
    <row r="17" spans="1:3" s="139" customFormat="1" x14ac:dyDescent="0.25">
      <c r="A17" s="141"/>
      <c r="B17" s="129"/>
      <c r="C17" s="139" t="s">
        <v>683</v>
      </c>
    </row>
    <row r="25" spans="1:3" x14ac:dyDescent="0.25">
      <c r="C25" s="10"/>
    </row>
    <row r="33" spans="1:3" s="23" customFormat="1" x14ac:dyDescent="0.25">
      <c r="A33" s="13"/>
      <c r="B33" s="14"/>
      <c r="C33" s="15"/>
    </row>
    <row r="42" spans="1:3" s="23" customFormat="1" x14ac:dyDescent="0.25">
      <c r="A42" s="13"/>
      <c r="B42" s="14"/>
      <c r="C42" s="15"/>
    </row>
  </sheetData>
  <hyperlinks>
    <hyperlink ref="A1" location="'Total Orgs'!A1" display="Total Organizations" xr:uid="{00000000-0004-0000-D200-000000000000}"/>
  </hyperlinks>
  <pageMargins left="0.75" right="0.75" top="1" bottom="1" header="0.5" footer="0.5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400-000000000000}">
  <dimension ref="A1:J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70</v>
      </c>
    </row>
    <row r="5" spans="1:3" x14ac:dyDescent="0.25">
      <c r="A5" s="4" t="s">
        <v>1</v>
      </c>
      <c r="B5" s="2">
        <v>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C11" s="9"/>
    </row>
    <row r="12" spans="1:3" x14ac:dyDescent="0.25">
      <c r="C12" s="15"/>
    </row>
    <row r="13" spans="1:3" x14ac:dyDescent="0.25">
      <c r="C13" s="9"/>
    </row>
    <row r="15" spans="1:3" x14ac:dyDescent="0.25">
      <c r="C15" s="9"/>
    </row>
    <row r="16" spans="1:3" x14ac:dyDescent="0.25">
      <c r="C16" s="17"/>
    </row>
    <row r="17" spans="1:10" s="17" customFormat="1" x14ac:dyDescent="0.25">
      <c r="A17" s="107"/>
      <c r="B17" s="108"/>
      <c r="C17" s="109"/>
    </row>
    <row r="18" spans="1:10" x14ac:dyDescent="0.25">
      <c r="A18" s="87"/>
      <c r="C18" s="110"/>
    </row>
    <row r="19" spans="1:10" x14ac:dyDescent="0.25">
      <c r="A19" s="87"/>
      <c r="C19" s="88"/>
    </row>
    <row r="20" spans="1:10" x14ac:dyDescent="0.25">
      <c r="A20" s="87"/>
      <c r="C20" s="88"/>
    </row>
    <row r="21" spans="1:10" x14ac:dyDescent="0.25">
      <c r="A21" s="90"/>
      <c r="B21" s="91"/>
      <c r="C21" s="66"/>
    </row>
    <row r="22" spans="1:10" s="17" customFormat="1" x14ac:dyDescent="0.25">
      <c r="A22" s="107"/>
      <c r="B22" s="108"/>
      <c r="C22" s="109"/>
      <c r="D22" s="116" t="s">
        <v>217</v>
      </c>
      <c r="E22" s="116"/>
      <c r="F22" s="116"/>
      <c r="G22" s="116"/>
      <c r="H22" s="116"/>
      <c r="I22" s="116"/>
      <c r="J22" s="116"/>
    </row>
    <row r="23" spans="1:10" s="17" customFormat="1" x14ac:dyDescent="0.25">
      <c r="A23" s="111"/>
      <c r="B23" s="19"/>
      <c r="C23" s="110"/>
    </row>
    <row r="24" spans="1:10" s="17" customFormat="1" x14ac:dyDescent="0.25">
      <c r="A24" s="111"/>
      <c r="B24" s="19"/>
      <c r="C24" s="110"/>
    </row>
    <row r="25" spans="1:10" s="17" customFormat="1" x14ac:dyDescent="0.25">
      <c r="A25" s="111"/>
      <c r="B25" s="19"/>
      <c r="C25" s="110"/>
    </row>
    <row r="26" spans="1:10" s="17" customFormat="1" x14ac:dyDescent="0.25">
      <c r="A26" s="111"/>
      <c r="B26" s="19"/>
      <c r="C26" s="110"/>
    </row>
    <row r="27" spans="1:10" s="17" customFormat="1" x14ac:dyDescent="0.25">
      <c r="A27" s="111"/>
      <c r="B27" s="19"/>
      <c r="C27" s="110"/>
    </row>
    <row r="28" spans="1:10" s="17" customFormat="1" x14ac:dyDescent="0.25">
      <c r="A28" s="117"/>
      <c r="B28" s="118"/>
      <c r="C28" s="112"/>
    </row>
    <row r="29" spans="1:10" s="17" customFormat="1" x14ac:dyDescent="0.25">
      <c r="A29" s="107"/>
      <c r="B29" s="108"/>
      <c r="C29" s="109"/>
    </row>
    <row r="30" spans="1:10" s="17" customFormat="1" x14ac:dyDescent="0.25">
      <c r="A30" s="111"/>
      <c r="B30" s="19"/>
      <c r="C30" s="110"/>
    </row>
    <row r="31" spans="1:10" s="17" customFormat="1" x14ac:dyDescent="0.25">
      <c r="A31" s="111"/>
      <c r="B31" s="19"/>
      <c r="C31" s="110"/>
    </row>
    <row r="32" spans="1:10" x14ac:dyDescent="0.25">
      <c r="A32" s="87"/>
      <c r="C32" s="110"/>
    </row>
    <row r="33" spans="1:3" x14ac:dyDescent="0.25">
      <c r="A33" s="90"/>
      <c r="B33" s="91"/>
      <c r="C33" s="112"/>
    </row>
    <row r="34" spans="1:3" x14ac:dyDescent="0.25">
      <c r="C34" s="9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85"/>
      <c r="B41" s="86"/>
      <c r="C41" s="109"/>
    </row>
    <row r="42" spans="1:3" x14ac:dyDescent="0.25">
      <c r="A42" s="87"/>
      <c r="B42" s="129"/>
      <c r="C42" s="110"/>
    </row>
    <row r="43" spans="1:3" x14ac:dyDescent="0.25">
      <c r="A43" s="87"/>
      <c r="B43" s="129"/>
      <c r="C43" s="110"/>
    </row>
    <row r="44" spans="1:3" x14ac:dyDescent="0.25">
      <c r="A44" s="87"/>
      <c r="B44" s="129"/>
      <c r="C44" s="110"/>
    </row>
    <row r="45" spans="1:3" x14ac:dyDescent="0.25">
      <c r="A45" s="90"/>
      <c r="B45" s="91"/>
      <c r="C45" s="112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7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58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58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00000000-0004-0000-D400-000000000000}"/>
  </hyperlinks>
  <pageMargins left="0.75" right="0.75" top="1" bottom="1" header="0.5" footer="0.5"/>
  <pageSetup orientation="portrait" r:id="rId1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500-000000000000}">
  <dimension ref="A1:J162"/>
  <sheetViews>
    <sheetView zoomScale="125" zoomScaleNormal="12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  <col min="4" max="4" width="15.375" customWidth="1"/>
    <col min="5" max="5" width="32.125" customWidth="1"/>
    <col min="6" max="6" width="22" customWidth="1"/>
  </cols>
  <sheetData>
    <row r="1" spans="1:10" x14ac:dyDescent="0.25">
      <c r="A1" s="5" t="s">
        <v>0</v>
      </c>
      <c r="C1" s="1" t="str">
        <f>'Total Orgs'!A1</f>
        <v>Budget 2021-2022</v>
      </c>
    </row>
    <row r="2" spans="1:10" x14ac:dyDescent="0.25">
      <c r="A2" s="5"/>
    </row>
    <row r="3" spans="1:10" x14ac:dyDescent="0.25">
      <c r="A3" s="6" t="s">
        <v>57</v>
      </c>
    </row>
    <row r="5" spans="1:10" x14ac:dyDescent="0.25">
      <c r="A5" s="4" t="s">
        <v>1</v>
      </c>
      <c r="B5" s="2">
        <f>'Total Orgs'!B172</f>
        <v>5000</v>
      </c>
    </row>
    <row r="6" spans="1:10" x14ac:dyDescent="0.25">
      <c r="A6" s="4" t="s">
        <v>2</v>
      </c>
    </row>
    <row r="7" spans="1:10" x14ac:dyDescent="0.25">
      <c r="A7" s="4" t="s">
        <v>3</v>
      </c>
      <c r="B7" s="2">
        <f>SUM(B11:B105)</f>
        <v>3000</v>
      </c>
    </row>
    <row r="8" spans="1:10" x14ac:dyDescent="0.25">
      <c r="A8" s="4" t="s">
        <v>4</v>
      </c>
      <c r="B8" s="2">
        <f>SUM(B5+B6-B7)</f>
        <v>2000</v>
      </c>
    </row>
    <row r="10" spans="1:10" s="1" customFormat="1" x14ac:dyDescent="0.25">
      <c r="A10" s="7" t="s">
        <v>5</v>
      </c>
      <c r="B10" s="3" t="s">
        <v>6</v>
      </c>
      <c r="C10" s="1" t="s">
        <v>7</v>
      </c>
    </row>
    <row r="11" spans="1:10" x14ac:dyDescent="0.25">
      <c r="A11" s="4">
        <v>44443</v>
      </c>
      <c r="B11" s="2">
        <v>500</v>
      </c>
      <c r="C11" s="9" t="s">
        <v>593</v>
      </c>
      <c r="E11" s="10" t="s">
        <v>655</v>
      </c>
    </row>
    <row r="12" spans="1:10" x14ac:dyDescent="0.25">
      <c r="C12" s="153" t="s">
        <v>385</v>
      </c>
    </row>
    <row r="13" spans="1:10" x14ac:dyDescent="0.25">
      <c r="C13" s="253" t="s">
        <v>387</v>
      </c>
    </row>
    <row r="14" spans="1:10" ht="15.75" customHeight="1" x14ac:dyDescent="0.25">
      <c r="C14" s="215" t="s">
        <v>507</v>
      </c>
      <c r="D14" s="23"/>
      <c r="E14" s="23"/>
      <c r="F14" s="23"/>
      <c r="G14" s="23"/>
      <c r="H14" s="23"/>
      <c r="I14" s="23"/>
      <c r="J14" s="23"/>
    </row>
    <row r="15" spans="1:10" x14ac:dyDescent="0.25">
      <c r="C15" s="9"/>
      <c r="D15" s="23"/>
      <c r="E15" s="23"/>
      <c r="F15" s="23"/>
      <c r="G15" s="23"/>
      <c r="H15" s="23"/>
      <c r="I15" s="23"/>
      <c r="J15" s="23"/>
    </row>
    <row r="16" spans="1:10" x14ac:dyDescent="0.25">
      <c r="C16" s="153"/>
      <c r="D16" s="23"/>
      <c r="E16" s="23"/>
      <c r="F16" s="23"/>
      <c r="G16" s="23"/>
      <c r="H16" s="23"/>
      <c r="I16" s="23"/>
      <c r="J16" s="23"/>
    </row>
    <row r="17" spans="1:10" x14ac:dyDescent="0.25">
      <c r="A17" s="4">
        <v>44443</v>
      </c>
      <c r="C17" s="9" t="s">
        <v>570</v>
      </c>
      <c r="D17" s="23"/>
      <c r="E17" s="23"/>
      <c r="F17" s="23"/>
      <c r="G17" s="23"/>
      <c r="H17" s="23"/>
      <c r="I17" s="23"/>
      <c r="J17" s="23"/>
    </row>
    <row r="18" spans="1:10" x14ac:dyDescent="0.25">
      <c r="C18" s="153" t="s">
        <v>386</v>
      </c>
      <c r="D18" s="173"/>
      <c r="E18" s="23"/>
      <c r="F18" s="23"/>
      <c r="G18" s="23"/>
      <c r="H18" s="23"/>
      <c r="I18" s="23"/>
      <c r="J18" s="23"/>
    </row>
    <row r="19" spans="1:10" x14ac:dyDescent="0.25">
      <c r="C19" s="253" t="s">
        <v>387</v>
      </c>
      <c r="D19" s="174"/>
    </row>
    <row r="20" spans="1:10" x14ac:dyDescent="0.25">
      <c r="C20" s="153"/>
      <c r="D20" s="175"/>
    </row>
    <row r="21" spans="1:10" s="139" customFormat="1" x14ac:dyDescent="0.25">
      <c r="A21" s="141"/>
      <c r="B21" s="129"/>
      <c r="C21" s="9"/>
      <c r="D21" s="174"/>
    </row>
    <row r="22" spans="1:10" s="139" customFormat="1" x14ac:dyDescent="0.25">
      <c r="A22" s="141"/>
      <c r="B22" s="129"/>
      <c r="C22" s="153"/>
      <c r="D22" s="174"/>
    </row>
    <row r="23" spans="1:10" s="139" customFormat="1" x14ac:dyDescent="0.25">
      <c r="A23" s="141"/>
      <c r="B23" s="129"/>
      <c r="C23" s="153"/>
    </row>
    <row r="24" spans="1:10" x14ac:dyDescent="0.25">
      <c r="A24" s="4">
        <v>44443</v>
      </c>
      <c r="B24" s="2">
        <v>500</v>
      </c>
      <c r="C24" s="9" t="s">
        <v>574</v>
      </c>
      <c r="E24" t="s">
        <v>594</v>
      </c>
    </row>
    <row r="25" spans="1:10" x14ac:dyDescent="0.25">
      <c r="C25" s="153" t="s">
        <v>388</v>
      </c>
    </row>
    <row r="26" spans="1:10" x14ac:dyDescent="0.25">
      <c r="C26" s="253" t="s">
        <v>389</v>
      </c>
    </row>
    <row r="27" spans="1:10" x14ac:dyDescent="0.25">
      <c r="C27" s="153" t="s">
        <v>390</v>
      </c>
    </row>
    <row r="28" spans="1:10" x14ac:dyDescent="0.25">
      <c r="C28" s="9"/>
    </row>
    <row r="29" spans="1:10" x14ac:dyDescent="0.25">
      <c r="C29" s="17"/>
    </row>
    <row r="30" spans="1:10" x14ac:dyDescent="0.25">
      <c r="A30" s="4">
        <v>44443</v>
      </c>
      <c r="B30" s="2">
        <v>500</v>
      </c>
      <c r="C30" s="9" t="s">
        <v>575</v>
      </c>
      <c r="D30">
        <v>493.64</v>
      </c>
      <c r="E30" t="s">
        <v>565</v>
      </c>
    </row>
    <row r="31" spans="1:10" x14ac:dyDescent="0.25">
      <c r="C31" s="153" t="s">
        <v>391</v>
      </c>
      <c r="E31" t="s">
        <v>566</v>
      </c>
    </row>
    <row r="32" spans="1:10" x14ac:dyDescent="0.25">
      <c r="C32" s="253" t="s">
        <v>392</v>
      </c>
      <c r="E32" t="s">
        <v>567</v>
      </c>
    </row>
    <row r="33" spans="1:4" x14ac:dyDescent="0.25">
      <c r="C33" s="328" t="s">
        <v>390</v>
      </c>
      <c r="D33" s="326"/>
    </row>
    <row r="34" spans="1:4" s="139" customFormat="1" x14ac:dyDescent="0.25">
      <c r="A34" s="141"/>
      <c r="B34" s="129"/>
      <c r="C34" s="327" t="s">
        <v>4</v>
      </c>
      <c r="D34" s="129">
        <f>B30-D30</f>
        <v>6.3600000000000136</v>
      </c>
    </row>
    <row r="35" spans="1:4" x14ac:dyDescent="0.25">
      <c r="C35" s="9"/>
    </row>
    <row r="36" spans="1:4" x14ac:dyDescent="0.25">
      <c r="C36" s="17"/>
    </row>
    <row r="37" spans="1:4" x14ac:dyDescent="0.25">
      <c r="A37" s="4">
        <v>44443</v>
      </c>
      <c r="C37" s="9" t="s">
        <v>576</v>
      </c>
    </row>
    <row r="38" spans="1:4" x14ac:dyDescent="0.25">
      <c r="C38" s="153" t="s">
        <v>393</v>
      </c>
    </row>
    <row r="39" spans="1:4" x14ac:dyDescent="0.25">
      <c r="C39" s="253" t="s">
        <v>394</v>
      </c>
    </row>
    <row r="40" spans="1:4" x14ac:dyDescent="0.25">
      <c r="C40" s="153" t="s">
        <v>395</v>
      </c>
    </row>
    <row r="41" spans="1:4" x14ac:dyDescent="0.25">
      <c r="C41" s="9"/>
    </row>
    <row r="42" spans="1:4" x14ac:dyDescent="0.25">
      <c r="C42" s="17"/>
    </row>
    <row r="43" spans="1:4" x14ac:dyDescent="0.25">
      <c r="A43" s="4">
        <v>44443</v>
      </c>
      <c r="B43" s="2">
        <v>500</v>
      </c>
      <c r="C43" s="9" t="s">
        <v>577</v>
      </c>
    </row>
    <row r="44" spans="1:4" x14ac:dyDescent="0.25">
      <c r="C44" s="153" t="s">
        <v>396</v>
      </c>
    </row>
    <row r="45" spans="1:4" x14ac:dyDescent="0.25">
      <c r="A45" s="46"/>
      <c r="C45" s="215" t="s">
        <v>397</v>
      </c>
    </row>
    <row r="46" spans="1:4" x14ac:dyDescent="0.25">
      <c r="C46" s="153" t="s">
        <v>398</v>
      </c>
    </row>
    <row r="47" spans="1:4" x14ac:dyDescent="0.25">
      <c r="A47" s="46"/>
      <c r="C47" s="9"/>
    </row>
    <row r="48" spans="1:4" x14ac:dyDescent="0.25">
      <c r="A48" s="4">
        <v>44443</v>
      </c>
      <c r="C48" s="9" t="s">
        <v>579</v>
      </c>
    </row>
    <row r="49" spans="1:5" x14ac:dyDescent="0.25">
      <c r="C49" s="253" t="s">
        <v>399</v>
      </c>
    </row>
    <row r="50" spans="1:5" x14ac:dyDescent="0.25">
      <c r="C50" s="153" t="s">
        <v>400</v>
      </c>
    </row>
    <row r="51" spans="1:5" x14ac:dyDescent="0.25">
      <c r="C51" s="253" t="s">
        <v>398</v>
      </c>
    </row>
    <row r="52" spans="1:5" x14ac:dyDescent="0.25">
      <c r="C52" s="17"/>
    </row>
    <row r="53" spans="1:5" x14ac:dyDescent="0.25">
      <c r="A53" s="4">
        <v>44442</v>
      </c>
      <c r="B53" s="160">
        <v>500</v>
      </c>
      <c r="C53" s="266" t="s">
        <v>578</v>
      </c>
      <c r="D53" s="270">
        <v>500</v>
      </c>
      <c r="E53" t="s">
        <v>564</v>
      </c>
    </row>
    <row r="54" spans="1:5" x14ac:dyDescent="0.25">
      <c r="B54" s="160"/>
      <c r="C54" s="267" t="s">
        <v>409</v>
      </c>
      <c r="D54" s="278">
        <v>500</v>
      </c>
    </row>
    <row r="55" spans="1:5" x14ac:dyDescent="0.25">
      <c r="B55" s="160"/>
      <c r="C55" s="268" t="s">
        <v>410</v>
      </c>
      <c r="D55" s="270">
        <f>D53-D54</f>
        <v>0</v>
      </c>
    </row>
    <row r="56" spans="1:5" x14ac:dyDescent="0.25">
      <c r="B56" s="160"/>
      <c r="C56" s="267" t="s">
        <v>411</v>
      </c>
    </row>
    <row r="57" spans="1:5" x14ac:dyDescent="0.25">
      <c r="B57" s="160"/>
      <c r="C57" s="268" t="s">
        <v>412</v>
      </c>
    </row>
    <row r="58" spans="1:5" x14ac:dyDescent="0.25">
      <c r="C58" s="153" t="s">
        <v>496</v>
      </c>
    </row>
    <row r="59" spans="1:5" x14ac:dyDescent="0.25">
      <c r="A59" s="13"/>
      <c r="B59" s="14"/>
      <c r="C59" s="123"/>
    </row>
    <row r="60" spans="1:5" x14ac:dyDescent="0.25">
      <c r="C60" s="17"/>
    </row>
    <row r="61" spans="1:5" x14ac:dyDescent="0.25">
      <c r="A61" s="4">
        <v>44442</v>
      </c>
      <c r="C61" s="9" t="s">
        <v>580</v>
      </c>
    </row>
    <row r="62" spans="1:5" x14ac:dyDescent="0.25">
      <c r="C62" s="153" t="s">
        <v>413</v>
      </c>
    </row>
    <row r="63" spans="1:5" x14ac:dyDescent="0.25">
      <c r="C63" s="258" t="s">
        <v>414</v>
      </c>
    </row>
    <row r="64" spans="1:5" x14ac:dyDescent="0.25">
      <c r="C64" s="153" t="s">
        <v>415</v>
      </c>
    </row>
    <row r="65" spans="1:3" x14ac:dyDescent="0.25">
      <c r="C65" s="258" t="s">
        <v>416</v>
      </c>
    </row>
    <row r="66" spans="1:3" x14ac:dyDescent="0.25">
      <c r="C66" s="17"/>
    </row>
    <row r="67" spans="1:3" x14ac:dyDescent="0.25">
      <c r="C67" s="9"/>
    </row>
    <row r="68" spans="1:3" x14ac:dyDescent="0.25">
      <c r="A68" s="4">
        <v>44442</v>
      </c>
      <c r="C68" s="9" t="s">
        <v>581</v>
      </c>
    </row>
    <row r="69" spans="1:3" x14ac:dyDescent="0.25">
      <c r="C69" s="258" t="s">
        <v>420</v>
      </c>
    </row>
    <row r="70" spans="1:3" x14ac:dyDescent="0.25">
      <c r="C70" s="153" t="s">
        <v>421</v>
      </c>
    </row>
    <row r="71" spans="1:3" x14ac:dyDescent="0.25">
      <c r="C71" s="258" t="s">
        <v>422</v>
      </c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x14ac:dyDescent="0.25">
      <c r="A75" s="4">
        <v>44457</v>
      </c>
      <c r="C75" s="9" t="s">
        <v>582</v>
      </c>
    </row>
    <row r="76" spans="1:3" x14ac:dyDescent="0.25">
      <c r="C76" s="153" t="s">
        <v>429</v>
      </c>
    </row>
    <row r="77" spans="1:3" x14ac:dyDescent="0.25">
      <c r="C77" s="153" t="s">
        <v>422</v>
      </c>
    </row>
    <row r="78" spans="1:3" x14ac:dyDescent="0.25">
      <c r="C78" s="153" t="s">
        <v>430</v>
      </c>
    </row>
    <row r="79" spans="1:3" x14ac:dyDescent="0.25">
      <c r="C79" s="17"/>
    </row>
    <row r="80" spans="1:3" x14ac:dyDescent="0.25">
      <c r="C80" s="17"/>
    </row>
    <row r="81" spans="1:5" x14ac:dyDescent="0.25">
      <c r="C81" s="17"/>
    </row>
    <row r="82" spans="1:5" x14ac:dyDescent="0.25">
      <c r="C82" s="17"/>
    </row>
    <row r="83" spans="1:5" x14ac:dyDescent="0.25">
      <c r="A83" s="4">
        <v>44457</v>
      </c>
      <c r="C83" s="9" t="s">
        <v>583</v>
      </c>
    </row>
    <row r="84" spans="1:5" x14ac:dyDescent="0.25">
      <c r="C84" s="153" t="s">
        <v>431</v>
      </c>
    </row>
    <row r="85" spans="1:5" x14ac:dyDescent="0.25">
      <c r="C85" s="153" t="s">
        <v>432</v>
      </c>
    </row>
    <row r="86" spans="1:5" x14ac:dyDescent="0.25">
      <c r="C86" s="17"/>
    </row>
    <row r="87" spans="1:5" x14ac:dyDescent="0.25">
      <c r="C87" s="17"/>
    </row>
    <row r="88" spans="1:5" x14ac:dyDescent="0.25">
      <c r="A88" s="4">
        <v>44460</v>
      </c>
      <c r="C88" s="9" t="s">
        <v>584</v>
      </c>
    </row>
    <row r="89" spans="1:5" x14ac:dyDescent="0.25">
      <c r="C89" s="153" t="s">
        <v>441</v>
      </c>
    </row>
    <row r="90" spans="1:5" x14ac:dyDescent="0.25">
      <c r="C90" s="153" t="s">
        <v>438</v>
      </c>
    </row>
    <row r="91" spans="1:5" x14ac:dyDescent="0.25">
      <c r="C91" s="153" t="s">
        <v>439</v>
      </c>
    </row>
    <row r="92" spans="1:5" x14ac:dyDescent="0.25">
      <c r="C92" s="153" t="s">
        <v>440</v>
      </c>
    </row>
    <row r="93" spans="1:5" x14ac:dyDescent="0.25">
      <c r="C93" s="17"/>
    </row>
    <row r="94" spans="1:5" x14ac:dyDescent="0.25">
      <c r="C94" s="17"/>
    </row>
    <row r="95" spans="1:5" x14ac:dyDescent="0.25">
      <c r="A95" s="4">
        <v>44461</v>
      </c>
      <c r="B95" s="2">
        <v>500</v>
      </c>
      <c r="C95" s="9" t="s">
        <v>455</v>
      </c>
      <c r="D95" s="270">
        <v>500</v>
      </c>
      <c r="E95" t="s">
        <v>562</v>
      </c>
    </row>
    <row r="96" spans="1:5" x14ac:dyDescent="0.25">
      <c r="C96" s="153" t="s">
        <v>585</v>
      </c>
      <c r="E96" t="s">
        <v>680</v>
      </c>
    </row>
    <row r="97" spans="1:5" x14ac:dyDescent="0.25">
      <c r="C97" s="153" t="s">
        <v>456</v>
      </c>
      <c r="E97" s="141"/>
    </row>
    <row r="98" spans="1:5" x14ac:dyDescent="0.25">
      <c r="C98" s="153" t="s">
        <v>457</v>
      </c>
    </row>
    <row r="99" spans="1:5" x14ac:dyDescent="0.25">
      <c r="C99" s="153" t="s">
        <v>458</v>
      </c>
    </row>
    <row r="100" spans="1:5" x14ac:dyDescent="0.25">
      <c r="C100" s="153" t="s">
        <v>477</v>
      </c>
    </row>
    <row r="101" spans="1:5" x14ac:dyDescent="0.25">
      <c r="C101" s="328" t="s">
        <v>485</v>
      </c>
      <c r="D101" s="326"/>
    </row>
    <row r="102" spans="1:5" s="139" customFormat="1" x14ac:dyDescent="0.25">
      <c r="A102" s="141"/>
      <c r="B102" s="129"/>
      <c r="C102" s="327" t="s">
        <v>4</v>
      </c>
      <c r="D102" s="129">
        <f>B95-D95</f>
        <v>0</v>
      </c>
    </row>
    <row r="103" spans="1:5" x14ac:dyDescent="0.25">
      <c r="C103" s="17"/>
    </row>
    <row r="105" spans="1:5" x14ac:dyDescent="0.25">
      <c r="A105" s="4">
        <v>44467</v>
      </c>
      <c r="C105" s="9" t="s">
        <v>586</v>
      </c>
    </row>
    <row r="106" spans="1:5" x14ac:dyDescent="0.25">
      <c r="C106" t="s">
        <v>488</v>
      </c>
    </row>
    <row r="107" spans="1:5" x14ac:dyDescent="0.25">
      <c r="C107" t="s">
        <v>489</v>
      </c>
    </row>
    <row r="108" spans="1:5" x14ac:dyDescent="0.25">
      <c r="C108" t="s">
        <v>490</v>
      </c>
    </row>
    <row r="111" spans="1:5" x14ac:dyDescent="0.25">
      <c r="A111" s="4">
        <v>44467</v>
      </c>
      <c r="C111" s="9" t="s">
        <v>587</v>
      </c>
    </row>
    <row r="112" spans="1:5" x14ac:dyDescent="0.25">
      <c r="C112" t="s">
        <v>491</v>
      </c>
    </row>
    <row r="113" spans="1:5" x14ac:dyDescent="0.25">
      <c r="C113" t="s">
        <v>492</v>
      </c>
    </row>
    <row r="114" spans="1:5" x14ac:dyDescent="0.25">
      <c r="C114" t="s">
        <v>489</v>
      </c>
    </row>
    <row r="115" spans="1:5" x14ac:dyDescent="0.25">
      <c r="C115" t="s">
        <v>490</v>
      </c>
    </row>
    <row r="118" spans="1:5" x14ac:dyDescent="0.25">
      <c r="A118" s="4">
        <v>44467</v>
      </c>
      <c r="B118" s="2">
        <v>500</v>
      </c>
      <c r="C118" s="9" t="s">
        <v>592</v>
      </c>
    </row>
    <row r="119" spans="1:5" x14ac:dyDescent="0.25">
      <c r="C119" t="s">
        <v>601</v>
      </c>
      <c r="D119" s="270">
        <v>192</v>
      </c>
      <c r="E119" t="s">
        <v>510</v>
      </c>
    </row>
    <row r="120" spans="1:5" x14ac:dyDescent="0.25">
      <c r="C120" t="s">
        <v>493</v>
      </c>
      <c r="E120" t="s">
        <v>509</v>
      </c>
    </row>
    <row r="121" spans="1:5" x14ac:dyDescent="0.25">
      <c r="C121" t="s">
        <v>494</v>
      </c>
      <c r="E121" s="270"/>
    </row>
    <row r="122" spans="1:5" x14ac:dyDescent="0.25">
      <c r="C122" s="326" t="s">
        <v>495</v>
      </c>
      <c r="D122" s="326"/>
    </row>
    <row r="123" spans="1:5" s="139" customFormat="1" x14ac:dyDescent="0.25">
      <c r="A123" s="141"/>
      <c r="B123" s="129"/>
      <c r="C123" s="138" t="s">
        <v>4</v>
      </c>
      <c r="D123" s="129">
        <f>B118-D119</f>
        <v>308</v>
      </c>
    </row>
    <row r="124" spans="1:5" s="139" customFormat="1" x14ac:dyDescent="0.25">
      <c r="A124" s="141"/>
      <c r="B124" s="129"/>
    </row>
    <row r="125" spans="1:5" x14ac:dyDescent="0.25">
      <c r="E125" s="270"/>
    </row>
    <row r="126" spans="1:5" x14ac:dyDescent="0.25">
      <c r="A126" s="4">
        <v>44495</v>
      </c>
      <c r="B126" s="2">
        <v>1000</v>
      </c>
      <c r="C126" s="9" t="s">
        <v>590</v>
      </c>
      <c r="E126" s="270"/>
    </row>
    <row r="127" spans="1:5" x14ac:dyDescent="0.25">
      <c r="C127" t="s">
        <v>568</v>
      </c>
    </row>
    <row r="128" spans="1:5" x14ac:dyDescent="0.25">
      <c r="C128" s="215" t="s">
        <v>588</v>
      </c>
    </row>
    <row r="129" spans="1:5" x14ac:dyDescent="0.25">
      <c r="C129" t="s">
        <v>569</v>
      </c>
    </row>
    <row r="130" spans="1:5" x14ac:dyDescent="0.25">
      <c r="C130" t="s">
        <v>589</v>
      </c>
    </row>
    <row r="131" spans="1:5" s="139" customFormat="1" x14ac:dyDescent="0.25">
      <c r="A131" s="141"/>
      <c r="B131" s="129"/>
    </row>
    <row r="132" spans="1:5" s="139" customFormat="1" x14ac:dyDescent="0.25">
      <c r="A132" s="141"/>
      <c r="B132" s="129"/>
    </row>
    <row r="133" spans="1:5" ht="31.5" x14ac:dyDescent="0.25">
      <c r="A133" s="4">
        <v>44501</v>
      </c>
      <c r="C133" s="9" t="s">
        <v>571</v>
      </c>
      <c r="E133" s="10" t="s">
        <v>573</v>
      </c>
    </row>
    <row r="134" spans="1:5" x14ac:dyDescent="0.25">
      <c r="C134" t="s">
        <v>572</v>
      </c>
    </row>
    <row r="135" spans="1:5" x14ac:dyDescent="0.25">
      <c r="C135" s="289" t="s">
        <v>591</v>
      </c>
    </row>
    <row r="138" spans="1:5" x14ac:dyDescent="0.25">
      <c r="A138" s="4">
        <v>44502</v>
      </c>
      <c r="B138" s="2">
        <v>500</v>
      </c>
      <c r="C138" s="9" t="s">
        <v>595</v>
      </c>
      <c r="D138">
        <v>169.41</v>
      </c>
      <c r="E138" t="s">
        <v>616</v>
      </c>
    </row>
    <row r="139" spans="1:5" x14ac:dyDescent="0.25">
      <c r="C139" t="s">
        <v>597</v>
      </c>
      <c r="E139" t="s">
        <v>617</v>
      </c>
    </row>
    <row r="140" spans="1:5" x14ac:dyDescent="0.25">
      <c r="C140" t="s">
        <v>596</v>
      </c>
    </row>
    <row r="141" spans="1:5" x14ac:dyDescent="0.25">
      <c r="C141" s="326" t="s">
        <v>600</v>
      </c>
      <c r="D141" s="326"/>
    </row>
    <row r="142" spans="1:5" s="139" customFormat="1" x14ac:dyDescent="0.25">
      <c r="A142" s="141"/>
      <c r="B142" s="129"/>
      <c r="C142" s="138" t="s">
        <v>4</v>
      </c>
      <c r="D142" s="129">
        <f>B138-D138</f>
        <v>330.59000000000003</v>
      </c>
    </row>
    <row r="143" spans="1:5" s="139" customFormat="1" x14ac:dyDescent="0.25">
      <c r="A143" s="141"/>
      <c r="B143" s="129"/>
    </row>
    <row r="145" spans="1:3" x14ac:dyDescent="0.25">
      <c r="A145" s="4">
        <v>44502</v>
      </c>
      <c r="B145" s="2">
        <v>500</v>
      </c>
      <c r="C145" s="9" t="s">
        <v>598</v>
      </c>
    </row>
    <row r="146" spans="1:3" x14ac:dyDescent="0.25">
      <c r="C146" t="s">
        <v>599</v>
      </c>
    </row>
    <row r="147" spans="1:3" s="139" customFormat="1" x14ac:dyDescent="0.25">
      <c r="A147" s="141"/>
      <c r="B147" s="129"/>
      <c r="C147" s="139" t="s">
        <v>681</v>
      </c>
    </row>
    <row r="148" spans="1:3" x14ac:dyDescent="0.25">
      <c r="C148" t="s">
        <v>600</v>
      </c>
    </row>
    <row r="149" spans="1:3" s="139" customFormat="1" x14ac:dyDescent="0.25">
      <c r="A149" s="141"/>
      <c r="B149" s="129"/>
    </row>
    <row r="151" spans="1:3" x14ac:dyDescent="0.25">
      <c r="A151" s="4">
        <v>44523</v>
      </c>
      <c r="C151" s="9" t="s">
        <v>637</v>
      </c>
    </row>
    <row r="152" spans="1:3" x14ac:dyDescent="0.25">
      <c r="C152" t="s">
        <v>639</v>
      </c>
    </row>
    <row r="153" spans="1:3" x14ac:dyDescent="0.25">
      <c r="C153" s="215" t="s">
        <v>638</v>
      </c>
    </row>
    <row r="154" spans="1:3" x14ac:dyDescent="0.25">
      <c r="C154" t="s">
        <v>640</v>
      </c>
    </row>
    <row r="155" spans="1:3" x14ac:dyDescent="0.25">
      <c r="C155" t="s">
        <v>641</v>
      </c>
    </row>
    <row r="156" spans="1:3" s="139" customFormat="1" x14ac:dyDescent="0.25">
      <c r="A156" s="141"/>
      <c r="B156" s="129"/>
    </row>
    <row r="158" spans="1:3" x14ac:dyDescent="0.25">
      <c r="A158" s="4">
        <v>44523</v>
      </c>
      <c r="C158" s="9" t="s">
        <v>642</v>
      </c>
    </row>
    <row r="159" spans="1:3" x14ac:dyDescent="0.25">
      <c r="C159" t="s">
        <v>643</v>
      </c>
    </row>
    <row r="160" spans="1:3" x14ac:dyDescent="0.25">
      <c r="C160" s="215" t="s">
        <v>638</v>
      </c>
    </row>
    <row r="161" spans="3:3" x14ac:dyDescent="0.25">
      <c r="C161" t="s">
        <v>644</v>
      </c>
    </row>
    <row r="162" spans="3:3" x14ac:dyDescent="0.25">
      <c r="C162" t="s">
        <v>641</v>
      </c>
    </row>
  </sheetData>
  <hyperlinks>
    <hyperlink ref="A1" location="'Total Orgs'!A1" display="Total Organizations" xr:uid="{00000000-0004-0000-D500-000000000000}"/>
    <hyperlink ref="C45" r:id="rId1" display="joageorge@ttu.edu" xr:uid="{7771E6C9-4AFF-4BC2-8647-62B944ED51C9}"/>
    <hyperlink ref="C14" r:id="rId2" xr:uid="{B2930713-B160-49BF-8AF3-2724D313A39D}"/>
    <hyperlink ref="C128" r:id="rId3" xr:uid="{82C879BC-9AE7-4B52-869A-19A57E63F9D9}"/>
    <hyperlink ref="C153" r:id="rId4" xr:uid="{3B0BBBFB-09B0-4FCA-A8B0-D7D2E421C192}"/>
    <hyperlink ref="C160" r:id="rId5" xr:uid="{FF1A956F-6700-4CA7-934A-9068746EE378}"/>
  </hyperlinks>
  <pageMargins left="0.75" right="0.75" top="1" bottom="1" header="0.5" footer="0.5"/>
  <pageSetup orientation="portrait" horizontalDpi="4294967292" verticalDpi="4294967292" r:id="rId6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60CD2-584D-4555-8EF4-9B0C10B1E405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C00000"/>
  </sheetPr>
  <dimension ref="A1:C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16</v>
      </c>
    </row>
    <row r="5" spans="1:3" x14ac:dyDescent="0.25">
      <c r="A5" s="4" t="s">
        <v>1</v>
      </c>
      <c r="B5" s="2">
        <f>'Total Orgs'!B19</f>
        <v>9350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SUM(B12:B102)</f>
        <v>443.83</v>
      </c>
    </row>
    <row r="9" spans="1:3" x14ac:dyDescent="0.25">
      <c r="A9" s="4" t="s">
        <v>4</v>
      </c>
      <c r="B9" s="2">
        <f>SUM(B5+B6-B8)</f>
        <v>8906.17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44476</v>
      </c>
      <c r="B12" s="2">
        <v>91.93</v>
      </c>
      <c r="C12" t="s">
        <v>516</v>
      </c>
    </row>
    <row r="13" spans="1:3" x14ac:dyDescent="0.25">
      <c r="C13" t="s">
        <v>517</v>
      </c>
    </row>
    <row r="14" spans="1:3" x14ac:dyDescent="0.25">
      <c r="A14" s="4">
        <v>44496</v>
      </c>
      <c r="B14" s="2">
        <v>351.9</v>
      </c>
      <c r="C14" t="s">
        <v>535</v>
      </c>
    </row>
    <row r="15" spans="1:3" x14ac:dyDescent="0.25">
      <c r="C15" t="s">
        <v>563</v>
      </c>
    </row>
    <row r="16" spans="1:3" x14ac:dyDescent="0.25">
      <c r="A16" s="159"/>
      <c r="B16" s="160"/>
      <c r="C16" s="161"/>
    </row>
    <row r="17" spans="1:3" x14ac:dyDescent="0.25">
      <c r="A17" s="159"/>
      <c r="B17" s="160"/>
      <c r="C17" s="161"/>
    </row>
    <row r="18" spans="1:3" x14ac:dyDescent="0.25">
      <c r="C18" s="161"/>
    </row>
    <row r="19" spans="1:3" x14ac:dyDescent="0.25">
      <c r="C19" s="161"/>
    </row>
    <row r="20" spans="1:3" x14ac:dyDescent="0.25">
      <c r="C20" s="2"/>
    </row>
    <row r="21" spans="1:3" x14ac:dyDescent="0.25">
      <c r="C21" s="161"/>
    </row>
    <row r="22" spans="1:3" x14ac:dyDescent="0.25">
      <c r="C22" s="161"/>
    </row>
    <row r="23" spans="1:3" x14ac:dyDescent="0.25">
      <c r="C23" s="161"/>
    </row>
  </sheetData>
  <hyperlinks>
    <hyperlink ref="A1" location="'Total Orgs'!A1" display="Total Organizations" xr:uid="{00000000-0004-0000-1300-000000000000}"/>
  </hyperlink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149</v>
      </c>
    </row>
    <row r="5" spans="1:3" x14ac:dyDescent="0.25">
      <c r="A5" s="4" t="s">
        <v>1</v>
      </c>
      <c r="B5" s="2">
        <f>'Total Orgs'!B20</f>
        <v>1080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Orgs'!D20</f>
        <v>0</v>
      </c>
    </row>
    <row r="8" spans="1:3" x14ac:dyDescent="0.25">
      <c r="A8" s="4" t="s">
        <v>3</v>
      </c>
      <c r="B8" s="2">
        <f>SUM(B12:B102)</f>
        <v>1080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62">
        <v>44546</v>
      </c>
      <c r="B12" s="163">
        <v>1080</v>
      </c>
      <c r="C12" s="164" t="s">
        <v>667</v>
      </c>
    </row>
    <row r="13" spans="1:3" x14ac:dyDescent="0.25">
      <c r="C13" t="s">
        <v>668</v>
      </c>
    </row>
    <row r="14" spans="1:3" x14ac:dyDescent="0.25">
      <c r="C14" t="s">
        <v>669</v>
      </c>
    </row>
    <row r="17" spans="1:3" x14ac:dyDescent="0.25">
      <c r="A17" s="13"/>
      <c r="B17" s="14"/>
      <c r="C17" s="15"/>
    </row>
  </sheetData>
  <hyperlinks>
    <hyperlink ref="A1" location="'Total Orgs'!A1" display="Total Organizations" xr:uid="{00000000-0004-0000-1400-000000000000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257</v>
      </c>
    </row>
    <row r="5" spans="1:3" x14ac:dyDescent="0.25">
      <c r="A5" s="141" t="s">
        <v>1</v>
      </c>
      <c r="B5" s="129">
        <f>'Total Orgs'!B3</f>
        <v>500</v>
      </c>
    </row>
    <row r="6" spans="1:3" x14ac:dyDescent="0.25">
      <c r="A6" s="141" t="s">
        <v>2</v>
      </c>
    </row>
    <row r="7" spans="1:3" x14ac:dyDescent="0.25">
      <c r="A7" s="141" t="s">
        <v>135</v>
      </c>
      <c r="B7" s="129">
        <f>'Total Orgs'!D3</f>
        <v>500</v>
      </c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SUM(B5+B6-B7-B8)</f>
        <v>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</sheetData>
  <hyperlinks>
    <hyperlink ref="A1" location="'Total Orgs'!A1" display="Total Organizations" xr:uid="{00000000-0004-0000-0100-000000000000}"/>
  </hyperlinks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00000"/>
  </sheetPr>
  <dimension ref="A1:C23"/>
  <sheetViews>
    <sheetView workbookViewId="0"/>
  </sheetViews>
  <sheetFormatPr defaultRowHeight="15.75" x14ac:dyDescent="0.25"/>
  <cols>
    <col min="1" max="1" width="16.5" style="21" customWidth="1"/>
    <col min="2" max="2" width="13.25" style="21" customWidth="1"/>
    <col min="3" max="3" width="30.125" style="21" customWidth="1"/>
    <col min="4" max="4" width="9" style="21" customWidth="1"/>
    <col min="5" max="16384" width="9" style="21"/>
  </cols>
  <sheetData>
    <row r="1" spans="1:3" x14ac:dyDescent="0.25">
      <c r="A1" s="5" t="s">
        <v>0</v>
      </c>
      <c r="B1" s="20"/>
      <c r="C1" s="1" t="str">
        <f>'Total Orgs'!A1</f>
        <v>Budget 2021-2022</v>
      </c>
    </row>
    <row r="2" spans="1:3" x14ac:dyDescent="0.25">
      <c r="A2" s="5"/>
      <c r="B2" s="20"/>
    </row>
    <row r="3" spans="1:3" x14ac:dyDescent="0.25">
      <c r="A3" s="8" t="s">
        <v>79</v>
      </c>
      <c r="B3" s="20"/>
    </row>
    <row r="4" spans="1:3" x14ac:dyDescent="0.25">
      <c r="A4" s="49"/>
      <c r="B4" s="20"/>
    </row>
    <row r="5" spans="1:3" x14ac:dyDescent="0.25">
      <c r="A5" s="49" t="s">
        <v>1</v>
      </c>
      <c r="B5" s="20">
        <f>'Total Orgs'!B21</f>
        <v>2300</v>
      </c>
    </row>
    <row r="6" spans="1:3" x14ac:dyDescent="0.25">
      <c r="A6" s="49" t="s">
        <v>2</v>
      </c>
      <c r="B6" s="20"/>
    </row>
    <row r="7" spans="1:3" s="52" customFormat="1" x14ac:dyDescent="0.25">
      <c r="A7" s="51" t="s">
        <v>135</v>
      </c>
      <c r="B7" s="115"/>
      <c r="C7" s="15"/>
    </row>
    <row r="8" spans="1:3" x14ac:dyDescent="0.25">
      <c r="A8" s="49" t="s">
        <v>3</v>
      </c>
      <c r="B8" s="20">
        <f>SUM(B12:B101)</f>
        <v>0</v>
      </c>
    </row>
    <row r="9" spans="1:3" x14ac:dyDescent="0.25">
      <c r="A9" s="49" t="s">
        <v>4</v>
      </c>
      <c r="B9" s="20">
        <f>SUM(B5+B6-B7-B8)</f>
        <v>2300</v>
      </c>
    </row>
    <row r="10" spans="1:3" x14ac:dyDescent="0.25">
      <c r="A10" s="49"/>
      <c r="B10" s="20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9"/>
      <c r="C12"/>
    </row>
    <row r="13" spans="1:3" x14ac:dyDescent="0.25">
      <c r="C13"/>
    </row>
    <row r="14" spans="1:3" x14ac:dyDescent="0.25">
      <c r="A14" s="50"/>
      <c r="C14"/>
    </row>
    <row r="15" spans="1:3" x14ac:dyDescent="0.25">
      <c r="A15" s="49"/>
      <c r="C15"/>
    </row>
    <row r="16" spans="1:3" x14ac:dyDescent="0.25">
      <c r="A16" s="50"/>
      <c r="C16"/>
    </row>
    <row r="17" spans="1:3" x14ac:dyDescent="0.25">
      <c r="A17" s="49"/>
      <c r="C17"/>
    </row>
    <row r="18" spans="1:3" x14ac:dyDescent="0.25">
      <c r="C18" s="10"/>
    </row>
    <row r="19" spans="1:3" x14ac:dyDescent="0.25">
      <c r="A19" s="50"/>
      <c r="C19"/>
    </row>
    <row r="20" spans="1:3" s="52" customFormat="1" x14ac:dyDescent="0.25">
      <c r="A20" s="51"/>
      <c r="C20" s="15"/>
    </row>
    <row r="21" spans="1:3" x14ac:dyDescent="0.25">
      <c r="C21"/>
    </row>
    <row r="22" spans="1:3" x14ac:dyDescent="0.25">
      <c r="C22"/>
    </row>
    <row r="23" spans="1:3" x14ac:dyDescent="0.25">
      <c r="C23"/>
    </row>
  </sheetData>
  <hyperlinks>
    <hyperlink ref="A1" location="'Total Orgs'!A1" display="Total Organizations" xr:uid="{00000000-0004-0000-15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176</v>
      </c>
    </row>
    <row r="5" spans="1:3" x14ac:dyDescent="0.25">
      <c r="A5" s="4" t="s">
        <v>1</v>
      </c>
      <c r="B5" s="2">
        <f>'Total Orgs'!B22</f>
        <v>1820</v>
      </c>
    </row>
    <row r="6" spans="1:3" x14ac:dyDescent="0.25">
      <c r="A6" s="4" t="s">
        <v>2</v>
      </c>
    </row>
    <row r="7" spans="1:3" s="23" customFormat="1" x14ac:dyDescent="0.25">
      <c r="A7" s="13" t="s">
        <v>135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1820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1900-000000000000}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1"/>
  </sheetPr>
  <dimension ref="A1:C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134</v>
      </c>
    </row>
    <row r="5" spans="1:3" x14ac:dyDescent="0.25">
      <c r="A5" s="4" t="s">
        <v>1</v>
      </c>
      <c r="B5" s="2">
        <f>'Total Orgs'!B23</f>
        <v>4500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SUM(B12:B103)</f>
        <v>1942.66</v>
      </c>
    </row>
    <row r="9" spans="1:3" x14ac:dyDescent="0.25">
      <c r="A9" s="4" t="s">
        <v>4</v>
      </c>
      <c r="B9" s="2">
        <f>SUM(B5+B6-B8)</f>
        <v>2557.34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63">
        <v>44461</v>
      </c>
      <c r="B12" s="264">
        <v>1942.66</v>
      </c>
      <c r="C12" s="265" t="s">
        <v>464</v>
      </c>
    </row>
    <row r="13" spans="1:3" x14ac:dyDescent="0.25">
      <c r="A13" s="171"/>
      <c r="B13" s="160"/>
      <c r="C13" s="172" t="s">
        <v>465</v>
      </c>
    </row>
    <row r="14" spans="1:3" x14ac:dyDescent="0.25">
      <c r="A14" s="171"/>
      <c r="B14" s="160"/>
      <c r="C14" s="172"/>
    </row>
    <row r="15" spans="1:3" x14ac:dyDescent="0.25">
      <c r="A15" s="171"/>
      <c r="B15" s="160"/>
      <c r="C15" s="172"/>
    </row>
    <row r="16" spans="1:3" x14ac:dyDescent="0.25">
      <c r="A16" s="87"/>
      <c r="C16" s="88"/>
    </row>
    <row r="17" spans="1:3" x14ac:dyDescent="0.25">
      <c r="A17" s="87"/>
      <c r="C17" s="88"/>
    </row>
    <row r="18" spans="1:3" x14ac:dyDescent="0.25">
      <c r="A18" s="85"/>
      <c r="B18" s="86"/>
      <c r="C18" s="61"/>
    </row>
    <row r="19" spans="1:3" x14ac:dyDescent="0.25">
      <c r="A19" s="87"/>
      <c r="C19" s="88"/>
    </row>
    <row r="20" spans="1:3" x14ac:dyDescent="0.25">
      <c r="A20" s="87"/>
      <c r="C20" s="88"/>
    </row>
    <row r="21" spans="1:3" x14ac:dyDescent="0.25">
      <c r="A21" s="87"/>
      <c r="C21" s="88"/>
    </row>
    <row r="22" spans="1:3" x14ac:dyDescent="0.25">
      <c r="A22" s="87"/>
      <c r="C22" s="88"/>
    </row>
    <row r="23" spans="1:3" x14ac:dyDescent="0.25">
      <c r="A23" s="90"/>
      <c r="B23" s="91"/>
      <c r="C23" s="66"/>
    </row>
  </sheetData>
  <hyperlinks>
    <hyperlink ref="A1" location="'Total Orgs'!A1" display="Total Organizations" xr:uid="{00000000-0004-0000-1B00-000000000000}"/>
  </hyperlink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C00000"/>
  </sheetPr>
  <dimension ref="A1:C67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6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298</v>
      </c>
    </row>
    <row r="5" spans="1:3" x14ac:dyDescent="0.25">
      <c r="A5" s="141" t="s">
        <v>1</v>
      </c>
      <c r="B5" s="129">
        <f>'Total Orgs'!B24</f>
        <v>500</v>
      </c>
    </row>
    <row r="6" spans="1:3" x14ac:dyDescent="0.25">
      <c r="A6" s="141" t="s">
        <v>2</v>
      </c>
    </row>
    <row r="7" spans="1:3" x14ac:dyDescent="0.25">
      <c r="A7" s="141" t="s">
        <v>135</v>
      </c>
    </row>
    <row r="8" spans="1:3" x14ac:dyDescent="0.25">
      <c r="A8" s="141" t="s">
        <v>3</v>
      </c>
      <c r="B8" s="129">
        <f>SUM(B12:B111)</f>
        <v>0</v>
      </c>
    </row>
    <row r="9" spans="1:3" x14ac:dyDescent="0.25">
      <c r="A9" s="141" t="s">
        <v>4</v>
      </c>
      <c r="B9" s="129">
        <f>SUM(B5+B6-B8)</f>
        <v>500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  <row r="13" spans="1:3" x14ac:dyDescent="0.25">
      <c r="C13" s="16"/>
    </row>
    <row r="14" spans="1:3" x14ac:dyDescent="0.25">
      <c r="C14" s="16"/>
    </row>
    <row r="15" spans="1:3" x14ac:dyDescent="0.25">
      <c r="C15" s="16"/>
    </row>
    <row r="20" spans="1:3" x14ac:dyDescent="0.25">
      <c r="C20" s="16"/>
    </row>
    <row r="21" spans="1:3" x14ac:dyDescent="0.25">
      <c r="C21" s="16"/>
    </row>
    <row r="22" spans="1:3" s="132" customFormat="1" x14ac:dyDescent="0.25">
      <c r="A22" s="13"/>
      <c r="B22" s="14"/>
      <c r="C22" s="15"/>
    </row>
    <row r="23" spans="1:3" x14ac:dyDescent="0.25">
      <c r="C23" s="16"/>
    </row>
    <row r="24" spans="1:3" s="132" customFormat="1" x14ac:dyDescent="0.25">
      <c r="A24" s="13"/>
      <c r="B24" s="14"/>
      <c r="C24" s="24"/>
    </row>
    <row r="25" spans="1:3" x14ac:dyDescent="0.25">
      <c r="C25" s="16"/>
    </row>
    <row r="26" spans="1:3" x14ac:dyDescent="0.25">
      <c r="C26" s="16"/>
    </row>
    <row r="27" spans="1:3" s="15" customFormat="1" x14ac:dyDescent="0.25">
      <c r="A27" s="22"/>
      <c r="B27" s="35"/>
      <c r="C27" s="24"/>
    </row>
    <row r="28" spans="1:3" s="132" customFormat="1" x14ac:dyDescent="0.25">
      <c r="A28" s="13"/>
      <c r="B28" s="14"/>
      <c r="C28" s="24"/>
    </row>
    <row r="29" spans="1:3" x14ac:dyDescent="0.25">
      <c r="C29" s="10"/>
    </row>
    <row r="30" spans="1:3" x14ac:dyDescent="0.25">
      <c r="C30" s="16"/>
    </row>
    <row r="31" spans="1:3" x14ac:dyDescent="0.25">
      <c r="C31" s="16"/>
    </row>
    <row r="32" spans="1:3" x14ac:dyDescent="0.25">
      <c r="C32" s="16"/>
    </row>
    <row r="33" spans="1:3" x14ac:dyDescent="0.25">
      <c r="C33" s="16"/>
    </row>
    <row r="34" spans="1:3" x14ac:dyDescent="0.25">
      <c r="C34" s="16"/>
    </row>
    <row r="35" spans="1:3" x14ac:dyDescent="0.25">
      <c r="C35" s="16"/>
    </row>
    <row r="36" spans="1:3" s="15" customFormat="1" x14ac:dyDescent="0.25">
      <c r="A36" s="22"/>
      <c r="B36" s="35"/>
      <c r="C36" s="24"/>
    </row>
    <row r="37" spans="1:3" x14ac:dyDescent="0.25">
      <c r="C37" s="16"/>
    </row>
    <row r="38" spans="1:3" x14ac:dyDescent="0.25">
      <c r="C38" s="16"/>
    </row>
    <row r="39" spans="1:3" x14ac:dyDescent="0.25">
      <c r="C39" s="16"/>
    </row>
    <row r="40" spans="1:3" x14ac:dyDescent="0.25">
      <c r="C40" s="16"/>
    </row>
    <row r="41" spans="1:3" x14ac:dyDescent="0.25">
      <c r="C41" s="16"/>
    </row>
    <row r="42" spans="1:3" x14ac:dyDescent="0.25">
      <c r="C42" s="16"/>
    </row>
    <row r="43" spans="1:3" x14ac:dyDescent="0.25">
      <c r="C43" s="16"/>
    </row>
    <row r="44" spans="1:3" x14ac:dyDescent="0.25">
      <c r="C44" s="16"/>
    </row>
    <row r="45" spans="1:3" x14ac:dyDescent="0.25">
      <c r="C45" s="16"/>
    </row>
    <row r="46" spans="1:3" x14ac:dyDescent="0.25">
      <c r="C46" s="16"/>
    </row>
    <row r="47" spans="1:3" x14ac:dyDescent="0.25">
      <c r="C47" s="16"/>
    </row>
    <row r="48" spans="1:3" x14ac:dyDescent="0.25">
      <c r="C48" s="16"/>
    </row>
    <row r="49" spans="3:3" x14ac:dyDescent="0.25">
      <c r="C49" s="16"/>
    </row>
    <row r="50" spans="3:3" x14ac:dyDescent="0.25">
      <c r="C50" s="16"/>
    </row>
    <row r="51" spans="3:3" x14ac:dyDescent="0.25">
      <c r="C51" s="16"/>
    </row>
    <row r="52" spans="3:3" x14ac:dyDescent="0.25">
      <c r="C52" s="16"/>
    </row>
    <row r="53" spans="3:3" x14ac:dyDescent="0.25">
      <c r="C53" s="16"/>
    </row>
    <row r="54" spans="3:3" x14ac:dyDescent="0.25">
      <c r="C54" s="16"/>
    </row>
    <row r="55" spans="3:3" x14ac:dyDescent="0.25">
      <c r="C55" s="16"/>
    </row>
    <row r="56" spans="3:3" x14ac:dyDescent="0.25">
      <c r="C56" s="16"/>
    </row>
    <row r="57" spans="3:3" x14ac:dyDescent="0.25">
      <c r="C57" s="16"/>
    </row>
    <row r="58" spans="3:3" x14ac:dyDescent="0.25">
      <c r="C58" s="16"/>
    </row>
    <row r="59" spans="3:3" x14ac:dyDescent="0.25">
      <c r="C59" s="16"/>
    </row>
    <row r="60" spans="3:3" x14ac:dyDescent="0.25">
      <c r="C60" s="16"/>
    </row>
    <row r="61" spans="3:3" x14ac:dyDescent="0.25">
      <c r="C61" s="16"/>
    </row>
    <row r="62" spans="3:3" x14ac:dyDescent="0.25">
      <c r="C62" s="16"/>
    </row>
    <row r="63" spans="3:3" x14ac:dyDescent="0.25">
      <c r="C63" s="16"/>
    </row>
    <row r="64" spans="3:3" x14ac:dyDescent="0.25">
      <c r="C64" s="16"/>
    </row>
    <row r="65" spans="3:3" x14ac:dyDescent="0.25">
      <c r="C65" s="16"/>
    </row>
    <row r="66" spans="3:3" x14ac:dyDescent="0.25">
      <c r="C66" s="16"/>
    </row>
    <row r="67" spans="3:3" x14ac:dyDescent="0.25">
      <c r="C67" s="16"/>
    </row>
  </sheetData>
  <hyperlinks>
    <hyperlink ref="A1" location="'Total Orgs'!A1" display="Total Organizations" xr:uid="{00000000-0004-0000-1C00-000000000000}"/>
  </hyperlinks>
  <pageMargins left="0.75" right="0.75" top="1" bottom="1" header="0.5" footer="0.5"/>
  <pageSetup orientation="portrait" horizontalDpi="4294967292" verticalDpi="4294967292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00000"/>
  </sheetPr>
  <dimension ref="A1:C6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6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17</v>
      </c>
    </row>
    <row r="4" spans="1:3" x14ac:dyDescent="0.25">
      <c r="C4" t="s">
        <v>253</v>
      </c>
    </row>
    <row r="5" spans="1:3" x14ac:dyDescent="0.25">
      <c r="A5" s="4" t="s">
        <v>1</v>
      </c>
      <c r="B5" s="2">
        <f>'Total Orgs'!B25</f>
        <v>7000</v>
      </c>
      <c r="C5" t="s">
        <v>347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SUM(B12:B111)</f>
        <v>150</v>
      </c>
    </row>
    <row r="9" spans="1:3" x14ac:dyDescent="0.25">
      <c r="A9" s="4" t="s">
        <v>4</v>
      </c>
      <c r="B9" s="2">
        <f>SUM(B5+B6-B8)</f>
        <v>6850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44495</v>
      </c>
      <c r="B12" s="2">
        <v>75</v>
      </c>
      <c r="C12" t="s">
        <v>558</v>
      </c>
    </row>
    <row r="13" spans="1:3" x14ac:dyDescent="0.25">
      <c r="C13" s="16" t="s">
        <v>559</v>
      </c>
    </row>
    <row r="14" spans="1:3" s="139" customFormat="1" x14ac:dyDescent="0.25">
      <c r="A14" s="141">
        <v>44495</v>
      </c>
      <c r="B14" s="129">
        <v>75</v>
      </c>
      <c r="C14" s="16" t="s">
        <v>561</v>
      </c>
    </row>
    <row r="15" spans="1:3" s="139" customFormat="1" x14ac:dyDescent="0.25">
      <c r="A15" s="141"/>
      <c r="B15" s="129"/>
      <c r="C15" s="16" t="s">
        <v>560</v>
      </c>
    </row>
    <row r="17" spans="1:3" s="139" customFormat="1" x14ac:dyDescent="0.25">
      <c r="A17" s="141"/>
      <c r="B17" s="129"/>
    </row>
    <row r="18" spans="1:3" s="139" customFormat="1" x14ac:dyDescent="0.25">
      <c r="A18" s="141"/>
      <c r="B18" s="129"/>
    </row>
    <row r="19" spans="1:3" s="139" customFormat="1" x14ac:dyDescent="0.25">
      <c r="A19" s="141"/>
      <c r="B19" s="129"/>
    </row>
    <row r="20" spans="1:3" x14ac:dyDescent="0.25">
      <c r="C20" s="16"/>
    </row>
    <row r="21" spans="1:3" s="139" customFormat="1" x14ac:dyDescent="0.25">
      <c r="A21" s="141"/>
      <c r="B21" s="129"/>
      <c r="C21" s="16"/>
    </row>
    <row r="22" spans="1:3" s="23" customFormat="1" x14ac:dyDescent="0.25">
      <c r="A22" s="13"/>
      <c r="B22" s="14"/>
      <c r="C22" s="15"/>
    </row>
    <row r="23" spans="1:3" x14ac:dyDescent="0.25">
      <c r="C23" s="16"/>
    </row>
    <row r="24" spans="1:3" s="23" customFormat="1" x14ac:dyDescent="0.25">
      <c r="A24" s="13"/>
      <c r="B24" s="14"/>
      <c r="C24" s="24"/>
    </row>
    <row r="25" spans="1:3" x14ac:dyDescent="0.25">
      <c r="C25" s="16"/>
    </row>
    <row r="26" spans="1:3" x14ac:dyDescent="0.25">
      <c r="C26" s="16"/>
    </row>
    <row r="27" spans="1:3" s="15" customFormat="1" x14ac:dyDescent="0.25">
      <c r="A27" s="22"/>
      <c r="B27" s="35"/>
      <c r="C27" s="24"/>
    </row>
    <row r="28" spans="1:3" s="23" customFormat="1" x14ac:dyDescent="0.25">
      <c r="A28" s="13"/>
      <c r="B28" s="14"/>
      <c r="C28" s="24"/>
    </row>
    <row r="29" spans="1:3" x14ac:dyDescent="0.25">
      <c r="C29" s="10"/>
    </row>
    <row r="30" spans="1:3" x14ac:dyDescent="0.25">
      <c r="C30" s="16"/>
    </row>
    <row r="31" spans="1:3" x14ac:dyDescent="0.25">
      <c r="C31" s="16"/>
    </row>
    <row r="32" spans="1:3" x14ac:dyDescent="0.25">
      <c r="C32" s="16"/>
    </row>
    <row r="33" spans="1:3" x14ac:dyDescent="0.25">
      <c r="C33" s="16"/>
    </row>
    <row r="34" spans="1:3" x14ac:dyDescent="0.25">
      <c r="C34" s="16"/>
    </row>
    <row r="35" spans="1:3" x14ac:dyDescent="0.25">
      <c r="C35" s="16"/>
    </row>
    <row r="36" spans="1:3" s="15" customFormat="1" x14ac:dyDescent="0.25">
      <c r="A36" s="22"/>
      <c r="B36" s="35"/>
      <c r="C36" s="24"/>
    </row>
    <row r="37" spans="1:3" x14ac:dyDescent="0.25">
      <c r="C37" s="16"/>
    </row>
    <row r="38" spans="1:3" x14ac:dyDescent="0.25">
      <c r="C38" s="16"/>
    </row>
    <row r="39" spans="1:3" x14ac:dyDescent="0.25">
      <c r="C39" s="16"/>
    </row>
    <row r="40" spans="1:3" x14ac:dyDescent="0.25">
      <c r="C40" s="16"/>
    </row>
    <row r="41" spans="1:3" x14ac:dyDescent="0.25">
      <c r="C41" s="16"/>
    </row>
    <row r="42" spans="1:3" x14ac:dyDescent="0.25">
      <c r="C42" s="16"/>
    </row>
    <row r="43" spans="1:3" x14ac:dyDescent="0.25">
      <c r="C43" s="16"/>
    </row>
    <row r="44" spans="1:3" x14ac:dyDescent="0.25">
      <c r="C44" s="16"/>
    </row>
    <row r="45" spans="1:3" x14ac:dyDescent="0.25">
      <c r="C45" s="16"/>
    </row>
    <row r="46" spans="1:3" x14ac:dyDescent="0.25">
      <c r="C46" s="16"/>
    </row>
    <row r="47" spans="1:3" x14ac:dyDescent="0.25">
      <c r="C47" s="16"/>
    </row>
    <row r="48" spans="1:3" x14ac:dyDescent="0.25">
      <c r="C48" s="16"/>
    </row>
    <row r="49" spans="3:3" x14ac:dyDescent="0.25">
      <c r="C49" s="16"/>
    </row>
    <row r="50" spans="3:3" x14ac:dyDescent="0.25">
      <c r="C50" s="16"/>
    </row>
    <row r="51" spans="3:3" x14ac:dyDescent="0.25">
      <c r="C51" s="16"/>
    </row>
    <row r="52" spans="3:3" x14ac:dyDescent="0.25">
      <c r="C52" s="16"/>
    </row>
    <row r="53" spans="3:3" x14ac:dyDescent="0.25">
      <c r="C53" s="16"/>
    </row>
    <row r="54" spans="3:3" x14ac:dyDescent="0.25">
      <c r="C54" s="16"/>
    </row>
    <row r="55" spans="3:3" x14ac:dyDescent="0.25">
      <c r="C55" s="16"/>
    </row>
    <row r="56" spans="3:3" x14ac:dyDescent="0.25">
      <c r="C56" s="16"/>
    </row>
    <row r="57" spans="3:3" x14ac:dyDescent="0.25">
      <c r="C57" s="16"/>
    </row>
    <row r="58" spans="3:3" x14ac:dyDescent="0.25">
      <c r="C58" s="16"/>
    </row>
    <row r="59" spans="3:3" x14ac:dyDescent="0.25">
      <c r="C59" s="16"/>
    </row>
    <row r="60" spans="3:3" x14ac:dyDescent="0.25">
      <c r="C60" s="16"/>
    </row>
    <row r="61" spans="3:3" x14ac:dyDescent="0.25">
      <c r="C61" s="16"/>
    </row>
    <row r="62" spans="3:3" x14ac:dyDescent="0.25">
      <c r="C62" s="16"/>
    </row>
    <row r="63" spans="3:3" x14ac:dyDescent="0.25">
      <c r="C63" s="16"/>
    </row>
    <row r="64" spans="3:3" x14ac:dyDescent="0.25">
      <c r="C64" s="16"/>
    </row>
    <row r="65" spans="3:3" x14ac:dyDescent="0.25">
      <c r="C65" s="16"/>
    </row>
    <row r="66" spans="3:3" x14ac:dyDescent="0.25">
      <c r="C66" s="16"/>
    </row>
    <row r="67" spans="3:3" x14ac:dyDescent="0.25">
      <c r="C67" s="16"/>
    </row>
  </sheetData>
  <hyperlinks>
    <hyperlink ref="A1" location="'Total Orgs'!A1" display="Total Organizations" xr:uid="{00000000-0004-0000-1D00-000000000000}"/>
  </hyperlinks>
  <pageMargins left="0.75" right="0.75" top="1" bottom="1" header="0.5" footer="0.5"/>
  <pageSetup orientation="portrait" horizontalDpi="4294967292" verticalDpi="4294967292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5.625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151</v>
      </c>
    </row>
    <row r="5" spans="1:3" x14ac:dyDescent="0.25">
      <c r="A5" s="4" t="s">
        <v>1</v>
      </c>
      <c r="B5" s="2">
        <f>'Total Orgs'!B26</f>
        <v>1000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1F00-000000000000}"/>
  </hyperlink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1"/>
  </sheetPr>
  <dimension ref="A1:C19"/>
  <sheetViews>
    <sheetView workbookViewId="0">
      <selection activeCell="B7" sqref="B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231</v>
      </c>
    </row>
    <row r="5" spans="1:3" x14ac:dyDescent="0.25">
      <c r="A5" s="4" t="s">
        <v>1</v>
      </c>
      <c r="B5" s="2">
        <f>'Total Orgs'!B27</f>
        <v>0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A13"/>
    </row>
    <row r="14" spans="1:3" x14ac:dyDescent="0.25">
      <c r="A14" s="27"/>
    </row>
    <row r="19" spans="1:3" s="23" customFormat="1" x14ac:dyDescent="0.25">
      <c r="A19" s="13"/>
      <c r="B19" s="14"/>
      <c r="C19" s="15"/>
    </row>
  </sheetData>
  <hyperlinks>
    <hyperlink ref="A1" location="'Total Orgs'!A1" display="Total Organizations" xr:uid="{00000000-0004-0000-2000-000000000000}"/>
  </hyperlinks>
  <pageMargins left="0.75" right="0.75" top="1" bottom="1" header="0.5" footer="0.5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64</v>
      </c>
    </row>
    <row r="5" spans="1:3" x14ac:dyDescent="0.25">
      <c r="A5" s="4" t="s">
        <v>1</v>
      </c>
      <c r="B5" s="2">
        <f>'Total Orgs'!B28</f>
        <v>4050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Orgs'!D28</f>
        <v>1350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2700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59"/>
      <c r="B12" s="160"/>
      <c r="C12" s="161"/>
    </row>
    <row r="13" spans="1:3" x14ac:dyDescent="0.25">
      <c r="C13" s="141"/>
    </row>
    <row r="14" spans="1:3" x14ac:dyDescent="0.25">
      <c r="C14" s="4"/>
    </row>
    <row r="18" spans="3:3" x14ac:dyDescent="0.25">
      <c r="C18" s="137"/>
    </row>
  </sheetData>
  <hyperlinks>
    <hyperlink ref="A1" location="'Total Orgs'!A1" display="Total Organizations" xr:uid="{00000000-0004-0000-2200-000000000000}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C00000"/>
  </sheetPr>
  <dimension ref="A1:C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65</v>
      </c>
    </row>
    <row r="5" spans="1:3" x14ac:dyDescent="0.25">
      <c r="A5" s="4" t="s">
        <v>1</v>
      </c>
      <c r="B5" s="2">
        <f>'Total Orgs'!B29</f>
        <v>13000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SUM(B12:B102)</f>
        <v>6900.52</v>
      </c>
    </row>
    <row r="9" spans="1:3" x14ac:dyDescent="0.25">
      <c r="A9" s="4" t="s">
        <v>4</v>
      </c>
      <c r="B9" s="2">
        <f>SUM(B5+B6-B8)</f>
        <v>6099.48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44470</v>
      </c>
      <c r="B12" s="2">
        <v>6900.52</v>
      </c>
      <c r="C12" t="s">
        <v>500</v>
      </c>
    </row>
    <row r="13" spans="1:3" x14ac:dyDescent="0.25">
      <c r="C13" t="s">
        <v>501</v>
      </c>
    </row>
    <row r="24" spans="1:3" s="23" customFormat="1" x14ac:dyDescent="0.25">
      <c r="A24" s="13"/>
      <c r="B24" s="14"/>
      <c r="C24" s="15"/>
    </row>
  </sheetData>
  <hyperlinks>
    <hyperlink ref="A1" location="'Total Orgs'!A1" display="Total Organizations" xr:uid="{00000000-0004-0000-2300-000000000000}"/>
  </hyperlinks>
  <pageMargins left="0.75" right="0.75" top="1" bottom="1" header="0.5" footer="0.5"/>
  <pageSetup orientation="portrait" horizontalDpi="4294967292" verticalDpi="4294967292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1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20</v>
      </c>
    </row>
    <row r="5" spans="1:3" x14ac:dyDescent="0.25">
      <c r="A5" s="4" t="s">
        <v>1</v>
      </c>
      <c r="B5" s="2">
        <f>'Total Orgs'!B30</f>
        <v>9000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SUM(B12:B104)</f>
        <v>1200</v>
      </c>
    </row>
    <row r="9" spans="1:3" x14ac:dyDescent="0.25">
      <c r="A9" s="4" t="s">
        <v>4</v>
      </c>
      <c r="B9" s="2">
        <f>SUM(B5+B6-B8)</f>
        <v>7800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44480</v>
      </c>
      <c r="B12" s="2">
        <v>1200</v>
      </c>
      <c r="C12" t="s">
        <v>530</v>
      </c>
    </row>
    <row r="18" spans="1:3" x14ac:dyDescent="0.25">
      <c r="A18" s="159"/>
      <c r="B18" s="160"/>
      <c r="C18" s="161"/>
    </row>
    <row r="19" spans="1:3" x14ac:dyDescent="0.25">
      <c r="A19" s="159"/>
      <c r="B19" s="160"/>
      <c r="C19" s="161"/>
    </row>
    <row r="20" spans="1:3" x14ac:dyDescent="0.25">
      <c r="C20" s="161"/>
    </row>
    <row r="21" spans="1:3" x14ac:dyDescent="0.25">
      <c r="C21" s="161"/>
    </row>
    <row r="22" spans="1:3" x14ac:dyDescent="0.25">
      <c r="C22" s="161"/>
    </row>
  </sheetData>
  <hyperlinks>
    <hyperlink ref="A1" location="'Total Orgs'!A1" display="Total Organizations" xr:uid="{00000000-0004-0000-2500-000000000000}"/>
  </hyperlink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133</v>
      </c>
    </row>
    <row r="5" spans="1:3" x14ac:dyDescent="0.25">
      <c r="A5" s="4" t="s">
        <v>1</v>
      </c>
      <c r="B5" s="2">
        <f>'Total Orgs'!B4</f>
        <v>2300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752</v>
      </c>
    </row>
    <row r="9" spans="1:3" x14ac:dyDescent="0.25">
      <c r="A9" s="4" t="s">
        <v>4</v>
      </c>
      <c r="B9" s="2">
        <f>SUM(B5+B6-B8)</f>
        <v>1548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44564</v>
      </c>
      <c r="B12" s="2">
        <v>752</v>
      </c>
      <c r="C12" t="s">
        <v>684</v>
      </c>
    </row>
    <row r="13" spans="1:3" x14ac:dyDescent="0.25">
      <c r="C13" t="s">
        <v>685</v>
      </c>
    </row>
  </sheetData>
  <hyperlinks>
    <hyperlink ref="A1" location="'Total Orgs'!A1" display="Total Organizations" xr:uid="{00000000-0004-0000-0200-000000000000}"/>
  </hyperlinks>
  <pageMargins left="0.75" right="0.75" top="1" bottom="1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232</v>
      </c>
    </row>
    <row r="5" spans="1:3" x14ac:dyDescent="0.25">
      <c r="A5" s="4" t="s">
        <v>1</v>
      </c>
      <c r="B5" s="2">
        <f>'Total Orgs'!B31</f>
        <v>100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</row>
    <row r="9" spans="1:3" x14ac:dyDescent="0.25">
      <c r="A9" s="4" t="s">
        <v>4</v>
      </c>
      <c r="B9" s="2">
        <f>SUM(B5+B6-B7-B8)</f>
        <v>100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800-000000000000}"/>
  </hyperlinks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66</v>
      </c>
    </row>
    <row r="5" spans="1:3" x14ac:dyDescent="0.25">
      <c r="A5" s="4" t="s">
        <v>1</v>
      </c>
      <c r="B5" s="2">
        <f>'Total Orgs'!B32</f>
        <v>900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Orgs'!D32</f>
        <v>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900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900-000000000000}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A4168-B68B-43C2-95CD-B265DCFD7D22}">
  <sheetPr>
    <tabColor theme="1"/>
  </sheetPr>
  <dimension ref="A1:C49"/>
  <sheetViews>
    <sheetView workbookViewId="0"/>
  </sheetViews>
  <sheetFormatPr defaultRowHeight="15.75" x14ac:dyDescent="0.25"/>
  <cols>
    <col min="1" max="1" width="24.5" style="139" customWidth="1"/>
    <col min="2" max="2" width="12.375" style="129" customWidth="1"/>
    <col min="3" max="3" width="29.875" style="139" customWidth="1"/>
    <col min="4" max="16384" width="9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356</v>
      </c>
    </row>
    <row r="4" spans="1:3" x14ac:dyDescent="0.25">
      <c r="A4" s="141"/>
    </row>
    <row r="5" spans="1:3" x14ac:dyDescent="0.25">
      <c r="A5" s="141" t="s">
        <v>1</v>
      </c>
      <c r="B5" s="129">
        <v>200</v>
      </c>
    </row>
    <row r="6" spans="1:3" x14ac:dyDescent="0.25">
      <c r="A6" s="141" t="s">
        <v>2</v>
      </c>
    </row>
    <row r="7" spans="1:3" x14ac:dyDescent="0.25">
      <c r="A7" s="141" t="s">
        <v>135</v>
      </c>
      <c r="B7" s="129">
        <v>0</v>
      </c>
    </row>
    <row r="8" spans="1:3" x14ac:dyDescent="0.25">
      <c r="A8" s="141" t="s">
        <v>3</v>
      </c>
      <c r="B8" s="129">
        <f>SUM(B12:B107)</f>
        <v>0</v>
      </c>
    </row>
    <row r="9" spans="1:3" x14ac:dyDescent="0.25">
      <c r="A9" s="141" t="s">
        <v>4</v>
      </c>
      <c r="B9" s="129">
        <f>SUM(B5+B6-B7-B8)</f>
        <v>200</v>
      </c>
    </row>
    <row r="10" spans="1:3" x14ac:dyDescent="0.25">
      <c r="A10" s="141"/>
    </row>
    <row r="11" spans="1:3" x14ac:dyDescent="0.25">
      <c r="A11" s="7" t="s">
        <v>5</v>
      </c>
      <c r="B11" s="3" t="s">
        <v>6</v>
      </c>
      <c r="C11" s="131" t="s">
        <v>7</v>
      </c>
    </row>
    <row r="12" spans="1:3" x14ac:dyDescent="0.25">
      <c r="A12" s="30"/>
    </row>
    <row r="13" spans="1:3" x14ac:dyDescent="0.25">
      <c r="A13" s="142"/>
    </row>
    <row r="14" spans="1:3" x14ac:dyDescent="0.25">
      <c r="A14" s="30"/>
    </row>
    <row r="15" spans="1:3" x14ac:dyDescent="0.25">
      <c r="A15" s="30"/>
    </row>
    <row r="16" spans="1:3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3" x14ac:dyDescent="0.25">
      <c r="A33" s="30"/>
    </row>
    <row r="34" spans="1:3" x14ac:dyDescent="0.25">
      <c r="A34" s="30"/>
    </row>
    <row r="35" spans="1:3" x14ac:dyDescent="0.25">
      <c r="A35" s="30"/>
    </row>
    <row r="36" spans="1:3" x14ac:dyDescent="0.25">
      <c r="A36" s="30"/>
    </row>
    <row r="37" spans="1:3" x14ac:dyDescent="0.25">
      <c r="A37" s="30"/>
    </row>
    <row r="38" spans="1:3" x14ac:dyDescent="0.25">
      <c r="A38" s="30"/>
    </row>
    <row r="39" spans="1:3" x14ac:dyDescent="0.25">
      <c r="A39" s="30"/>
    </row>
    <row r="40" spans="1:3" x14ac:dyDescent="0.25">
      <c r="A40" s="30"/>
    </row>
    <row r="41" spans="1:3" x14ac:dyDescent="0.25">
      <c r="A41" s="30"/>
    </row>
    <row r="42" spans="1:3" x14ac:dyDescent="0.25">
      <c r="A42" s="30"/>
    </row>
    <row r="43" spans="1:3" x14ac:dyDescent="0.25">
      <c r="A43" s="30"/>
    </row>
    <row r="44" spans="1:3" x14ac:dyDescent="0.25">
      <c r="A44" s="30"/>
      <c r="C44" s="10"/>
    </row>
    <row r="45" spans="1:3" x14ac:dyDescent="0.25">
      <c r="A45" s="30"/>
    </row>
    <row r="49" spans="1:1" x14ac:dyDescent="0.25">
      <c r="A49" s="141"/>
    </row>
  </sheetData>
  <hyperlinks>
    <hyperlink ref="A1" location="'Total Orgs'!A1" display="Total Organizations" xr:uid="{BCE8BDD9-97E6-4F05-ACE1-2CD937C52C2B}"/>
  </hyperlinks>
  <pageMargins left="0.7" right="0.7" top="0.75" bottom="0.75" header="0.3" footer="0.3"/>
  <pageSetup paperSize="154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1"/>
  </sheetPr>
  <dimension ref="A1:C49"/>
  <sheetViews>
    <sheetView workbookViewId="0"/>
  </sheetViews>
  <sheetFormatPr defaultRowHeight="15.75" x14ac:dyDescent="0.25"/>
  <cols>
    <col min="1" max="1" width="24.5" customWidth="1"/>
    <col min="2" max="2" width="12.375" style="2" customWidth="1"/>
    <col min="3" max="3" width="37.12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75</v>
      </c>
    </row>
    <row r="4" spans="1:3" x14ac:dyDescent="0.25">
      <c r="A4" s="4"/>
    </row>
    <row r="5" spans="1:3" x14ac:dyDescent="0.25">
      <c r="A5" s="4" t="s">
        <v>1</v>
      </c>
      <c r="B5" s="2">
        <f>'Total Orgs'!B34</f>
        <v>6500</v>
      </c>
    </row>
    <row r="6" spans="1:3" x14ac:dyDescent="0.25">
      <c r="A6" s="4" t="s">
        <v>2</v>
      </c>
      <c r="B6" s="2">
        <v>303.62</v>
      </c>
    </row>
    <row r="7" spans="1:3" x14ac:dyDescent="0.25">
      <c r="A7" s="4" t="s">
        <v>135</v>
      </c>
      <c r="B7" s="2">
        <v>0</v>
      </c>
    </row>
    <row r="8" spans="1:3" x14ac:dyDescent="0.25">
      <c r="A8" s="4" t="s">
        <v>3</v>
      </c>
      <c r="B8" s="2">
        <f>SUM(B12:B107)</f>
        <v>6803.62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>
        <v>44452</v>
      </c>
      <c r="B12" s="2">
        <v>1520</v>
      </c>
      <c r="C12" t="s">
        <v>418</v>
      </c>
    </row>
    <row r="13" spans="1:3" x14ac:dyDescent="0.25">
      <c r="A13" s="142"/>
      <c r="C13" t="s">
        <v>419</v>
      </c>
    </row>
    <row r="14" spans="1:3" x14ac:dyDescent="0.25">
      <c r="A14" s="276">
        <v>44460</v>
      </c>
      <c r="B14" s="160">
        <v>2270.37</v>
      </c>
      <c r="C14" s="161" t="s">
        <v>502</v>
      </c>
    </row>
    <row r="15" spans="1:3" x14ac:dyDescent="0.25">
      <c r="A15" s="276"/>
      <c r="B15" s="160"/>
      <c r="C15" s="159" t="s">
        <v>437</v>
      </c>
    </row>
    <row r="16" spans="1:3" x14ac:dyDescent="0.25">
      <c r="A16" s="276">
        <v>44489</v>
      </c>
      <c r="B16" s="160">
        <v>3013.25</v>
      </c>
      <c r="C16" s="161" t="s">
        <v>503</v>
      </c>
    </row>
    <row r="17" spans="1:3" x14ac:dyDescent="0.25">
      <c r="A17" s="276"/>
      <c r="B17" s="160"/>
      <c r="C17" s="161" t="s">
        <v>436</v>
      </c>
    </row>
    <row r="18" spans="1:3" x14ac:dyDescent="0.25">
      <c r="A18" s="276"/>
      <c r="B18" s="160"/>
      <c r="C18" s="161"/>
    </row>
    <row r="19" spans="1:3" x14ac:dyDescent="0.25">
      <c r="A19" s="30"/>
    </row>
    <row r="20" spans="1:3" x14ac:dyDescent="0.25">
      <c r="A20" s="30"/>
    </row>
    <row r="21" spans="1:3" x14ac:dyDescent="0.25">
      <c r="A21" s="30"/>
    </row>
    <row r="22" spans="1:3" x14ac:dyDescent="0.25">
      <c r="A22" s="30"/>
    </row>
    <row r="23" spans="1:3" x14ac:dyDescent="0.25">
      <c r="A23" s="30"/>
    </row>
    <row r="24" spans="1:3" x14ac:dyDescent="0.25">
      <c r="A24" s="30"/>
    </row>
    <row r="25" spans="1:3" x14ac:dyDescent="0.25">
      <c r="A25" s="30"/>
    </row>
    <row r="26" spans="1:3" x14ac:dyDescent="0.25">
      <c r="A26" s="30"/>
    </row>
    <row r="27" spans="1:3" x14ac:dyDescent="0.25">
      <c r="A27" s="30"/>
    </row>
    <row r="28" spans="1:3" x14ac:dyDescent="0.25">
      <c r="A28" s="30"/>
    </row>
    <row r="29" spans="1:3" x14ac:dyDescent="0.25">
      <c r="A29" s="30"/>
    </row>
    <row r="30" spans="1:3" x14ac:dyDescent="0.25">
      <c r="A30" s="30"/>
    </row>
    <row r="31" spans="1:3" x14ac:dyDescent="0.25">
      <c r="A31" s="30"/>
    </row>
    <row r="32" spans="1:3" x14ac:dyDescent="0.25">
      <c r="A32" s="30"/>
    </row>
    <row r="33" spans="1:3" x14ac:dyDescent="0.25">
      <c r="A33" s="30"/>
    </row>
    <row r="34" spans="1:3" x14ac:dyDescent="0.25">
      <c r="A34" s="30"/>
    </row>
    <row r="35" spans="1:3" x14ac:dyDescent="0.25">
      <c r="A35" s="30"/>
    </row>
    <row r="36" spans="1:3" x14ac:dyDescent="0.25">
      <c r="A36" s="30"/>
    </row>
    <row r="37" spans="1:3" x14ac:dyDescent="0.25">
      <c r="A37" s="30"/>
    </row>
    <row r="38" spans="1:3" x14ac:dyDescent="0.25">
      <c r="A38" s="30"/>
    </row>
    <row r="39" spans="1:3" x14ac:dyDescent="0.25">
      <c r="A39" s="30"/>
    </row>
    <row r="40" spans="1:3" x14ac:dyDescent="0.25">
      <c r="A40" s="30"/>
    </row>
    <row r="41" spans="1:3" x14ac:dyDescent="0.25">
      <c r="A41" s="30"/>
    </row>
    <row r="42" spans="1:3" x14ac:dyDescent="0.25">
      <c r="A42" s="30"/>
    </row>
    <row r="43" spans="1:3" x14ac:dyDescent="0.25">
      <c r="A43" s="30"/>
    </row>
    <row r="44" spans="1:3" x14ac:dyDescent="0.25">
      <c r="A44" s="30"/>
      <c r="C44" s="10"/>
    </row>
    <row r="45" spans="1:3" x14ac:dyDescent="0.25">
      <c r="A45" s="30"/>
    </row>
    <row r="49" spans="1:1" x14ac:dyDescent="0.25">
      <c r="A49" s="4"/>
    </row>
  </sheetData>
  <hyperlinks>
    <hyperlink ref="A1" location="'Total Orgs'!A1" display="Total Organizations" xr:uid="{00000000-0004-0000-2B00-000000000000}"/>
  </hyperlinks>
  <pageMargins left="0.7" right="0.7" top="0.75" bottom="0.75" header="0.3" footer="0.3"/>
  <pageSetup paperSize="154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C00000"/>
  </sheetPr>
  <dimension ref="A1:C11"/>
  <sheetViews>
    <sheetView workbookViewId="0">
      <selection activeCell="C6" sqref="C6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165</v>
      </c>
    </row>
    <row r="5" spans="1:3" x14ac:dyDescent="0.25">
      <c r="A5" s="4" t="s">
        <v>1</v>
      </c>
      <c r="B5" s="2">
        <f>'Total Orgs'!B36</f>
        <v>1300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C00-000000000000}"/>
  </hyperlinks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C00000"/>
  </sheetPr>
  <dimension ref="A1:C13"/>
  <sheetViews>
    <sheetView workbookViewId="0"/>
  </sheetViews>
  <sheetFormatPr defaultRowHeight="15.75" x14ac:dyDescent="0.25"/>
  <cols>
    <col min="1" max="1" width="17.375" customWidth="1"/>
    <col min="3" max="3" width="37.125" customWidth="1"/>
  </cols>
  <sheetData>
    <row r="1" spans="1:3" x14ac:dyDescent="0.25">
      <c r="A1" s="5" t="s">
        <v>0</v>
      </c>
      <c r="B1" s="2"/>
      <c r="C1" s="1" t="str">
        <f>'Total Orgs'!A1</f>
        <v>Budget 2021-2022</v>
      </c>
    </row>
    <row r="2" spans="1:3" x14ac:dyDescent="0.25">
      <c r="A2" s="5"/>
      <c r="B2" s="2"/>
    </row>
    <row r="3" spans="1:3" x14ac:dyDescent="0.25">
      <c r="A3" s="6" t="s">
        <v>233</v>
      </c>
      <c r="B3" s="2"/>
    </row>
    <row r="4" spans="1:3" x14ac:dyDescent="0.25">
      <c r="A4" s="4"/>
      <c r="B4" s="2"/>
      <c r="C4" t="s">
        <v>254</v>
      </c>
    </row>
    <row r="5" spans="1:3" x14ac:dyDescent="0.25">
      <c r="A5" s="4" t="s">
        <v>1</v>
      </c>
      <c r="B5" s="2">
        <f>'Total Orgs'!B37</f>
        <v>240</v>
      </c>
    </row>
    <row r="6" spans="1:3" x14ac:dyDescent="0.25">
      <c r="A6" s="4" t="s">
        <v>2</v>
      </c>
      <c r="B6" s="2">
        <v>89.28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SUM(B12:B103)</f>
        <v>329.28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41">
        <v>44523</v>
      </c>
      <c r="B12">
        <v>329.28</v>
      </c>
      <c r="C12" t="s">
        <v>645</v>
      </c>
    </row>
    <row r="13" spans="1:3" x14ac:dyDescent="0.25">
      <c r="C13" t="s">
        <v>654</v>
      </c>
    </row>
  </sheetData>
  <hyperlinks>
    <hyperlink ref="A1" location="'Total Orgs'!A1" display="Total Organizations" xr:uid="{00000000-0004-0000-2F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AE8F-A35A-411E-90F9-4EBA106EC851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358</v>
      </c>
    </row>
    <row r="5" spans="1:3" x14ac:dyDescent="0.25">
      <c r="A5" s="141" t="s">
        <v>1</v>
      </c>
      <c r="B5" s="129">
        <f>'Total Orgs'!B38</f>
        <v>500</v>
      </c>
    </row>
    <row r="6" spans="1:3" x14ac:dyDescent="0.25">
      <c r="A6" s="141" t="s">
        <v>2</v>
      </c>
    </row>
    <row r="7" spans="1:3" x14ac:dyDescent="0.25">
      <c r="A7" s="141" t="s">
        <v>135</v>
      </c>
      <c r="B7" s="129">
        <f>'Total Orgs'!D38</f>
        <v>166.66666666666666</v>
      </c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SUM(B5+B6-B7-B8)</f>
        <v>333.33333333333337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  <row r="12" spans="1:3" x14ac:dyDescent="0.25">
      <c r="A12" s="85"/>
      <c r="B12" s="86"/>
      <c r="C12" s="61"/>
    </row>
    <row r="13" spans="1:3" x14ac:dyDescent="0.25">
      <c r="A13" s="87"/>
      <c r="C13" s="126"/>
    </row>
    <row r="14" spans="1:3" x14ac:dyDescent="0.25">
      <c r="A14" s="87"/>
      <c r="C14" s="126"/>
    </row>
    <row r="15" spans="1:3" x14ac:dyDescent="0.25">
      <c r="A15" s="87"/>
      <c r="C15" s="126"/>
    </row>
    <row r="16" spans="1:3" x14ac:dyDescent="0.25">
      <c r="A16" s="87"/>
      <c r="C16" s="126"/>
    </row>
    <row r="17" spans="1:3" x14ac:dyDescent="0.25">
      <c r="A17" s="90"/>
      <c r="B17" s="91"/>
      <c r="C17" s="66"/>
    </row>
    <row r="18" spans="1:3" x14ac:dyDescent="0.25">
      <c r="C18" s="126"/>
    </row>
    <row r="19" spans="1:3" x14ac:dyDescent="0.25">
      <c r="C19" s="126"/>
    </row>
    <row r="20" spans="1:3" x14ac:dyDescent="0.25">
      <c r="C20" s="126"/>
    </row>
    <row r="21" spans="1:3" x14ac:dyDescent="0.25">
      <c r="C21" s="126"/>
    </row>
    <row r="22" spans="1:3" x14ac:dyDescent="0.25">
      <c r="A22" s="13"/>
      <c r="B22" s="14"/>
      <c r="C22" s="15"/>
    </row>
  </sheetData>
  <hyperlinks>
    <hyperlink ref="A1" location="'Total Orgs'!A1" display="Total Organizations" xr:uid="{6A0317B7-4BE4-416C-B993-7330BB77B5E6}"/>
  </hyperlinks>
  <pageMargins left="0.75" right="0.75" top="1" bottom="1" header="0.5" footer="0.5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299</v>
      </c>
      <c r="C3" s="29" t="s">
        <v>549</v>
      </c>
    </row>
    <row r="5" spans="1:3" x14ac:dyDescent="0.25">
      <c r="A5" s="141" t="s">
        <v>1</v>
      </c>
      <c r="B5" s="129">
        <f>'Total Orgs'!B39</f>
        <v>1000</v>
      </c>
    </row>
    <row r="6" spans="1:3" x14ac:dyDescent="0.25">
      <c r="A6" s="141" t="s">
        <v>2</v>
      </c>
    </row>
    <row r="7" spans="1:3" x14ac:dyDescent="0.25">
      <c r="A7" s="141" t="s">
        <v>135</v>
      </c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SUM(B5+B6-B8)</f>
        <v>1000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  <row r="12" spans="1:3" x14ac:dyDescent="0.25">
      <c r="A12" s="85"/>
      <c r="B12" s="86"/>
      <c r="C12" s="61"/>
    </row>
    <row r="13" spans="1:3" x14ac:dyDescent="0.25">
      <c r="A13" s="87"/>
      <c r="C13" s="126"/>
    </row>
    <row r="14" spans="1:3" x14ac:dyDescent="0.25">
      <c r="A14" s="87"/>
      <c r="C14" s="126"/>
    </row>
    <row r="15" spans="1:3" x14ac:dyDescent="0.25">
      <c r="A15" s="87"/>
      <c r="C15" s="126"/>
    </row>
    <row r="16" spans="1:3" x14ac:dyDescent="0.25">
      <c r="A16" s="87"/>
      <c r="C16" s="126"/>
    </row>
    <row r="17" spans="1:3" x14ac:dyDescent="0.25">
      <c r="A17" s="90"/>
      <c r="B17" s="91"/>
      <c r="C17" s="66"/>
    </row>
    <row r="18" spans="1:3" x14ac:dyDescent="0.25">
      <c r="C18" s="126"/>
    </row>
    <row r="19" spans="1:3" x14ac:dyDescent="0.25">
      <c r="C19" s="126"/>
    </row>
    <row r="20" spans="1:3" x14ac:dyDescent="0.25">
      <c r="C20" s="126"/>
    </row>
    <row r="21" spans="1:3" x14ac:dyDescent="0.25">
      <c r="C21" s="126"/>
    </row>
    <row r="22" spans="1:3" x14ac:dyDescent="0.25">
      <c r="A22" s="13"/>
      <c r="B22" s="14"/>
      <c r="C22" s="15"/>
    </row>
  </sheetData>
  <hyperlinks>
    <hyperlink ref="A1" location="'Total Orgs'!A1" display="Total Organizations" xr:uid="{00000000-0004-0000-3000-000000000000}"/>
  </hyperlinks>
  <pageMargins left="0.75" right="0.75" top="1" bottom="1" header="0.5" footer="0.5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C00000"/>
  </sheetPr>
  <dimension ref="A1:C22"/>
  <sheetViews>
    <sheetView workbookViewId="0">
      <selection activeCell="B7" sqref="B7"/>
    </sheetView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340</v>
      </c>
    </row>
    <row r="5" spans="1:3" x14ac:dyDescent="0.25">
      <c r="A5" s="141" t="s">
        <v>1</v>
      </c>
      <c r="B5" s="129">
        <f>'Total Orgs'!B40</f>
        <v>0</v>
      </c>
    </row>
    <row r="6" spans="1:3" x14ac:dyDescent="0.25">
      <c r="A6" s="141" t="s">
        <v>2</v>
      </c>
    </row>
    <row r="7" spans="1:3" x14ac:dyDescent="0.25">
      <c r="A7" s="141" t="s">
        <v>135</v>
      </c>
    </row>
    <row r="8" spans="1:3" x14ac:dyDescent="0.25">
      <c r="A8" s="141" t="s">
        <v>3</v>
      </c>
      <c r="B8" s="129">
        <f>SUM(B12:B101)</f>
        <v>0</v>
      </c>
      <c r="C8" s="10"/>
    </row>
    <row r="9" spans="1:3" x14ac:dyDescent="0.25">
      <c r="A9" s="141" t="s">
        <v>4</v>
      </c>
      <c r="B9" s="129">
        <f>SUM(B5+B6-B7-B8)</f>
        <v>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  <row r="12" spans="1:3" x14ac:dyDescent="0.25">
      <c r="A12" s="85"/>
      <c r="B12" s="86"/>
      <c r="C12" s="61"/>
    </row>
    <row r="13" spans="1:3" x14ac:dyDescent="0.25">
      <c r="A13" s="87"/>
      <c r="C13" s="126"/>
    </row>
    <row r="14" spans="1:3" x14ac:dyDescent="0.25">
      <c r="A14" s="87"/>
      <c r="C14" s="126"/>
    </row>
    <row r="15" spans="1:3" x14ac:dyDescent="0.25">
      <c r="A15" s="87"/>
      <c r="C15" s="126"/>
    </row>
    <row r="16" spans="1:3" x14ac:dyDescent="0.25">
      <c r="A16" s="87"/>
      <c r="C16" s="126"/>
    </row>
    <row r="17" spans="1:3" x14ac:dyDescent="0.25">
      <c r="A17" s="90"/>
      <c r="B17" s="91"/>
      <c r="C17" s="66"/>
    </row>
    <row r="18" spans="1:3" x14ac:dyDescent="0.25">
      <c r="C18" s="126"/>
    </row>
    <row r="19" spans="1:3" x14ac:dyDescent="0.25">
      <c r="C19" s="126"/>
    </row>
    <row r="20" spans="1:3" x14ac:dyDescent="0.25">
      <c r="C20" s="126"/>
    </row>
    <row r="21" spans="1:3" x14ac:dyDescent="0.25">
      <c r="C21" s="126"/>
    </row>
    <row r="22" spans="1:3" x14ac:dyDescent="0.25">
      <c r="A22" s="13"/>
      <c r="B22" s="14"/>
      <c r="C22" s="15"/>
    </row>
  </sheetData>
  <hyperlinks>
    <hyperlink ref="A1" location="'Total Orgs'!A1" display="Total Organizations" xr:uid="{00000000-0004-0000-3100-000000000000}"/>
  </hyperlinks>
  <pageMargins left="0.75" right="0.75" top="1" bottom="1" header="0.5" footer="0.5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B5087-0D1E-4B16-8662-16A17D5167C9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686</v>
      </c>
    </row>
    <row r="5" spans="1:3" x14ac:dyDescent="0.25">
      <c r="A5" s="141" t="s">
        <v>1</v>
      </c>
      <c r="B5" s="129">
        <f>'Total Orgs'!B43</f>
        <v>500</v>
      </c>
    </row>
    <row r="6" spans="1:3" x14ac:dyDescent="0.25">
      <c r="A6" s="141" t="s">
        <v>2</v>
      </c>
    </row>
    <row r="7" spans="1:3" x14ac:dyDescent="0.25">
      <c r="A7" s="141" t="s">
        <v>135</v>
      </c>
      <c r="B7" s="129">
        <f>'Total Orgs'!D43</f>
        <v>0</v>
      </c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SUM(B5+B6-B7-B8)</f>
        <v>500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  <row r="12" spans="1:3" x14ac:dyDescent="0.25">
      <c r="A12" s="85"/>
      <c r="B12" s="86"/>
      <c r="C12" s="61"/>
    </row>
    <row r="13" spans="1:3" x14ac:dyDescent="0.25">
      <c r="A13" s="87"/>
      <c r="C13" s="126"/>
    </row>
    <row r="14" spans="1:3" x14ac:dyDescent="0.25">
      <c r="A14" s="87"/>
      <c r="C14" s="126"/>
    </row>
    <row r="15" spans="1:3" x14ac:dyDescent="0.25">
      <c r="A15" s="87"/>
      <c r="C15" s="126"/>
    </row>
    <row r="16" spans="1:3" x14ac:dyDescent="0.25">
      <c r="A16" s="87"/>
      <c r="C16" s="126"/>
    </row>
    <row r="17" spans="1:3" x14ac:dyDescent="0.25">
      <c r="A17" s="90"/>
      <c r="B17" s="91"/>
      <c r="C17" s="66"/>
    </row>
    <row r="18" spans="1:3" x14ac:dyDescent="0.25">
      <c r="C18" s="126"/>
    </row>
    <row r="19" spans="1:3" x14ac:dyDescent="0.25">
      <c r="C19" s="126"/>
    </row>
    <row r="20" spans="1:3" x14ac:dyDescent="0.25">
      <c r="C20" s="126"/>
    </row>
    <row r="21" spans="1:3" x14ac:dyDescent="0.25">
      <c r="C21" s="126"/>
    </row>
    <row r="22" spans="1:3" x14ac:dyDescent="0.25">
      <c r="A22" s="13"/>
      <c r="B22" s="14"/>
      <c r="C22" s="15"/>
    </row>
  </sheetData>
  <hyperlinks>
    <hyperlink ref="A1" location="'Total Orgs'!A1" display="Total Organizations" xr:uid="{3100C465-7413-4F87-B3BF-8F6CEDE892A0}"/>
  </hyperlinks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C2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60</v>
      </c>
    </row>
    <row r="5" spans="1:3" x14ac:dyDescent="0.25">
      <c r="A5" s="4" t="s">
        <v>1</v>
      </c>
      <c r="B5" s="2">
        <f>'Total Orgs'!B5</f>
        <v>2500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Orgs'!D5</f>
        <v>2500</v>
      </c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5" customFormat="1" x14ac:dyDescent="0.25">
      <c r="A12" s="22"/>
      <c r="B12" s="35"/>
    </row>
    <row r="14" spans="1:3" x14ac:dyDescent="0.25">
      <c r="C14" s="4"/>
    </row>
    <row r="19" spans="1:3" s="39" customFormat="1" x14ac:dyDescent="0.25">
      <c r="A19" s="4"/>
      <c r="B19" s="2"/>
      <c r="C19"/>
    </row>
    <row r="28" spans="1:3" s="23" customFormat="1" x14ac:dyDescent="0.25">
      <c r="A28" s="13"/>
      <c r="B28" s="14"/>
      <c r="C28" s="15"/>
    </row>
  </sheetData>
  <hyperlinks>
    <hyperlink ref="A1" location="'Total Orgs'!A1" display="Total Organizations" xr:uid="{00000000-0004-0000-0300-000000000000}"/>
  </hyperlinks>
  <pageMargins left="0.75" right="0.75" top="1" bottom="1" header="0.5" footer="0.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72</v>
      </c>
    </row>
    <row r="5" spans="1:3" x14ac:dyDescent="0.25">
      <c r="A5" s="4" t="s">
        <v>1</v>
      </c>
      <c r="B5" s="2">
        <f>'Total Orgs'!B41</f>
        <v>5000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Orgs'!D41</f>
        <v>5000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85"/>
      <c r="B12" s="86"/>
      <c r="C12" s="61"/>
    </row>
    <row r="13" spans="1:3" x14ac:dyDescent="0.25">
      <c r="A13" s="87"/>
      <c r="C13" s="88"/>
    </row>
    <row r="14" spans="1:3" x14ac:dyDescent="0.25">
      <c r="A14" s="87"/>
      <c r="C14" s="88"/>
    </row>
    <row r="15" spans="1:3" x14ac:dyDescent="0.25">
      <c r="A15" s="87"/>
      <c r="C15" s="88"/>
    </row>
    <row r="16" spans="1:3" x14ac:dyDescent="0.25">
      <c r="A16" s="87"/>
      <c r="C16" s="88"/>
    </row>
    <row r="17" spans="1:3" x14ac:dyDescent="0.25">
      <c r="A17" s="90"/>
      <c r="B17" s="91"/>
      <c r="C17" s="66"/>
    </row>
    <row r="18" spans="1:3" x14ac:dyDescent="0.25">
      <c r="C18" s="88"/>
    </row>
    <row r="19" spans="1:3" x14ac:dyDescent="0.25">
      <c r="C19" s="88"/>
    </row>
    <row r="20" spans="1:3" x14ac:dyDescent="0.25">
      <c r="C20" s="88"/>
    </row>
    <row r="21" spans="1:3" x14ac:dyDescent="0.25">
      <c r="C21" s="88"/>
    </row>
    <row r="22" spans="1:3" x14ac:dyDescent="0.25">
      <c r="A22" s="13"/>
      <c r="B22" s="14"/>
      <c r="C22" s="15"/>
    </row>
  </sheetData>
  <hyperlinks>
    <hyperlink ref="A1" location="'Total Orgs'!A1" display="Total Organizations" xr:uid="{00000000-0004-0000-3200-000000000000}"/>
  </hyperlinks>
  <pageMargins left="0.75" right="0.75" top="1" bottom="1" header="0.5" footer="0.5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1"/>
  </sheetPr>
  <dimension ref="A1:C11"/>
  <sheetViews>
    <sheetView topLeftCell="B1"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276</v>
      </c>
    </row>
    <row r="5" spans="1:3" x14ac:dyDescent="0.25">
      <c r="A5" s="141" t="s">
        <v>1</v>
      </c>
      <c r="B5" s="129">
        <f>'Total Orgs'!B42</f>
        <v>0</v>
      </c>
    </row>
    <row r="6" spans="1:3" x14ac:dyDescent="0.25">
      <c r="A6" s="141" t="s">
        <v>2</v>
      </c>
    </row>
    <row r="7" spans="1:3" x14ac:dyDescent="0.25">
      <c r="A7" s="141" t="s">
        <v>135</v>
      </c>
    </row>
    <row r="8" spans="1:3" x14ac:dyDescent="0.25">
      <c r="A8" s="141" t="s">
        <v>3</v>
      </c>
      <c r="B8" s="129">
        <f>SUM(B12:B102)</f>
        <v>0</v>
      </c>
    </row>
    <row r="9" spans="1:3" x14ac:dyDescent="0.25">
      <c r="A9" s="141" t="s">
        <v>4</v>
      </c>
      <c r="B9" s="129">
        <f>SUM(B5+B6-B7-B8)</f>
        <v>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</sheetData>
  <hyperlinks>
    <hyperlink ref="A1" location="'Total Orgs'!A1" display="Total Organizations" xr:uid="{00000000-0004-0000-3300-000000000000}"/>
  </hyperlinks>
  <pageMargins left="0.75" right="0.75" top="1" bottom="1" header="0.5" footer="0.5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177</v>
      </c>
    </row>
    <row r="5" spans="1:3" x14ac:dyDescent="0.25">
      <c r="A5" s="4" t="s">
        <v>1</v>
      </c>
      <c r="B5" s="2">
        <f>'Total Orgs'!B44</f>
        <v>1000</v>
      </c>
    </row>
    <row r="6" spans="1:3" x14ac:dyDescent="0.25">
      <c r="A6" s="4" t="s">
        <v>2</v>
      </c>
    </row>
    <row r="7" spans="1:3" s="23" customFormat="1" x14ac:dyDescent="0.25">
      <c r="A7" s="13" t="s">
        <v>135</v>
      </c>
      <c r="B7" s="14">
        <f>'Total Orgs'!D44</f>
        <v>333.33333333333331</v>
      </c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666.66666666666674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</sheetData>
  <hyperlinks>
    <hyperlink ref="A1" location="'Total Orgs'!A1" display="Total Organizations" xr:uid="{00000000-0004-0000-3500-000000000000}"/>
  </hyperlinks>
  <pageMargins left="0.75" right="0.75" top="1" bottom="1" header="0.5" footer="0.5"/>
  <pageSetup orientation="portrait" horizontalDpi="4294967292" verticalDpi="4294967292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C00000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22</v>
      </c>
    </row>
    <row r="5" spans="1:3" x14ac:dyDescent="0.25">
      <c r="A5" s="4" t="s">
        <v>1</v>
      </c>
      <c r="B5" s="2">
        <f>'Total Orgs'!B45</f>
        <v>1300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142.82</v>
      </c>
    </row>
    <row r="9" spans="1:3" x14ac:dyDescent="0.25">
      <c r="A9" s="4" t="s">
        <v>4</v>
      </c>
      <c r="B9" s="2">
        <f>SUM(B5+B6-B8)</f>
        <v>1157.18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59">
        <v>922</v>
      </c>
      <c r="B12" s="160">
        <v>142.82</v>
      </c>
      <c r="C12" s="161" t="s">
        <v>453</v>
      </c>
    </row>
    <row r="13" spans="1:3" x14ac:dyDescent="0.25">
      <c r="A13" s="159"/>
      <c r="B13" s="160"/>
      <c r="C13" s="161" t="s">
        <v>454</v>
      </c>
    </row>
    <row r="14" spans="1:3" x14ac:dyDescent="0.25">
      <c r="A14" s="159"/>
      <c r="B14" s="160"/>
      <c r="C14" s="161"/>
    </row>
  </sheetData>
  <hyperlinks>
    <hyperlink ref="A1" location="'Total Orgs'!A1" display="Total Organizations" xr:uid="{00000000-0004-0000-3600-000000000000}"/>
  </hyperlinks>
  <pageMargins left="0.75" right="0.75" top="1" bottom="1" header="0.5" footer="0.5"/>
  <pageSetup orientation="portrait" horizontalDpi="4294967292" verticalDpi="4294967292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221</v>
      </c>
    </row>
    <row r="5" spans="1:3" x14ac:dyDescent="0.25">
      <c r="A5" s="4" t="s">
        <v>1</v>
      </c>
      <c r="B5" s="2">
        <f>'Total Orgs'!B46</f>
        <v>0</v>
      </c>
    </row>
    <row r="6" spans="1:3" x14ac:dyDescent="0.25">
      <c r="A6" s="4" t="s">
        <v>2</v>
      </c>
    </row>
    <row r="7" spans="1:3" s="23" customFormat="1" x14ac:dyDescent="0.25">
      <c r="A7" s="13" t="s">
        <v>135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700-000000000000}"/>
  </hyperlinks>
  <pageMargins left="0.75" right="0.75" top="1" bottom="1" header="0.5" footer="0.5"/>
  <pageSetup orientation="portrait" horizontalDpi="4294967292" verticalDpi="4294967292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201</v>
      </c>
    </row>
    <row r="5" spans="1:3" x14ac:dyDescent="0.25">
      <c r="A5" s="4" t="s">
        <v>1</v>
      </c>
      <c r="B5" s="2">
        <f>'Total Orgs'!B47</f>
        <v>375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375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900-000000000000}"/>
  </hyperlinks>
  <pageMargins left="0.75" right="0.75" top="1" bottom="1" header="0.5" footer="0.5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C00000"/>
  </sheetPr>
  <dimension ref="A1:J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10" x14ac:dyDescent="0.25">
      <c r="A1" s="5" t="s">
        <v>0</v>
      </c>
      <c r="C1" s="1" t="str">
        <f>'Total Orgs'!A1</f>
        <v>Budget 2021-2022</v>
      </c>
    </row>
    <row r="2" spans="1:10" x14ac:dyDescent="0.25">
      <c r="A2" s="5"/>
    </row>
    <row r="3" spans="1:10" x14ac:dyDescent="0.25">
      <c r="A3" s="6" t="s">
        <v>330</v>
      </c>
    </row>
    <row r="5" spans="1:10" x14ac:dyDescent="0.25">
      <c r="A5" s="4" t="s">
        <v>1</v>
      </c>
      <c r="B5" s="2">
        <f>'Total Orgs'!B48</f>
        <v>4000</v>
      </c>
    </row>
    <row r="6" spans="1:10" x14ac:dyDescent="0.25">
      <c r="A6" s="4" t="s">
        <v>2</v>
      </c>
    </row>
    <row r="7" spans="1:10" x14ac:dyDescent="0.25">
      <c r="A7" s="4" t="s">
        <v>135</v>
      </c>
      <c r="C7" s="139"/>
      <c r="D7" s="130"/>
      <c r="E7" s="130"/>
      <c r="F7" s="130"/>
      <c r="G7" s="130"/>
      <c r="H7" s="130"/>
      <c r="I7" s="130"/>
      <c r="J7" s="130"/>
    </row>
    <row r="8" spans="1:10" ht="15.75" customHeight="1" x14ac:dyDescent="0.25">
      <c r="A8" s="4" t="s">
        <v>3</v>
      </c>
      <c r="B8" s="2">
        <f>SUM(B12:B102)</f>
        <v>0</v>
      </c>
      <c r="D8" s="336"/>
      <c r="E8" s="336"/>
      <c r="F8" s="336"/>
      <c r="G8" s="336"/>
      <c r="H8" s="336"/>
      <c r="I8" s="336"/>
      <c r="J8" s="130"/>
    </row>
    <row r="9" spans="1:10" x14ac:dyDescent="0.25">
      <c r="A9" s="4" t="s">
        <v>4</v>
      </c>
      <c r="B9" s="2">
        <f>SUM(B5+B6-B7-B8)</f>
        <v>4000</v>
      </c>
      <c r="D9" s="336"/>
      <c r="E9" s="336"/>
      <c r="F9" s="336"/>
      <c r="G9" s="336"/>
      <c r="H9" s="336"/>
      <c r="I9" s="336"/>
      <c r="J9" s="130"/>
    </row>
    <row r="10" spans="1:10" x14ac:dyDescent="0.25">
      <c r="D10" s="130"/>
      <c r="E10" s="130"/>
      <c r="F10" s="130"/>
      <c r="G10" s="130"/>
      <c r="H10" s="130"/>
      <c r="I10" s="130"/>
      <c r="J10" s="130"/>
    </row>
    <row r="11" spans="1:10" s="1" customFormat="1" x14ac:dyDescent="0.25">
      <c r="A11" s="7" t="s">
        <v>5</v>
      </c>
      <c r="B11" s="3" t="s">
        <v>6</v>
      </c>
      <c r="C11" s="1" t="s">
        <v>7</v>
      </c>
      <c r="D11" s="131"/>
      <c r="E11" s="131"/>
      <c r="F11" s="131"/>
      <c r="G11" s="131"/>
      <c r="H11" s="131"/>
      <c r="I11" s="131"/>
      <c r="J11" s="131"/>
    </row>
    <row r="12" spans="1:10" s="23" customFormat="1" x14ac:dyDescent="0.25">
      <c r="A12" s="13"/>
      <c r="B12" s="14"/>
      <c r="C12" s="15"/>
      <c r="D12" s="132"/>
      <c r="E12" s="132"/>
      <c r="F12" s="132"/>
      <c r="G12" s="132"/>
      <c r="H12" s="132"/>
      <c r="I12" s="132"/>
      <c r="J12" s="132"/>
    </row>
    <row r="14" spans="1:10" x14ac:dyDescent="0.25">
      <c r="A14" s="159"/>
      <c r="B14" s="160"/>
      <c r="C14" s="161"/>
    </row>
    <row r="15" spans="1:10" x14ac:dyDescent="0.25">
      <c r="A15" s="159"/>
      <c r="B15" s="160"/>
      <c r="C15" s="161"/>
    </row>
  </sheetData>
  <mergeCells count="1">
    <mergeCell ref="D8:I9"/>
  </mergeCells>
  <hyperlinks>
    <hyperlink ref="A1" location="'Total Orgs'!A1" display="Total Organizations" xr:uid="{00000000-0004-0000-3A00-000000000000}"/>
  </hyperlinks>
  <pageMargins left="0.75" right="0.75" top="1" bottom="1" header="0.5" footer="0.5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1"/>
  </sheetPr>
  <dimension ref="A1:C4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23</v>
      </c>
    </row>
    <row r="5" spans="1:3" x14ac:dyDescent="0.25">
      <c r="A5" s="4" t="s">
        <v>1</v>
      </c>
      <c r="B5" s="2">
        <f>'Total Orgs'!B49</f>
        <v>12500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SUM(B12:B102)</f>
        <v>2550</v>
      </c>
    </row>
    <row r="9" spans="1:3" x14ac:dyDescent="0.25">
      <c r="A9" s="4" t="s">
        <v>4</v>
      </c>
      <c r="B9" s="2">
        <f>SUM(B5+B6-B8)</f>
        <v>9950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44475</v>
      </c>
      <c r="B12" s="2">
        <v>2550</v>
      </c>
      <c r="C12" t="s">
        <v>508</v>
      </c>
    </row>
    <row r="45" spans="1:3" s="23" customFormat="1" x14ac:dyDescent="0.25">
      <c r="A45" s="13"/>
      <c r="B45" s="14"/>
      <c r="C45" s="15"/>
    </row>
  </sheetData>
  <hyperlinks>
    <hyperlink ref="A1" location="'Total Orgs'!A1" display="Total Organizations" xr:uid="{00000000-0004-0000-3B00-000000000000}"/>
  </hyperlinks>
  <pageMargins left="0.75" right="0.75" top="1" bottom="1" header="0.5" footer="0.5"/>
  <pageSetup orientation="portrait" horizontalDpi="4294967292" verticalDpi="4294967292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277</v>
      </c>
    </row>
    <row r="5" spans="1:3" x14ac:dyDescent="0.25">
      <c r="A5" s="141" t="s">
        <v>1</v>
      </c>
      <c r="B5" s="129">
        <f>'Total Orgs'!B50</f>
        <v>350</v>
      </c>
    </row>
    <row r="6" spans="1:3" x14ac:dyDescent="0.25">
      <c r="A6" s="141" t="s">
        <v>2</v>
      </c>
    </row>
    <row r="7" spans="1:3" x14ac:dyDescent="0.25">
      <c r="A7" s="141" t="s">
        <v>135</v>
      </c>
      <c r="B7" s="129">
        <f>'Total Orgs'!D50</f>
        <v>350</v>
      </c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SUM(B5+B6-B7-B8)</f>
        <v>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</sheetData>
  <hyperlinks>
    <hyperlink ref="A1" location="'Total Orgs'!A1" display="Total Organizations" xr:uid="{00000000-0004-0000-3D00-000000000000}"/>
  </hyperlinks>
  <pageMargins left="0.75" right="0.75" top="1" bottom="1" header="0.5" footer="0.5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67</v>
      </c>
    </row>
    <row r="5" spans="1:3" x14ac:dyDescent="0.25">
      <c r="A5" s="4" t="s">
        <v>1</v>
      </c>
      <c r="B5" s="2">
        <f>'Total Orgs'!B51</f>
        <v>1500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000-000000000000}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D1CF4-47C8-4933-869D-7ED42BF33B09}">
  <sheetPr>
    <tabColor theme="1"/>
  </sheetPr>
  <dimension ref="A1:C45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375</v>
      </c>
    </row>
    <row r="5" spans="1:3" x14ac:dyDescent="0.25">
      <c r="A5" s="141" t="s">
        <v>1</v>
      </c>
      <c r="B5" s="129">
        <f>'Total Orgs'!B6</f>
        <v>500</v>
      </c>
    </row>
    <row r="6" spans="1:3" x14ac:dyDescent="0.25">
      <c r="A6" s="141" t="s">
        <v>2</v>
      </c>
    </row>
    <row r="7" spans="1:3" x14ac:dyDescent="0.25">
      <c r="A7" s="141" t="s">
        <v>135</v>
      </c>
    </row>
    <row r="8" spans="1:3" x14ac:dyDescent="0.25">
      <c r="A8" s="141" t="s">
        <v>3</v>
      </c>
      <c r="B8" s="129">
        <f>SUM(B12:B319)</f>
        <v>0</v>
      </c>
      <c r="C8" s="10"/>
    </row>
    <row r="9" spans="1:3" x14ac:dyDescent="0.25">
      <c r="A9" s="141" t="s">
        <v>4</v>
      </c>
      <c r="B9" s="129">
        <f>SUM(B5+B6-B8)-B7</f>
        <v>500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  <row r="16" spans="1:3" x14ac:dyDescent="0.25">
      <c r="C16" s="161"/>
    </row>
    <row r="18" spans="3:3" x14ac:dyDescent="0.25">
      <c r="C18" s="161"/>
    </row>
    <row r="19" spans="3:3" x14ac:dyDescent="0.25">
      <c r="C19" s="161"/>
    </row>
    <row r="45" spans="1:3" s="132" customFormat="1" x14ac:dyDescent="0.25">
      <c r="A45" s="13"/>
      <c r="B45" s="14"/>
      <c r="C45" s="139"/>
    </row>
  </sheetData>
  <hyperlinks>
    <hyperlink ref="A1" location="'Total Orgs'!A1" display="Total Organizations" xr:uid="{FAABC119-07B0-4180-9A81-28AA09B7E3FC}"/>
  </hyperlinks>
  <pageMargins left="0.75" right="0.75" top="1" bottom="1" header="0.5" footer="0.5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31190-34A1-4D29-9F40-B6AB6A5016F9}">
  <sheetPr>
    <tabColor theme="1"/>
  </sheetPr>
  <dimension ref="A1:E11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4" width="11" style="139"/>
    <col min="5" max="5" width="71.375" style="139" customWidth="1"/>
    <col min="6" max="16384" width="11" style="139"/>
  </cols>
  <sheetData>
    <row r="1" spans="1:5" x14ac:dyDescent="0.25">
      <c r="A1" s="124" t="s">
        <v>0</v>
      </c>
      <c r="C1" s="131" t="str">
        <f>'Total Orgs'!A1</f>
        <v>Budget 2021-2022</v>
      </c>
    </row>
    <row r="2" spans="1:5" x14ac:dyDescent="0.25">
      <c r="A2" s="124"/>
    </row>
    <row r="3" spans="1:5" x14ac:dyDescent="0.25">
      <c r="A3" s="6" t="s">
        <v>423</v>
      </c>
    </row>
    <row r="4" spans="1:5" x14ac:dyDescent="0.25">
      <c r="E4" s="139" t="s">
        <v>425</v>
      </c>
    </row>
    <row r="5" spans="1:5" x14ac:dyDescent="0.25">
      <c r="A5" s="141" t="s">
        <v>1</v>
      </c>
      <c r="B5" s="129">
        <v>0</v>
      </c>
      <c r="C5" s="139" t="s">
        <v>424</v>
      </c>
      <c r="E5" s="139" t="s">
        <v>426</v>
      </c>
    </row>
    <row r="6" spans="1:5" x14ac:dyDescent="0.25">
      <c r="A6" s="141" t="s">
        <v>2</v>
      </c>
      <c r="E6" s="139" t="s">
        <v>427</v>
      </c>
    </row>
    <row r="7" spans="1:5" x14ac:dyDescent="0.25">
      <c r="A7" s="141" t="s">
        <v>135</v>
      </c>
      <c r="E7" s="139" t="s">
        <v>428</v>
      </c>
    </row>
    <row r="8" spans="1:5" x14ac:dyDescent="0.25">
      <c r="A8" s="141" t="s">
        <v>3</v>
      </c>
      <c r="B8" s="129">
        <f>SUM(B12:B101)</f>
        <v>0</v>
      </c>
    </row>
    <row r="9" spans="1:5" x14ac:dyDescent="0.25">
      <c r="A9" s="141" t="s">
        <v>4</v>
      </c>
      <c r="B9" s="129">
        <v>0</v>
      </c>
    </row>
    <row r="11" spans="1:5" s="131" customFormat="1" x14ac:dyDescent="0.25">
      <c r="A11" s="7" t="s">
        <v>5</v>
      </c>
      <c r="B11" s="3" t="s">
        <v>6</v>
      </c>
      <c r="C11" s="131" t="s">
        <v>7</v>
      </c>
    </row>
  </sheetData>
  <hyperlinks>
    <hyperlink ref="A1" location="'Total Orgs'!A1" display="Total Organizations" xr:uid="{6FB5194B-FB17-4F67-BD12-701150F7096C}"/>
  </hyperlinks>
  <pageMargins left="0.75" right="0.75" top="1" bottom="1" header="0.5" footer="0.5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6D2E6-112B-475E-862F-728A1707EB5E}">
  <sheetPr>
    <tabColor rgb="FFC00000"/>
  </sheetPr>
  <dimension ref="A1:C15"/>
  <sheetViews>
    <sheetView workbookViewId="0"/>
  </sheetViews>
  <sheetFormatPr defaultRowHeight="15.75" x14ac:dyDescent="0.25"/>
  <cols>
    <col min="1" max="1" width="26.5" style="139" customWidth="1"/>
    <col min="2" max="2" width="9" style="139"/>
    <col min="3" max="3" width="35.5" style="139" customWidth="1"/>
    <col min="4" max="16384" width="9" style="139"/>
  </cols>
  <sheetData>
    <row r="1" spans="1:3" x14ac:dyDescent="0.25">
      <c r="A1" s="124" t="s">
        <v>0</v>
      </c>
      <c r="B1" s="129"/>
      <c r="C1" s="131" t="str">
        <f>'Total Orgs'!A1</f>
        <v>Budget 2021-2022</v>
      </c>
    </row>
    <row r="2" spans="1:3" x14ac:dyDescent="0.25">
      <c r="A2" s="124"/>
      <c r="B2" s="129"/>
    </row>
    <row r="3" spans="1:3" x14ac:dyDescent="0.25">
      <c r="A3" s="6" t="s">
        <v>359</v>
      </c>
      <c r="B3" s="129"/>
    </row>
    <row r="4" spans="1:3" x14ac:dyDescent="0.25">
      <c r="A4" s="141"/>
      <c r="B4" s="129"/>
    </row>
    <row r="5" spans="1:3" x14ac:dyDescent="0.25">
      <c r="A5" s="141" t="s">
        <v>1</v>
      </c>
      <c r="B5" s="129">
        <f>'Total Orgs'!B53</f>
        <v>500</v>
      </c>
    </row>
    <row r="6" spans="1:3" x14ac:dyDescent="0.25">
      <c r="A6" s="141" t="s">
        <v>2</v>
      </c>
      <c r="B6" s="129"/>
    </row>
    <row r="7" spans="1:3" x14ac:dyDescent="0.25">
      <c r="A7" s="141" t="s">
        <v>135</v>
      </c>
      <c r="B7" s="129">
        <v>0</v>
      </c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SUM(B5+B6-B7-B8)</f>
        <v>500</v>
      </c>
    </row>
    <row r="10" spans="1:3" x14ac:dyDescent="0.25">
      <c r="A10" s="141"/>
      <c r="B10" s="129"/>
    </row>
    <row r="11" spans="1:3" x14ac:dyDescent="0.25">
      <c r="A11" s="7" t="s">
        <v>5</v>
      </c>
      <c r="B11" s="3" t="s">
        <v>6</v>
      </c>
      <c r="C11" s="131" t="s">
        <v>7</v>
      </c>
    </row>
    <row r="12" spans="1:3" x14ac:dyDescent="0.25">
      <c r="A12" s="141"/>
    </row>
    <row r="15" spans="1:3" x14ac:dyDescent="0.25">
      <c r="A15" s="141"/>
    </row>
  </sheetData>
  <hyperlinks>
    <hyperlink ref="A1" location="'Total Orgs'!A1" display="Total Organizations" xr:uid="{263EC2A3-0FBB-421C-B493-C78925CB721C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C00000"/>
  </sheetPr>
  <dimension ref="A1:C15"/>
  <sheetViews>
    <sheetView workbookViewId="0">
      <selection activeCell="C7" sqref="C7"/>
    </sheetView>
  </sheetViews>
  <sheetFormatPr defaultRowHeight="15.75" x14ac:dyDescent="0.25"/>
  <cols>
    <col min="1" max="1" width="26.5" style="139" customWidth="1"/>
    <col min="2" max="2" width="9" style="139"/>
    <col min="3" max="3" width="35.5" style="139" customWidth="1"/>
    <col min="4" max="16384" width="9" style="139"/>
  </cols>
  <sheetData>
    <row r="1" spans="1:3" x14ac:dyDescent="0.25">
      <c r="A1" s="124" t="s">
        <v>0</v>
      </c>
      <c r="B1" s="129"/>
      <c r="C1" s="131" t="str">
        <f>'Total Orgs'!A1</f>
        <v>Budget 2021-2022</v>
      </c>
    </row>
    <row r="2" spans="1:3" x14ac:dyDescent="0.25">
      <c r="A2" s="124"/>
      <c r="B2" s="129"/>
    </row>
    <row r="3" spans="1:3" x14ac:dyDescent="0.25">
      <c r="A3" s="6" t="s">
        <v>320</v>
      </c>
      <c r="B3" s="129"/>
    </row>
    <row r="4" spans="1:3" x14ac:dyDescent="0.25">
      <c r="A4" s="141"/>
      <c r="B4" s="129"/>
    </row>
    <row r="5" spans="1:3" x14ac:dyDescent="0.25">
      <c r="A5" s="141" t="s">
        <v>1</v>
      </c>
      <c r="B5" s="129">
        <f>'Total Orgs'!B54</f>
        <v>520</v>
      </c>
    </row>
    <row r="6" spans="1:3" x14ac:dyDescent="0.25">
      <c r="A6" s="141" t="s">
        <v>2</v>
      </c>
      <c r="B6" s="129"/>
    </row>
    <row r="7" spans="1:3" x14ac:dyDescent="0.25">
      <c r="A7" s="141" t="s">
        <v>135</v>
      </c>
      <c r="B7" s="129">
        <v>0</v>
      </c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SUM(B5+B6-B7-B8)</f>
        <v>520</v>
      </c>
    </row>
    <row r="10" spans="1:3" x14ac:dyDescent="0.25">
      <c r="A10" s="141"/>
      <c r="B10" s="129"/>
    </row>
    <row r="11" spans="1:3" x14ac:dyDescent="0.25">
      <c r="A11" s="7" t="s">
        <v>5</v>
      </c>
      <c r="B11" s="3" t="s">
        <v>6</v>
      </c>
      <c r="C11" s="131" t="s">
        <v>7</v>
      </c>
    </row>
    <row r="12" spans="1:3" x14ac:dyDescent="0.25">
      <c r="A12" s="141"/>
    </row>
    <row r="15" spans="1:3" x14ac:dyDescent="0.25">
      <c r="A15" s="141"/>
    </row>
  </sheetData>
  <hyperlinks>
    <hyperlink ref="A1" location="'Total Orgs'!A1" display="Total Organizations" xr:uid="{00000000-0004-0000-4400-000000000000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C00000"/>
  </sheetPr>
  <dimension ref="A1:C25"/>
  <sheetViews>
    <sheetView workbookViewId="0"/>
  </sheetViews>
  <sheetFormatPr defaultRowHeight="15.75" x14ac:dyDescent="0.25"/>
  <cols>
    <col min="1" max="1" width="17.75" style="46" customWidth="1"/>
    <col min="2" max="2" width="9" style="2" customWidth="1"/>
    <col min="3" max="3" width="31.875" customWidth="1"/>
  </cols>
  <sheetData>
    <row r="1" spans="1:3" x14ac:dyDescent="0.25">
      <c r="A1" s="44" t="s">
        <v>0</v>
      </c>
      <c r="C1" s="1" t="str">
        <f>'Total Orgs'!A1</f>
        <v>Budget 2021-2022</v>
      </c>
    </row>
    <row r="2" spans="1:3" x14ac:dyDescent="0.25">
      <c r="A2" s="44"/>
    </row>
    <row r="3" spans="1:3" x14ac:dyDescent="0.25">
      <c r="A3" s="45" t="s">
        <v>76</v>
      </c>
    </row>
    <row r="5" spans="1:3" x14ac:dyDescent="0.25">
      <c r="A5" s="46" t="s">
        <v>1</v>
      </c>
      <c r="B5" s="2">
        <f>'Total Orgs'!B55</f>
        <v>3500</v>
      </c>
    </row>
    <row r="6" spans="1:3" x14ac:dyDescent="0.25">
      <c r="A6" s="46" t="s">
        <v>2</v>
      </c>
    </row>
    <row r="7" spans="1:3" x14ac:dyDescent="0.25">
      <c r="A7" s="46" t="s">
        <v>135</v>
      </c>
    </row>
    <row r="8" spans="1:3" x14ac:dyDescent="0.25">
      <c r="A8" s="46" t="s">
        <v>3</v>
      </c>
      <c r="B8" s="2">
        <f>SUM(B12:B104)</f>
        <v>0</v>
      </c>
    </row>
    <row r="9" spans="1:3" x14ac:dyDescent="0.25">
      <c r="A9" s="46" t="s">
        <v>4</v>
      </c>
      <c r="B9" s="2">
        <f>SUM(B5+B6-B8)</f>
        <v>3500</v>
      </c>
    </row>
    <row r="11" spans="1:3" x14ac:dyDescent="0.25">
      <c r="A11" s="47" t="s">
        <v>5</v>
      </c>
      <c r="B11" s="3" t="s">
        <v>6</v>
      </c>
      <c r="C11" s="1" t="s">
        <v>7</v>
      </c>
    </row>
    <row r="12" spans="1:3" x14ac:dyDescent="0.25">
      <c r="A12" s="167"/>
      <c r="B12" s="160"/>
      <c r="C12" s="161"/>
    </row>
    <row r="13" spans="1:3" x14ac:dyDescent="0.25">
      <c r="A13" s="167"/>
      <c r="B13" s="160"/>
      <c r="C13" s="161"/>
    </row>
    <row r="14" spans="1:3" x14ac:dyDescent="0.25">
      <c r="A14" s="167"/>
      <c r="B14" s="160"/>
      <c r="C14" s="161"/>
    </row>
    <row r="15" spans="1:3" x14ac:dyDescent="0.25">
      <c r="A15" s="167"/>
      <c r="B15" s="160"/>
      <c r="C15" s="161"/>
    </row>
    <row r="16" spans="1:3" x14ac:dyDescent="0.25">
      <c r="A16" s="167"/>
      <c r="B16" s="160"/>
      <c r="C16" s="161"/>
    </row>
    <row r="17" spans="1:3" x14ac:dyDescent="0.25">
      <c r="A17" s="167"/>
      <c r="B17" s="160"/>
      <c r="C17" s="161"/>
    </row>
    <row r="18" spans="1:3" x14ac:dyDescent="0.25">
      <c r="A18" s="167"/>
      <c r="B18" s="160"/>
      <c r="C18" s="161"/>
    </row>
    <row r="19" spans="1:3" x14ac:dyDescent="0.25">
      <c r="A19" s="167"/>
      <c r="B19" s="160"/>
      <c r="C19" s="161"/>
    </row>
    <row r="20" spans="1:3" x14ac:dyDescent="0.25">
      <c r="A20" s="167"/>
      <c r="B20" s="160"/>
      <c r="C20" s="161"/>
    </row>
    <row r="21" spans="1:3" x14ac:dyDescent="0.25">
      <c r="A21" s="167"/>
      <c r="B21" s="160"/>
      <c r="C21" s="161"/>
    </row>
    <row r="22" spans="1:3" x14ac:dyDescent="0.25">
      <c r="A22" s="167"/>
      <c r="B22" s="160"/>
      <c r="C22" s="161"/>
    </row>
    <row r="23" spans="1:3" x14ac:dyDescent="0.25">
      <c r="A23" s="167"/>
      <c r="B23" s="160"/>
      <c r="C23" s="161"/>
    </row>
    <row r="24" spans="1:3" x14ac:dyDescent="0.25">
      <c r="A24" s="167"/>
      <c r="B24" s="160"/>
      <c r="C24" s="161"/>
    </row>
    <row r="25" spans="1:3" x14ac:dyDescent="0.25">
      <c r="C25" s="161"/>
    </row>
  </sheetData>
  <hyperlinks>
    <hyperlink ref="A1" location="'Total Orgs'!A1" display="Total Organizations" xr:uid="{00000000-0004-0000-4500-000000000000}"/>
  </hyperlink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theme="1"/>
  </sheetPr>
  <dimension ref="A1:O16"/>
  <sheetViews>
    <sheetView workbookViewId="0"/>
  </sheetViews>
  <sheetFormatPr defaultRowHeight="15.75" x14ac:dyDescent="0.25"/>
  <cols>
    <col min="1" max="1" width="20.875" customWidth="1"/>
    <col min="3" max="3" width="31.25" customWidth="1"/>
  </cols>
  <sheetData>
    <row r="1" spans="1:15" x14ac:dyDescent="0.25">
      <c r="A1" s="5" t="s">
        <v>0</v>
      </c>
      <c r="B1" s="2"/>
      <c r="C1" s="1" t="str">
        <f>'Total Orgs'!A1</f>
        <v>Budget 2021-2022</v>
      </c>
      <c r="G1" s="332" t="s">
        <v>194</v>
      </c>
      <c r="H1" s="333"/>
      <c r="I1" s="62"/>
      <c r="J1" s="67" t="s">
        <v>190</v>
      </c>
      <c r="K1" s="63" t="s">
        <v>198</v>
      </c>
      <c r="L1" s="63"/>
      <c r="M1" s="63"/>
      <c r="N1" s="63"/>
      <c r="O1" s="61"/>
    </row>
    <row r="2" spans="1:15" x14ac:dyDescent="0.25">
      <c r="A2" s="5"/>
      <c r="B2" s="2"/>
      <c r="G2" s="334">
        <v>43157</v>
      </c>
      <c r="H2" s="335"/>
      <c r="I2" s="64"/>
      <c r="J2" s="68" t="s">
        <v>193</v>
      </c>
      <c r="K2" s="65" t="s">
        <v>199</v>
      </c>
      <c r="L2" s="65"/>
      <c r="M2" s="65"/>
      <c r="N2" s="65"/>
      <c r="O2" s="66"/>
    </row>
    <row r="3" spans="1:15" x14ac:dyDescent="0.25">
      <c r="A3" s="6" t="s">
        <v>220</v>
      </c>
      <c r="B3" s="2"/>
    </row>
    <row r="4" spans="1:15" x14ac:dyDescent="0.25">
      <c r="A4" s="4"/>
      <c r="B4" s="2"/>
    </row>
    <row r="5" spans="1:15" x14ac:dyDescent="0.25">
      <c r="A5" s="4" t="s">
        <v>1</v>
      </c>
      <c r="B5" s="2">
        <f>'Total Orgs'!B35</f>
        <v>300</v>
      </c>
    </row>
    <row r="6" spans="1:15" x14ac:dyDescent="0.25">
      <c r="A6" s="4" t="s">
        <v>2</v>
      </c>
      <c r="B6" s="2"/>
    </row>
    <row r="7" spans="1:15" x14ac:dyDescent="0.25">
      <c r="A7" s="4" t="s">
        <v>135</v>
      </c>
      <c r="B7" s="2"/>
    </row>
    <row r="8" spans="1:15" x14ac:dyDescent="0.25">
      <c r="A8" s="4" t="s">
        <v>3</v>
      </c>
      <c r="B8" s="2">
        <f>SUM(B12:B103)</f>
        <v>0</v>
      </c>
    </row>
    <row r="9" spans="1:15" x14ac:dyDescent="0.25">
      <c r="A9" s="4" t="s">
        <v>4</v>
      </c>
      <c r="B9" s="2">
        <f>SUM(B5+B6-B8)</f>
        <v>300</v>
      </c>
    </row>
    <row r="10" spans="1:15" x14ac:dyDescent="0.25">
      <c r="A10" s="4"/>
      <c r="B10" s="2"/>
    </row>
    <row r="11" spans="1:15" x14ac:dyDescent="0.25">
      <c r="A11" s="7" t="s">
        <v>5</v>
      </c>
      <c r="B11" s="3" t="s">
        <v>6</v>
      </c>
      <c r="C11" s="1" t="s">
        <v>7</v>
      </c>
    </row>
    <row r="12" spans="1:15" x14ac:dyDescent="0.25">
      <c r="A12" s="27"/>
    </row>
    <row r="15" spans="1:15" x14ac:dyDescent="0.25">
      <c r="A15" s="27"/>
    </row>
    <row r="16" spans="1:15" x14ac:dyDescent="0.25">
      <c r="A16" s="27"/>
    </row>
  </sheetData>
  <mergeCells count="2">
    <mergeCell ref="G1:H1"/>
    <mergeCell ref="G2:H2"/>
  </mergeCells>
  <hyperlinks>
    <hyperlink ref="A1" location="'Total Orgs'!A1" display="Total Organizations" xr:uid="{00000000-0004-0000-4600-000000000000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203</v>
      </c>
    </row>
    <row r="5" spans="1:3" x14ac:dyDescent="0.25">
      <c r="A5" s="4" t="s">
        <v>1</v>
      </c>
      <c r="B5" s="2">
        <f>'Total Orgs'!B56</f>
        <v>200</v>
      </c>
    </row>
    <row r="6" spans="1:3" x14ac:dyDescent="0.25">
      <c r="A6" s="4" t="s">
        <v>2</v>
      </c>
    </row>
    <row r="7" spans="1:3" s="23" customFormat="1" x14ac:dyDescent="0.25">
      <c r="A7" s="13" t="s">
        <v>135</v>
      </c>
      <c r="B7" s="14">
        <f>'Total Orgs'!D56</f>
        <v>66.666666666666671</v>
      </c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133.33333333333331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700-000000000000}"/>
  </hyperlinks>
  <pageMargins left="0.75" right="0.75" top="1" bottom="1" header="0.5" footer="0.5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C00000"/>
  </sheetPr>
  <dimension ref="A1:C32"/>
  <sheetViews>
    <sheetView workbookViewId="0">
      <selection activeCell="A3" sqref="A3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268</v>
      </c>
    </row>
    <row r="5" spans="1:3" x14ac:dyDescent="0.25">
      <c r="A5" s="4" t="s">
        <v>1</v>
      </c>
      <c r="B5" s="2">
        <f>'Total Orgs'!B57</f>
        <v>2000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SUM(B12:B119)</f>
        <v>421.76</v>
      </c>
    </row>
    <row r="9" spans="1:3" x14ac:dyDescent="0.25">
      <c r="A9" s="4" t="s">
        <v>4</v>
      </c>
      <c r="B9" s="2">
        <f>SUM(B5+B6-B7-B8)</f>
        <v>1578.24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59">
        <v>44472</v>
      </c>
      <c r="B12" s="160">
        <v>421.76</v>
      </c>
      <c r="C12" s="161" t="s">
        <v>504</v>
      </c>
    </row>
    <row r="13" spans="1:3" x14ac:dyDescent="0.25">
      <c r="A13" s="159"/>
      <c r="B13" s="160"/>
      <c r="C13" s="161" t="s">
        <v>505</v>
      </c>
    </row>
    <row r="14" spans="1:3" x14ac:dyDescent="0.25">
      <c r="A14" s="159"/>
      <c r="B14" s="160"/>
      <c r="C14" s="161"/>
    </row>
    <row r="15" spans="1:3" x14ac:dyDescent="0.25">
      <c r="A15" s="159"/>
      <c r="B15" s="160"/>
      <c r="C15" s="161"/>
    </row>
    <row r="16" spans="1:3" x14ac:dyDescent="0.25">
      <c r="A16" s="159"/>
      <c r="B16" s="160"/>
      <c r="C16" s="161"/>
    </row>
    <row r="17" spans="1:3" x14ac:dyDescent="0.25">
      <c r="A17" s="159"/>
      <c r="B17" s="160"/>
      <c r="C17" s="161"/>
    </row>
    <row r="18" spans="1:3" x14ac:dyDescent="0.25">
      <c r="A18" s="165"/>
      <c r="B18" s="166"/>
      <c r="C18" s="164"/>
    </row>
    <row r="19" spans="1:3" x14ac:dyDescent="0.25">
      <c r="A19" s="159"/>
      <c r="B19" s="160"/>
      <c r="C19" s="161"/>
    </row>
    <row r="20" spans="1:3" x14ac:dyDescent="0.25">
      <c r="A20" s="159"/>
      <c r="B20" s="160"/>
      <c r="C20" s="161"/>
    </row>
    <row r="21" spans="1:3" x14ac:dyDescent="0.25">
      <c r="A21" s="159"/>
      <c r="B21" s="160"/>
      <c r="C21" s="161"/>
    </row>
    <row r="22" spans="1:3" x14ac:dyDescent="0.25">
      <c r="A22" s="159"/>
      <c r="B22" s="160"/>
      <c r="C22" s="161"/>
    </row>
    <row r="23" spans="1:3" s="139" customFormat="1" x14ac:dyDescent="0.25">
      <c r="A23" s="159"/>
      <c r="B23" s="160"/>
      <c r="C23" s="161"/>
    </row>
    <row r="24" spans="1:3" x14ac:dyDescent="0.25">
      <c r="A24" s="159"/>
      <c r="B24" s="160"/>
      <c r="C24" s="161"/>
    </row>
    <row r="25" spans="1:3" x14ac:dyDescent="0.25">
      <c r="A25" s="159"/>
      <c r="B25" s="160"/>
      <c r="C25" s="161"/>
    </row>
    <row r="26" spans="1:3" x14ac:dyDescent="0.25">
      <c r="A26" s="159"/>
      <c r="B26" s="160"/>
      <c r="C26" s="161"/>
    </row>
    <row r="27" spans="1:3" x14ac:dyDescent="0.25">
      <c r="A27" s="159"/>
      <c r="B27" s="160"/>
      <c r="C27" s="161"/>
    </row>
    <row r="28" spans="1:3" x14ac:dyDescent="0.25">
      <c r="A28" s="159"/>
      <c r="B28" s="160"/>
      <c r="C28" s="161"/>
    </row>
    <row r="31" spans="1:3" s="23" customFormat="1" x14ac:dyDescent="0.25">
      <c r="A31" s="13"/>
      <c r="B31" s="14"/>
      <c r="C31" s="15"/>
    </row>
    <row r="32" spans="1:3" s="23" customFormat="1" x14ac:dyDescent="0.25">
      <c r="A32" s="13"/>
      <c r="B32" s="14"/>
      <c r="C32" s="15"/>
    </row>
  </sheetData>
  <hyperlinks>
    <hyperlink ref="A1" location="'Total Orgs'!A1" display="Total Organizations" xr:uid="{00000000-0004-0000-4800-000000000000}"/>
  </hyperlinks>
  <pageMargins left="0.75" right="0.75" top="1" bottom="1" header="0.5" footer="0.5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C00000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25</v>
      </c>
    </row>
    <row r="5" spans="1:3" x14ac:dyDescent="0.25">
      <c r="A5" s="4" t="s">
        <v>1</v>
      </c>
      <c r="B5" s="2">
        <f>'Total Orgs'!B58</f>
        <v>2000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2000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44490</v>
      </c>
      <c r="B12" s="2">
        <v>2000</v>
      </c>
      <c r="C12" t="s">
        <v>451</v>
      </c>
    </row>
    <row r="13" spans="1:3" x14ac:dyDescent="0.25">
      <c r="C13" t="s">
        <v>547</v>
      </c>
    </row>
    <row r="18" spans="1:3" s="23" customFormat="1" x14ac:dyDescent="0.25">
      <c r="A18" s="4"/>
      <c r="B18" s="2"/>
      <c r="C18"/>
    </row>
  </sheetData>
  <hyperlinks>
    <hyperlink ref="A1" location="'Total Orgs'!A1" display="Total Organizations" xr:uid="{00000000-0004-0000-4900-000000000000}"/>
  </hyperlinks>
  <pageMargins left="0.75" right="0.75" top="1" bottom="1" header="0.5" footer="0.5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C00000"/>
  </sheetPr>
  <dimension ref="A1:C18"/>
  <sheetViews>
    <sheetView workbookViewId="0">
      <selection activeCell="B7" sqref="B7"/>
    </sheetView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322</v>
      </c>
    </row>
    <row r="5" spans="1:3" x14ac:dyDescent="0.25">
      <c r="A5" s="141" t="s">
        <v>1</v>
      </c>
      <c r="B5" s="129">
        <f>'Total Orgs'!B59</f>
        <v>0</v>
      </c>
    </row>
    <row r="6" spans="1:3" x14ac:dyDescent="0.25">
      <c r="A6" s="141" t="s">
        <v>2</v>
      </c>
      <c r="B6" s="129">
        <v>0</v>
      </c>
    </row>
    <row r="7" spans="1:3" x14ac:dyDescent="0.25">
      <c r="A7" s="141" t="s">
        <v>135</v>
      </c>
    </row>
    <row r="8" spans="1:3" x14ac:dyDescent="0.25">
      <c r="A8" s="141" t="s">
        <v>3</v>
      </c>
      <c r="B8" s="129">
        <f>SUM(B12:B101)</f>
        <v>0</v>
      </c>
      <c r="C8" s="10"/>
    </row>
    <row r="9" spans="1:3" x14ac:dyDescent="0.25">
      <c r="A9" s="141" t="s">
        <v>4</v>
      </c>
      <c r="B9" s="129">
        <f>SUM(B5+B6-B7-B8)</f>
        <v>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  <row r="18" spans="1:3" s="132" customFormat="1" x14ac:dyDescent="0.25">
      <c r="A18" s="141"/>
      <c r="B18" s="129"/>
      <c r="C18" s="139"/>
    </row>
  </sheetData>
  <hyperlinks>
    <hyperlink ref="A1" location="'Total Orgs'!A1" display="Total Organizations" xr:uid="{00000000-0004-0000-4A00-000000000000}"/>
  </hyperlinks>
  <pageMargins left="0.75" right="0.75" top="1" bottom="1" header="0.5" footer="0.5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C00000"/>
  </sheetPr>
  <dimension ref="A1:C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26</v>
      </c>
    </row>
    <row r="5" spans="1:3" x14ac:dyDescent="0.25">
      <c r="A5" s="4" t="s">
        <v>1</v>
      </c>
      <c r="B5" s="2">
        <f>'Total Orgs'!B60</f>
        <v>2500</v>
      </c>
      <c r="C5" s="161"/>
    </row>
    <row r="6" spans="1:3" x14ac:dyDescent="0.25">
      <c r="A6" s="4" t="s">
        <v>2</v>
      </c>
      <c r="C6" s="161"/>
    </row>
    <row r="7" spans="1:3" x14ac:dyDescent="0.25">
      <c r="A7" s="4" t="s">
        <v>135</v>
      </c>
      <c r="C7" s="161"/>
    </row>
    <row r="8" spans="1:3" x14ac:dyDescent="0.25">
      <c r="A8" s="4" t="s">
        <v>3</v>
      </c>
      <c r="B8" s="2">
        <f>SUM(B12:B101)</f>
        <v>0</v>
      </c>
      <c r="C8" s="161"/>
    </row>
    <row r="9" spans="1:3" x14ac:dyDescent="0.25">
      <c r="A9" s="4" t="s">
        <v>4</v>
      </c>
      <c r="B9" s="2">
        <f>SUM(B5+B6-B7-B8)</f>
        <v>2500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59"/>
      <c r="B12" s="160"/>
      <c r="C12" s="161"/>
    </row>
    <row r="13" spans="1:3" x14ac:dyDescent="0.25">
      <c r="A13" s="159"/>
      <c r="B13" s="160"/>
      <c r="C13" s="161"/>
    </row>
    <row r="19" spans="1:3" x14ac:dyDescent="0.25">
      <c r="C19" s="16"/>
    </row>
    <row r="23" spans="1:3" s="23" customFormat="1" x14ac:dyDescent="0.25">
      <c r="A23" s="13"/>
      <c r="B23" s="14"/>
      <c r="C23" s="15"/>
    </row>
  </sheetData>
  <hyperlinks>
    <hyperlink ref="A1" location="'Total Orgs'!A1" display="Total Organizations" xr:uid="{00000000-0004-0000-4C00-000000000000}"/>
  </hyperlink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C4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13</v>
      </c>
    </row>
    <row r="5" spans="1:3" x14ac:dyDescent="0.25">
      <c r="A5" s="4" t="s">
        <v>1</v>
      </c>
      <c r="B5" s="2">
        <f>'Total Orgs'!B7</f>
        <v>5600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SUM(B12:B319)</f>
        <v>2289.59</v>
      </c>
    </row>
    <row r="9" spans="1:3" x14ac:dyDescent="0.25">
      <c r="A9" s="4" t="s">
        <v>4</v>
      </c>
      <c r="B9" s="2">
        <f>SUM(B5+B6-B8)</f>
        <v>3310.41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44449</v>
      </c>
      <c r="B12" s="2">
        <v>257.58</v>
      </c>
      <c r="C12" t="s">
        <v>401</v>
      </c>
    </row>
    <row r="13" spans="1:3" x14ac:dyDescent="0.25">
      <c r="C13" t="s">
        <v>402</v>
      </c>
    </row>
    <row r="14" spans="1:3" x14ac:dyDescent="0.25">
      <c r="A14" s="4">
        <v>44460</v>
      </c>
      <c r="B14" s="2">
        <v>752.23</v>
      </c>
      <c r="C14" t="s">
        <v>442</v>
      </c>
    </row>
    <row r="15" spans="1:3" x14ac:dyDescent="0.25">
      <c r="C15" t="s">
        <v>443</v>
      </c>
    </row>
    <row r="16" spans="1:3" x14ac:dyDescent="0.25">
      <c r="A16" s="4">
        <v>44467</v>
      </c>
      <c r="B16" s="2">
        <v>744.26</v>
      </c>
      <c r="C16" s="161" t="s">
        <v>483</v>
      </c>
    </row>
    <row r="17" spans="1:3" x14ac:dyDescent="0.25">
      <c r="C17" s="161" t="s">
        <v>482</v>
      </c>
    </row>
    <row r="18" spans="1:3" x14ac:dyDescent="0.25">
      <c r="A18" s="4">
        <v>44475</v>
      </c>
      <c r="B18" s="2">
        <v>535.52</v>
      </c>
      <c r="C18" s="161" t="s">
        <v>535</v>
      </c>
    </row>
    <row r="19" spans="1:3" x14ac:dyDescent="0.25">
      <c r="C19" s="161" t="s">
        <v>538</v>
      </c>
    </row>
    <row r="45" spans="1:3" s="23" customFormat="1" x14ac:dyDescent="0.25">
      <c r="A45" s="13"/>
      <c r="B45" s="14"/>
      <c r="C45"/>
    </row>
  </sheetData>
  <hyperlinks>
    <hyperlink ref="A1" location="'Total Orgs'!A1" display="Total Organizations" xr:uid="{00000000-0004-0000-0600-000000000000}"/>
  </hyperlinks>
  <pageMargins left="0.75" right="0.75" top="1" bottom="1" header="0.5" footer="0.5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theme="1"/>
  </sheetPr>
  <dimension ref="A1:C11"/>
  <sheetViews>
    <sheetView workbookViewId="0">
      <selection activeCell="B7" sqref="B7"/>
    </sheetView>
  </sheetViews>
  <sheetFormatPr defaultColWidth="11" defaultRowHeight="15.75" x14ac:dyDescent="0.25"/>
  <cols>
    <col min="1" max="1" width="16.5" style="4" customWidth="1"/>
    <col min="2" max="2" width="12" style="2" customWidth="1"/>
    <col min="3" max="3" width="48.2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222</v>
      </c>
    </row>
    <row r="5" spans="1:3" x14ac:dyDescent="0.25">
      <c r="A5" s="4" t="s">
        <v>1</v>
      </c>
      <c r="B5" s="2">
        <f>'Total Orgs'!B61</f>
        <v>0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SUM(B12:B101)</f>
        <v>0</v>
      </c>
      <c r="C8" s="10"/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D00-000000000000}"/>
  </hyperlinks>
  <pageMargins left="0.75" right="0.75" top="1" bottom="1" header="0.5" footer="0.5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27</v>
      </c>
    </row>
    <row r="5" spans="1:3" x14ac:dyDescent="0.25">
      <c r="A5" s="4" t="s">
        <v>1</v>
      </c>
      <c r="B5" s="2">
        <f>'Total Orgs'!B62</f>
        <v>1200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E00-000000000000}"/>
  </hyperlinks>
  <pageMargins left="0.75" right="0.75" top="1" bottom="1" header="0.5" footer="0.5"/>
  <pageSetup orientation="portrait" horizontalDpi="4294967292" verticalDpi="4294967292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8D430-18DC-4021-B734-BB1B1A5276C3}">
  <sheetPr>
    <tabColor theme="1"/>
  </sheetPr>
  <dimension ref="A1:C25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511</v>
      </c>
      <c r="C3" s="139" t="s">
        <v>512</v>
      </c>
    </row>
    <row r="5" spans="1:3" x14ac:dyDescent="0.25">
      <c r="A5" s="141" t="s">
        <v>1</v>
      </c>
      <c r="B5" s="129">
        <f>'Total Orgs'!B125</f>
        <v>900</v>
      </c>
    </row>
    <row r="6" spans="1:3" x14ac:dyDescent="0.25">
      <c r="A6" s="141" t="s">
        <v>2</v>
      </c>
    </row>
    <row r="7" spans="1:3" x14ac:dyDescent="0.25">
      <c r="A7" s="141" t="s">
        <v>135</v>
      </c>
    </row>
    <row r="8" spans="1:3" x14ac:dyDescent="0.25">
      <c r="A8" s="141" t="s">
        <v>3</v>
      </c>
      <c r="B8" s="129">
        <f>SUM(B12:B102)</f>
        <v>0</v>
      </c>
    </row>
    <row r="9" spans="1:3" x14ac:dyDescent="0.25">
      <c r="A9" s="141" t="s">
        <v>4</v>
      </c>
      <c r="B9" s="129">
        <f>SUM(B5+B6-B8)</f>
        <v>900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  <row r="16" spans="1:3" x14ac:dyDescent="0.25">
      <c r="A16" s="159"/>
      <c r="B16" s="160"/>
      <c r="C16" s="161"/>
    </row>
    <row r="17" spans="1:3" x14ac:dyDescent="0.25">
      <c r="C17" s="161"/>
    </row>
    <row r="18" spans="1:3" x14ac:dyDescent="0.25">
      <c r="C18" s="161"/>
    </row>
    <row r="19" spans="1:3" x14ac:dyDescent="0.25">
      <c r="C19" s="161"/>
    </row>
    <row r="20" spans="1:3" x14ac:dyDescent="0.25">
      <c r="A20" s="159"/>
      <c r="B20" s="160"/>
      <c r="C20" s="161"/>
    </row>
    <row r="21" spans="1:3" x14ac:dyDescent="0.25">
      <c r="A21" s="159"/>
      <c r="B21" s="160"/>
      <c r="C21" s="161"/>
    </row>
    <row r="22" spans="1:3" x14ac:dyDescent="0.25">
      <c r="C22" s="161"/>
    </row>
    <row r="23" spans="1:3" x14ac:dyDescent="0.25">
      <c r="C23" s="161"/>
    </row>
    <row r="24" spans="1:3" x14ac:dyDescent="0.25">
      <c r="C24" s="161"/>
    </row>
    <row r="25" spans="1:3" x14ac:dyDescent="0.25">
      <c r="C25" s="161"/>
    </row>
  </sheetData>
  <hyperlinks>
    <hyperlink ref="A1" location="'Total Orgs'!A1" display="Total Organizations" xr:uid="{343477EF-9484-42C1-81CC-7409A2590A90}"/>
  </hyperlinks>
  <pageMargins left="0.75" right="0.75" top="1" bottom="1" header="0.5" footer="0.5"/>
  <pageSetup orientation="portrait" horizontalDpi="4294967292" verticalDpi="4294967292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theme="1"/>
  </sheetPr>
  <dimension ref="A1:C2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28</v>
      </c>
      <c r="C3" t="s">
        <v>245</v>
      </c>
    </row>
    <row r="5" spans="1:3" x14ac:dyDescent="0.25">
      <c r="A5" s="4" t="s">
        <v>1</v>
      </c>
      <c r="B5" s="2">
        <f>'Total Orgs'!B63</f>
        <v>9000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SUM(B12:B102)</f>
        <v>5068.3999999999996</v>
      </c>
    </row>
    <row r="9" spans="1:3" x14ac:dyDescent="0.25">
      <c r="A9" s="4" t="s">
        <v>4</v>
      </c>
      <c r="B9" s="2">
        <f>SUM(B5+B6-B8)</f>
        <v>3931.6000000000004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44453</v>
      </c>
      <c r="B12" s="2">
        <v>800</v>
      </c>
      <c r="C12" t="s">
        <v>444</v>
      </c>
    </row>
    <row r="13" spans="1:3" x14ac:dyDescent="0.25">
      <c r="C13" t="s">
        <v>484</v>
      </c>
    </row>
    <row r="14" spans="1:3" x14ac:dyDescent="0.25">
      <c r="A14" s="4">
        <v>44477</v>
      </c>
      <c r="B14" s="2">
        <v>300</v>
      </c>
      <c r="C14" t="s">
        <v>445</v>
      </c>
    </row>
    <row r="15" spans="1:3" x14ac:dyDescent="0.25">
      <c r="C15" t="s">
        <v>524</v>
      </c>
    </row>
    <row r="16" spans="1:3" x14ac:dyDescent="0.25">
      <c r="A16" s="159">
        <v>44473</v>
      </c>
      <c r="B16" s="160">
        <v>372</v>
      </c>
      <c r="C16" s="161" t="s">
        <v>523</v>
      </c>
    </row>
    <row r="17" spans="1:3" x14ac:dyDescent="0.25">
      <c r="C17" s="161" t="s">
        <v>446</v>
      </c>
    </row>
    <row r="18" spans="1:3" x14ac:dyDescent="0.25">
      <c r="A18" s="4">
        <v>44545</v>
      </c>
      <c r="B18" s="2">
        <v>2445.4</v>
      </c>
      <c r="C18" s="161" t="s">
        <v>533</v>
      </c>
    </row>
    <row r="19" spans="1:3" x14ac:dyDescent="0.25">
      <c r="C19" s="161" t="s">
        <v>665</v>
      </c>
    </row>
    <row r="20" spans="1:3" x14ac:dyDescent="0.25">
      <c r="A20" s="159">
        <v>44498</v>
      </c>
      <c r="B20" s="160">
        <v>400</v>
      </c>
      <c r="C20" s="161" t="s">
        <v>620</v>
      </c>
    </row>
    <row r="21" spans="1:3" x14ac:dyDescent="0.25">
      <c r="A21" s="159"/>
      <c r="B21" s="160"/>
      <c r="C21" s="161" t="s">
        <v>621</v>
      </c>
    </row>
    <row r="22" spans="1:3" x14ac:dyDescent="0.25">
      <c r="A22" s="4">
        <v>44545</v>
      </c>
      <c r="B22" s="2">
        <v>463</v>
      </c>
      <c r="C22" s="161" t="s">
        <v>663</v>
      </c>
    </row>
    <row r="23" spans="1:3" x14ac:dyDescent="0.25">
      <c r="C23" s="161" t="s">
        <v>664</v>
      </c>
    </row>
    <row r="24" spans="1:3" x14ac:dyDescent="0.25">
      <c r="A24" s="4">
        <v>44545</v>
      </c>
      <c r="B24" s="2">
        <v>288</v>
      </c>
      <c r="C24" s="161" t="s">
        <v>673</v>
      </c>
    </row>
    <row r="25" spans="1:3" x14ac:dyDescent="0.25">
      <c r="C25" s="161" t="s">
        <v>674</v>
      </c>
    </row>
  </sheetData>
  <hyperlinks>
    <hyperlink ref="A1" location="'Total Orgs'!A1" display="Total Organizations" xr:uid="{00000000-0004-0000-4F00-000000000000}"/>
  </hyperlinks>
  <pageMargins left="0.75" right="0.75" top="1" bottom="1" header="0.5" footer="0.5"/>
  <pageSetup orientation="portrait" horizontalDpi="4294967292" verticalDpi="4294967292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theme="1"/>
  </sheetPr>
  <dimension ref="A1:C13"/>
  <sheetViews>
    <sheetView workbookViewId="0"/>
  </sheetViews>
  <sheetFormatPr defaultRowHeight="15.75" x14ac:dyDescent="0.25"/>
  <cols>
    <col min="1" max="1" width="17.25" style="46" customWidth="1"/>
    <col min="3" max="3" width="33.375" customWidth="1"/>
  </cols>
  <sheetData>
    <row r="1" spans="1:3" x14ac:dyDescent="0.25">
      <c r="A1" s="44" t="s">
        <v>0</v>
      </c>
      <c r="B1" s="2"/>
      <c r="C1" s="1" t="str">
        <f>'Total Orgs'!A1</f>
        <v>Budget 2021-2022</v>
      </c>
    </row>
    <row r="2" spans="1:3" x14ac:dyDescent="0.25">
      <c r="A2" s="44"/>
      <c r="B2" s="2"/>
    </row>
    <row r="3" spans="1:3" x14ac:dyDescent="0.25">
      <c r="A3" s="45" t="s">
        <v>178</v>
      </c>
      <c r="B3" s="2"/>
    </row>
    <row r="4" spans="1:3" x14ac:dyDescent="0.25">
      <c r="B4" s="2"/>
    </row>
    <row r="5" spans="1:3" x14ac:dyDescent="0.25">
      <c r="A5" s="46" t="s">
        <v>1</v>
      </c>
      <c r="B5" s="2">
        <f>'Total Orgs'!B64</f>
        <v>2000</v>
      </c>
    </row>
    <row r="6" spans="1:3" x14ac:dyDescent="0.25">
      <c r="A6" s="46" t="s">
        <v>2</v>
      </c>
      <c r="B6" s="2"/>
    </row>
    <row r="7" spans="1:3" s="23" customFormat="1" x14ac:dyDescent="0.25">
      <c r="A7" s="69" t="s">
        <v>135</v>
      </c>
      <c r="B7" s="14"/>
      <c r="C7" s="15"/>
    </row>
    <row r="8" spans="1:3" x14ac:dyDescent="0.25">
      <c r="A8" s="46" t="s">
        <v>3</v>
      </c>
      <c r="B8" s="2">
        <f>SUM(B12:B101)</f>
        <v>0</v>
      </c>
    </row>
    <row r="9" spans="1:3" x14ac:dyDescent="0.25">
      <c r="A9" s="46" t="s">
        <v>4</v>
      </c>
      <c r="B9" s="2">
        <f>SUM(B5+B6-B7-B8)</f>
        <v>2000</v>
      </c>
    </row>
    <row r="10" spans="1:3" x14ac:dyDescent="0.25">
      <c r="B10" s="2"/>
    </row>
    <row r="11" spans="1:3" x14ac:dyDescent="0.25">
      <c r="A11" s="47" t="s">
        <v>5</v>
      </c>
      <c r="B11" s="3" t="s">
        <v>6</v>
      </c>
      <c r="C11" s="1" t="s">
        <v>7</v>
      </c>
    </row>
    <row r="12" spans="1:3" x14ac:dyDescent="0.25">
      <c r="A12" s="167"/>
      <c r="B12" s="161"/>
      <c r="C12" s="161"/>
    </row>
    <row r="13" spans="1:3" s="23" customFormat="1" x14ac:dyDescent="0.25">
      <c r="A13" s="69"/>
      <c r="C13" s="15"/>
    </row>
  </sheetData>
  <hyperlinks>
    <hyperlink ref="A1" location="'Total Orgs'!A1" display="Total Organizations" xr:uid="{00000000-0004-0000-5300-000000000000}"/>
  </hyperlink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theme="1"/>
  </sheetPr>
  <dimension ref="A1:C30"/>
  <sheetViews>
    <sheetView workbookViewId="0"/>
  </sheetViews>
  <sheetFormatPr defaultRowHeight="15.75" x14ac:dyDescent="0.25"/>
  <cols>
    <col min="1" max="1" width="15" style="139" customWidth="1"/>
    <col min="2" max="2" width="10.125" style="139" bestFit="1" customWidth="1"/>
    <col min="3" max="3" width="33.75" style="139" customWidth="1"/>
    <col min="4" max="16384" width="9" style="139"/>
  </cols>
  <sheetData>
    <row r="1" spans="1:3" x14ac:dyDescent="0.25">
      <c r="A1" s="124" t="s">
        <v>0</v>
      </c>
      <c r="B1" s="129"/>
      <c r="C1" s="131" t="str">
        <f>'Total Orgs'!A1</f>
        <v>Budget 2021-2022</v>
      </c>
    </row>
    <row r="2" spans="1:3" x14ac:dyDescent="0.25">
      <c r="A2" s="124"/>
      <c r="B2" s="129"/>
    </row>
    <row r="3" spans="1:3" x14ac:dyDescent="0.25">
      <c r="A3" s="6" t="s">
        <v>300</v>
      </c>
      <c r="B3" s="129"/>
    </row>
    <row r="4" spans="1:3" x14ac:dyDescent="0.25">
      <c r="A4" s="141"/>
      <c r="B4" s="129"/>
    </row>
    <row r="5" spans="1:3" x14ac:dyDescent="0.25">
      <c r="A5" s="141" t="s">
        <v>1</v>
      </c>
      <c r="B5" s="129">
        <f>'Total Orgs'!B65</f>
        <v>4800</v>
      </c>
    </row>
    <row r="6" spans="1:3" x14ac:dyDescent="0.25">
      <c r="A6" s="141" t="s">
        <v>2</v>
      </c>
      <c r="B6" s="129"/>
    </row>
    <row r="7" spans="1:3" s="15" customFormat="1" x14ac:dyDescent="0.25">
      <c r="A7" s="22" t="s">
        <v>135</v>
      </c>
      <c r="B7" s="35"/>
    </row>
    <row r="8" spans="1:3" x14ac:dyDescent="0.25">
      <c r="A8" s="141" t="s">
        <v>3</v>
      </c>
      <c r="B8" s="129">
        <f>SUM(B12:B107)</f>
        <v>3087.9700000000003</v>
      </c>
    </row>
    <row r="9" spans="1:3" x14ac:dyDescent="0.25">
      <c r="A9" s="141" t="s">
        <v>4</v>
      </c>
      <c r="B9" s="129">
        <f>SUM(B5+B6-B7-B8)</f>
        <v>1712.0299999999997</v>
      </c>
    </row>
    <row r="10" spans="1:3" x14ac:dyDescent="0.25">
      <c r="A10" s="141"/>
      <c r="B10" s="129"/>
    </row>
    <row r="11" spans="1:3" x14ac:dyDescent="0.25">
      <c r="A11" s="7" t="s">
        <v>5</v>
      </c>
      <c r="B11" s="3" t="s">
        <v>6</v>
      </c>
      <c r="C11" s="131" t="s">
        <v>7</v>
      </c>
    </row>
    <row r="12" spans="1:3" x14ac:dyDescent="0.25">
      <c r="A12" s="162">
        <v>44539</v>
      </c>
      <c r="B12" s="324">
        <v>2514</v>
      </c>
      <c r="C12" s="164" t="s">
        <v>651</v>
      </c>
    </row>
    <row r="13" spans="1:3" x14ac:dyDescent="0.25">
      <c r="A13" s="161"/>
      <c r="B13" s="324"/>
      <c r="C13" s="164" t="s">
        <v>653</v>
      </c>
    </row>
    <row r="14" spans="1:3" x14ac:dyDescent="0.25">
      <c r="A14" s="27"/>
      <c r="B14" s="174">
        <v>573.97</v>
      </c>
      <c r="C14" s="139" t="s">
        <v>651</v>
      </c>
    </row>
    <row r="15" spans="1:3" x14ac:dyDescent="0.25">
      <c r="B15" s="174"/>
      <c r="C15" s="139" t="s">
        <v>652</v>
      </c>
    </row>
    <row r="16" spans="1:3" x14ac:dyDescent="0.25">
      <c r="A16" s="27"/>
      <c r="B16" s="174"/>
    </row>
    <row r="17" spans="2:2" x14ac:dyDescent="0.25">
      <c r="B17" s="174"/>
    </row>
    <row r="18" spans="2:2" x14ac:dyDescent="0.25">
      <c r="B18" s="174"/>
    </row>
    <row r="19" spans="2:2" x14ac:dyDescent="0.25">
      <c r="B19" s="174"/>
    </row>
    <row r="20" spans="2:2" x14ac:dyDescent="0.25">
      <c r="B20" s="174"/>
    </row>
    <row r="21" spans="2:2" x14ac:dyDescent="0.25">
      <c r="B21" s="174"/>
    </row>
    <row r="22" spans="2:2" x14ac:dyDescent="0.25">
      <c r="B22" s="174"/>
    </row>
    <row r="23" spans="2:2" x14ac:dyDescent="0.25">
      <c r="B23" s="174"/>
    </row>
    <row r="24" spans="2:2" x14ac:dyDescent="0.25">
      <c r="B24" s="174"/>
    </row>
    <row r="25" spans="2:2" x14ac:dyDescent="0.25">
      <c r="B25" s="174"/>
    </row>
    <row r="26" spans="2:2" x14ac:dyDescent="0.25">
      <c r="B26" s="174"/>
    </row>
    <row r="27" spans="2:2" x14ac:dyDescent="0.25">
      <c r="B27" s="174"/>
    </row>
    <row r="28" spans="2:2" x14ac:dyDescent="0.25">
      <c r="B28" s="174"/>
    </row>
    <row r="29" spans="2:2" x14ac:dyDescent="0.25">
      <c r="B29" s="174"/>
    </row>
    <row r="30" spans="2:2" x14ac:dyDescent="0.25">
      <c r="B30" s="174"/>
    </row>
  </sheetData>
  <hyperlinks>
    <hyperlink ref="A1" location="'Total Orgs'!A1" display="Total Organizations" xr:uid="{00000000-0004-0000-5400-000000000000}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theme="1"/>
  </sheetPr>
  <dimension ref="A1:C16"/>
  <sheetViews>
    <sheetView workbookViewId="0"/>
  </sheetViews>
  <sheetFormatPr defaultRowHeight="15.75" x14ac:dyDescent="0.25"/>
  <cols>
    <col min="1" max="1" width="15" customWidth="1"/>
    <col min="3" max="3" width="33.75" customWidth="1"/>
  </cols>
  <sheetData>
    <row r="1" spans="1:3" x14ac:dyDescent="0.25">
      <c r="A1" s="5" t="s">
        <v>0</v>
      </c>
      <c r="B1" s="2"/>
      <c r="C1" s="1" t="str">
        <f>'Total Orgs'!A1</f>
        <v>Budget 2021-2022</v>
      </c>
    </row>
    <row r="2" spans="1:3" x14ac:dyDescent="0.25">
      <c r="A2" s="5"/>
      <c r="B2" s="2"/>
    </row>
    <row r="3" spans="1:3" x14ac:dyDescent="0.25">
      <c r="A3" s="6" t="s">
        <v>204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Orgs'!B66</f>
        <v>750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135</v>
      </c>
      <c r="B7" s="35">
        <f>'Total Orgs'!D66</f>
        <v>250</v>
      </c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SUM(B5+B6-B7-B8)</f>
        <v>500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62"/>
      <c r="B12" s="161"/>
      <c r="C12" s="164"/>
    </row>
    <row r="13" spans="1:3" x14ac:dyDescent="0.25">
      <c r="A13" s="161"/>
      <c r="B13" s="161"/>
      <c r="C13" s="164"/>
    </row>
    <row r="14" spans="1:3" x14ac:dyDescent="0.25">
      <c r="A14" s="27"/>
    </row>
    <row r="16" spans="1:3" x14ac:dyDescent="0.25">
      <c r="A16" s="27"/>
    </row>
  </sheetData>
  <hyperlinks>
    <hyperlink ref="A1" location="'Total Orgs'!A1" display="Total Organizations" xr:uid="{00000000-0004-0000-5500-000000000000}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279</v>
      </c>
    </row>
    <row r="5" spans="1:3" x14ac:dyDescent="0.25">
      <c r="A5" s="141" t="s">
        <v>1</v>
      </c>
      <c r="B5" s="129">
        <f>'Total Orgs'!B67</f>
        <v>150</v>
      </c>
    </row>
    <row r="6" spans="1:3" x14ac:dyDescent="0.25">
      <c r="A6" s="141" t="s">
        <v>2</v>
      </c>
    </row>
    <row r="7" spans="1:3" s="15" customFormat="1" x14ac:dyDescent="0.25">
      <c r="A7" s="22" t="s">
        <v>135</v>
      </c>
      <c r="B7" s="35">
        <f>'Total Orgs'!D67</f>
        <v>150</v>
      </c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SUM(B5+B6-B7-B8)</f>
        <v>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  <row r="12" spans="1:3" s="132" customFormat="1" x14ac:dyDescent="0.25">
      <c r="A12" s="13"/>
      <c r="B12" s="14"/>
      <c r="C12" s="15"/>
    </row>
    <row r="19" spans="1:3" s="132" customFormat="1" x14ac:dyDescent="0.25">
      <c r="A19" s="13"/>
      <c r="B19" s="14"/>
      <c r="C19" s="15"/>
    </row>
  </sheetData>
  <hyperlinks>
    <hyperlink ref="A1" location="'Total Orgs'!A1" display="Total Organizations" xr:uid="{00000000-0004-0000-5600-000000000000}"/>
  </hyperlinks>
  <pageMargins left="0.75" right="0.75" top="1" bottom="1" header="0.5" footer="0.5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234</v>
      </c>
    </row>
    <row r="5" spans="1:3" x14ac:dyDescent="0.25">
      <c r="A5" s="4" t="s">
        <v>1</v>
      </c>
      <c r="B5" s="2">
        <f>'Total Orgs'!B68</f>
        <v>400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  <row r="19" spans="1:3" s="23" customFormat="1" x14ac:dyDescent="0.25">
      <c r="A19" s="13"/>
      <c r="B19" s="14"/>
      <c r="C19" s="15"/>
    </row>
  </sheetData>
  <hyperlinks>
    <hyperlink ref="A1" location="'Total Orgs'!A1" display="Total Organizations" xr:uid="{00000000-0004-0000-5700-000000000000}"/>
  </hyperlinks>
  <pageMargins left="0.75" right="0.75" top="1" bottom="1" header="0.5" footer="0.5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rgb="FFC00000"/>
  </sheetPr>
  <dimension ref="A1:F9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7.5" customWidth="1"/>
  </cols>
  <sheetData>
    <row r="1" spans="1:6" x14ac:dyDescent="0.25">
      <c r="A1" s="5" t="s">
        <v>0</v>
      </c>
      <c r="C1" s="1" t="str">
        <f>'Total Orgs'!A1</f>
        <v>Budget 2021-2022</v>
      </c>
    </row>
    <row r="2" spans="1:6" x14ac:dyDescent="0.25">
      <c r="A2" s="5"/>
    </row>
    <row r="3" spans="1:6" x14ac:dyDescent="0.25">
      <c r="A3" s="6" t="s">
        <v>29</v>
      </c>
      <c r="C3" t="s">
        <v>265</v>
      </c>
    </row>
    <row r="4" spans="1:6" x14ac:dyDescent="0.25">
      <c r="C4" t="s">
        <v>266</v>
      </c>
    </row>
    <row r="5" spans="1:6" x14ac:dyDescent="0.25">
      <c r="A5" s="4" t="s">
        <v>1</v>
      </c>
      <c r="B5" s="2">
        <f>'Total Orgs'!B69</f>
        <v>15000</v>
      </c>
      <c r="C5" t="s">
        <v>267</v>
      </c>
    </row>
    <row r="6" spans="1:6" x14ac:dyDescent="0.25">
      <c r="A6" s="4" t="s">
        <v>2</v>
      </c>
    </row>
    <row r="7" spans="1:6" x14ac:dyDescent="0.25">
      <c r="A7" s="4" t="s">
        <v>135</v>
      </c>
    </row>
    <row r="8" spans="1:6" x14ac:dyDescent="0.25">
      <c r="A8" s="4" t="s">
        <v>3</v>
      </c>
      <c r="B8" s="2">
        <f>SUM(B14:B159)</f>
        <v>12665.87</v>
      </c>
    </row>
    <row r="9" spans="1:6" x14ac:dyDescent="0.25">
      <c r="A9" s="4" t="s">
        <v>4</v>
      </c>
      <c r="B9" s="2">
        <f>SUM(B5+B6-B8)</f>
        <v>2334.1299999999992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  <c r="F11" s="56"/>
    </row>
    <row r="12" spans="1:6" s="131" customFormat="1" x14ac:dyDescent="0.25">
      <c r="A12" s="290">
        <v>44440</v>
      </c>
      <c r="B12" s="291">
        <v>2146.17</v>
      </c>
      <c r="C12" s="155" t="s">
        <v>602</v>
      </c>
      <c r="F12" s="138"/>
    </row>
    <row r="13" spans="1:6" s="131" customFormat="1" x14ac:dyDescent="0.25">
      <c r="A13" s="7"/>
      <c r="B13" s="3"/>
      <c r="C13" s="155" t="s">
        <v>603</v>
      </c>
      <c r="F13" s="138"/>
    </row>
    <row r="14" spans="1:6" x14ac:dyDescent="0.25">
      <c r="A14" s="290">
        <v>44461</v>
      </c>
      <c r="B14" s="204">
        <v>2500</v>
      </c>
      <c r="C14" s="209" t="s">
        <v>466</v>
      </c>
    </row>
    <row r="15" spans="1:6" x14ac:dyDescent="0.25">
      <c r="A15" s="205"/>
      <c r="C15" s="88" t="s">
        <v>467</v>
      </c>
    </row>
    <row r="16" spans="1:6" x14ac:dyDescent="0.25">
      <c r="A16" s="87">
        <v>44461</v>
      </c>
      <c r="B16" s="2">
        <v>6887.86</v>
      </c>
      <c r="C16" s="94" t="s">
        <v>468</v>
      </c>
    </row>
    <row r="17" spans="1:3" x14ac:dyDescent="0.25">
      <c r="A17" s="87"/>
      <c r="C17" s="89" t="s">
        <v>469</v>
      </c>
    </row>
    <row r="18" spans="1:3" x14ac:dyDescent="0.25">
      <c r="A18" s="87">
        <v>44461</v>
      </c>
      <c r="C18" s="89" t="s">
        <v>470</v>
      </c>
    </row>
    <row r="19" spans="1:3" x14ac:dyDescent="0.25">
      <c r="A19" s="87"/>
      <c r="C19" s="89" t="s">
        <v>471</v>
      </c>
    </row>
    <row r="20" spans="1:3" s="139" customFormat="1" x14ac:dyDescent="0.25">
      <c r="A20" s="205">
        <v>44461</v>
      </c>
      <c r="B20" s="204"/>
      <c r="C20" s="206" t="s">
        <v>472</v>
      </c>
    </row>
    <row r="21" spans="1:3" x14ac:dyDescent="0.25">
      <c r="A21" s="87"/>
      <c r="B21" s="204"/>
      <c r="C21" s="206" t="s">
        <v>473</v>
      </c>
    </row>
    <row r="22" spans="1:3" x14ac:dyDescent="0.25">
      <c r="A22" s="87">
        <v>44461</v>
      </c>
      <c r="B22" s="2">
        <v>3278.01</v>
      </c>
      <c r="C22" s="207" t="s">
        <v>474</v>
      </c>
    </row>
    <row r="23" spans="1:3" s="23" customFormat="1" x14ac:dyDescent="0.25">
      <c r="A23" s="92"/>
      <c r="B23" s="14"/>
      <c r="C23" s="208" t="s">
        <v>475</v>
      </c>
    </row>
    <row r="24" spans="1:3" x14ac:dyDescent="0.25">
      <c r="A24" s="87"/>
      <c r="C24" s="206"/>
    </row>
    <row r="25" spans="1:3" x14ac:dyDescent="0.25">
      <c r="A25" s="87"/>
      <c r="C25" s="206"/>
    </row>
    <row r="26" spans="1:3" x14ac:dyDescent="0.25">
      <c r="A26" s="87"/>
      <c r="C26" s="206"/>
    </row>
    <row r="27" spans="1:3" x14ac:dyDescent="0.25">
      <c r="A27" s="87"/>
      <c r="C27" s="211"/>
    </row>
    <row r="28" spans="1:3" x14ac:dyDescent="0.25">
      <c r="A28" s="87"/>
      <c r="C28" s="209"/>
    </row>
    <row r="29" spans="1:3" x14ac:dyDescent="0.25">
      <c r="A29" s="97"/>
      <c r="B29" s="98"/>
      <c r="C29" s="207"/>
    </row>
    <row r="30" spans="1:3" x14ac:dyDescent="0.25">
      <c r="A30" s="87"/>
      <c r="C30" s="211"/>
    </row>
    <row r="31" spans="1:3" x14ac:dyDescent="0.25">
      <c r="A31" s="87"/>
      <c r="C31" s="211"/>
    </row>
    <row r="32" spans="1:3" x14ac:dyDescent="0.25">
      <c r="A32" s="87"/>
      <c r="C32" s="211"/>
    </row>
    <row r="33" spans="1:3" x14ac:dyDescent="0.25">
      <c r="A33" s="87"/>
      <c r="C33" s="209"/>
    </row>
    <row r="34" spans="1:3" x14ac:dyDescent="0.25">
      <c r="A34" s="87"/>
      <c r="C34" s="211"/>
    </row>
    <row r="35" spans="1:3" x14ac:dyDescent="0.25">
      <c r="A35" s="90"/>
      <c r="B35" s="91"/>
      <c r="C35" s="211"/>
    </row>
    <row r="36" spans="1:3" x14ac:dyDescent="0.25">
      <c r="A36" s="85"/>
      <c r="B36" s="86"/>
      <c r="C36" s="126"/>
    </row>
    <row r="37" spans="1:3" x14ac:dyDescent="0.25">
      <c r="A37" s="87"/>
      <c r="C37" s="88"/>
    </row>
    <row r="38" spans="1:3" s="23" customFormat="1" x14ac:dyDescent="0.25">
      <c r="A38" s="87"/>
      <c r="B38" s="2"/>
      <c r="C38" s="89"/>
    </row>
    <row r="39" spans="1:3" x14ac:dyDescent="0.25">
      <c r="A39" s="92"/>
      <c r="B39" s="14"/>
      <c r="C39" s="95"/>
    </row>
    <row r="40" spans="1:3" x14ac:dyDescent="0.25">
      <c r="A40" s="87"/>
      <c r="C40" s="88"/>
    </row>
    <row r="41" spans="1:3" x14ac:dyDescent="0.25">
      <c r="A41" s="87"/>
      <c r="C41" s="88"/>
    </row>
    <row r="42" spans="1:3" x14ac:dyDescent="0.25">
      <c r="A42" s="90"/>
      <c r="B42" s="91"/>
      <c r="C42" s="66"/>
    </row>
    <row r="43" spans="1:3" x14ac:dyDescent="0.25">
      <c r="A43" s="85"/>
      <c r="B43" s="86"/>
      <c r="C43" s="119"/>
    </row>
    <row r="44" spans="1:3" x14ac:dyDescent="0.25">
      <c r="A44" s="87"/>
      <c r="C44" s="88"/>
    </row>
    <row r="45" spans="1:3" x14ac:dyDescent="0.25">
      <c r="A45" s="87"/>
      <c r="C45" s="88"/>
    </row>
    <row r="46" spans="1:3" x14ac:dyDescent="0.25">
      <c r="A46" s="87"/>
      <c r="C46" s="88"/>
    </row>
    <row r="47" spans="1:3" s="23" customFormat="1" x14ac:dyDescent="0.25">
      <c r="A47" s="90"/>
      <c r="B47" s="91"/>
      <c r="C47" s="120"/>
    </row>
    <row r="48" spans="1:3" x14ac:dyDescent="0.25">
      <c r="A48" s="85"/>
      <c r="B48" s="86"/>
      <c r="C48" s="119"/>
    </row>
    <row r="49" spans="1:3" s="23" customFormat="1" x14ac:dyDescent="0.25">
      <c r="A49" s="92"/>
      <c r="B49" s="14"/>
      <c r="C49" s="94"/>
    </row>
    <row r="50" spans="1:3" x14ac:dyDescent="0.25">
      <c r="A50" s="87"/>
      <c r="C50" s="121"/>
    </row>
    <row r="51" spans="1:3" x14ac:dyDescent="0.25">
      <c r="A51" s="87"/>
      <c r="C51" s="121"/>
    </row>
    <row r="52" spans="1:3" x14ac:dyDescent="0.25">
      <c r="A52" s="90"/>
      <c r="B52" s="91"/>
      <c r="C52" s="66"/>
    </row>
    <row r="55" spans="1:3" x14ac:dyDescent="0.25">
      <c r="C55" s="4"/>
    </row>
    <row r="56" spans="1:3" x14ac:dyDescent="0.25">
      <c r="C56" s="4"/>
    </row>
    <row r="57" spans="1:3" x14ac:dyDescent="0.25">
      <c r="C57" s="4"/>
    </row>
    <row r="58" spans="1:3" x14ac:dyDescent="0.25">
      <c r="C58" s="10"/>
    </row>
    <row r="59" spans="1:3" x14ac:dyDescent="0.25">
      <c r="C59" s="4"/>
    </row>
    <row r="60" spans="1:3" x14ac:dyDescent="0.25">
      <c r="C60" s="4"/>
    </row>
    <row r="61" spans="1:3" x14ac:dyDescent="0.25">
      <c r="C61" s="4"/>
    </row>
    <row r="62" spans="1:3" x14ac:dyDescent="0.25">
      <c r="C62" s="10"/>
    </row>
    <row r="67" spans="1:3" x14ac:dyDescent="0.25">
      <c r="C67" s="11"/>
    </row>
    <row r="69" spans="1:3" x14ac:dyDescent="0.25">
      <c r="C69" s="4"/>
    </row>
    <row r="70" spans="1:3" x14ac:dyDescent="0.25">
      <c r="C70" s="4"/>
    </row>
    <row r="72" spans="1:3" x14ac:dyDescent="0.25">
      <c r="C72" s="11"/>
    </row>
    <row r="76" spans="1:3" s="2" customFormat="1" x14ac:dyDescent="0.25">
      <c r="A76" s="4"/>
      <c r="C76" s="11"/>
    </row>
    <row r="80" spans="1:3" s="23" customFormat="1" x14ac:dyDescent="0.25">
      <c r="A80" s="13"/>
      <c r="B80" s="14"/>
      <c r="C80" s="15"/>
    </row>
    <row r="87" spans="3:3" x14ac:dyDescent="0.25">
      <c r="C87" s="4"/>
    </row>
    <row r="92" spans="3:3" x14ac:dyDescent="0.25">
      <c r="C92" s="4"/>
    </row>
  </sheetData>
  <hyperlinks>
    <hyperlink ref="A1" location="'Total Orgs'!A1" display="Total Organizations" xr:uid="{00000000-0004-0000-5800-000000000000}"/>
  </hyperlinks>
  <pageMargins left="0.75" right="0.75" top="1" bottom="1" header="0.5" footer="0.5"/>
  <pageSetup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240</v>
      </c>
    </row>
    <row r="5" spans="1:3" x14ac:dyDescent="0.25">
      <c r="A5" s="4" t="s">
        <v>1</v>
      </c>
      <c r="B5" s="2">
        <f>'Total Orgs'!B8</f>
        <v>325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325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44523</v>
      </c>
      <c r="B12" s="14">
        <v>96</v>
      </c>
      <c r="C12" s="15" t="s">
        <v>646</v>
      </c>
    </row>
    <row r="13" spans="1:3" x14ac:dyDescent="0.25">
      <c r="C13" t="s">
        <v>647</v>
      </c>
    </row>
    <row r="14" spans="1:3" x14ac:dyDescent="0.25">
      <c r="A14" s="4">
        <v>44543</v>
      </c>
      <c r="B14" s="2">
        <v>229</v>
      </c>
      <c r="C14" t="s">
        <v>535</v>
      </c>
    </row>
    <row r="15" spans="1:3" x14ac:dyDescent="0.25">
      <c r="C15" t="s">
        <v>662</v>
      </c>
    </row>
  </sheetData>
  <hyperlinks>
    <hyperlink ref="A1" location="'Total Orgs'!A1" display="Total Organizations" xr:uid="{00000000-0004-0000-0800-000000000000}"/>
  </hyperlinks>
  <pageMargins left="0.75" right="0.75" top="1" bottom="1" header="0.5" footer="0.5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4EAB8-36FA-4D58-B8D1-1C63D587D5C3}">
  <sheetPr>
    <tabColor theme="1"/>
  </sheetPr>
  <dimension ref="A1:C15"/>
  <sheetViews>
    <sheetView workbookViewId="0"/>
  </sheetViews>
  <sheetFormatPr defaultRowHeight="15.75" x14ac:dyDescent="0.25"/>
  <cols>
    <col min="1" max="1" width="19.375" style="139" customWidth="1"/>
    <col min="2" max="2" width="13" style="129" customWidth="1"/>
    <col min="3" max="3" width="31.125" style="139" customWidth="1"/>
    <col min="4" max="16384" width="9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360</v>
      </c>
    </row>
    <row r="4" spans="1:3" x14ac:dyDescent="0.25">
      <c r="A4" s="141"/>
    </row>
    <row r="5" spans="1:3" x14ac:dyDescent="0.25">
      <c r="A5" s="141" t="s">
        <v>1</v>
      </c>
      <c r="B5" s="129">
        <f>'Total Orgs'!B70</f>
        <v>300</v>
      </c>
    </row>
    <row r="6" spans="1:3" x14ac:dyDescent="0.25">
      <c r="A6" s="141" t="s">
        <v>2</v>
      </c>
    </row>
    <row r="7" spans="1:3" x14ac:dyDescent="0.25">
      <c r="A7" s="141" t="s">
        <v>135</v>
      </c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SUM(B5+B6-B7-B8)</f>
        <v>300</v>
      </c>
    </row>
    <row r="10" spans="1:3" x14ac:dyDescent="0.25">
      <c r="A10" s="141"/>
    </row>
    <row r="11" spans="1:3" x14ac:dyDescent="0.25">
      <c r="A11" s="7" t="s">
        <v>5</v>
      </c>
      <c r="B11" s="3" t="s">
        <v>6</v>
      </c>
      <c r="C11" s="131" t="s">
        <v>7</v>
      </c>
    </row>
    <row r="12" spans="1:3" s="132" customFormat="1" x14ac:dyDescent="0.25">
      <c r="A12" s="162"/>
      <c r="B12" s="163"/>
      <c r="C12" s="164"/>
    </row>
    <row r="13" spans="1:3" x14ac:dyDescent="0.25">
      <c r="A13" s="159"/>
      <c r="B13" s="160"/>
      <c r="C13" s="161"/>
    </row>
    <row r="14" spans="1:3" x14ac:dyDescent="0.25">
      <c r="A14" s="191"/>
      <c r="B14" s="160"/>
      <c r="C14" s="161"/>
    </row>
    <row r="15" spans="1:3" x14ac:dyDescent="0.25">
      <c r="A15" s="161"/>
      <c r="B15" s="160"/>
      <c r="C15" s="161"/>
    </row>
  </sheetData>
  <hyperlinks>
    <hyperlink ref="A1" location="'Total Orgs'!A1" display="Total Organizations" xr:uid="{0464D9F7-A4F0-4014-B2C8-019CF2F43BEF}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theme="1"/>
  </sheetPr>
  <dimension ref="A1:C15"/>
  <sheetViews>
    <sheetView workbookViewId="0"/>
  </sheetViews>
  <sheetFormatPr defaultRowHeight="15.75" x14ac:dyDescent="0.25"/>
  <cols>
    <col min="1" max="1" width="19.375" customWidth="1"/>
    <col min="2" max="2" width="13" style="2" customWidth="1"/>
    <col min="3" max="3" width="31.12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236</v>
      </c>
    </row>
    <row r="4" spans="1:3" x14ac:dyDescent="0.25">
      <c r="A4" s="4"/>
    </row>
    <row r="5" spans="1:3" x14ac:dyDescent="0.25">
      <c r="A5" s="4" t="s">
        <v>1</v>
      </c>
      <c r="B5" s="2">
        <f>'Total Orgs'!B71</f>
        <v>650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Orgs'!D71</f>
        <v>0</v>
      </c>
    </row>
    <row r="8" spans="1:3" x14ac:dyDescent="0.25">
      <c r="A8" s="4" t="s">
        <v>3</v>
      </c>
      <c r="B8" s="2">
        <f>SUM(B12:B101)</f>
        <v>215.63</v>
      </c>
    </row>
    <row r="9" spans="1:3" x14ac:dyDescent="0.25">
      <c r="A9" s="4" t="s">
        <v>4</v>
      </c>
      <c r="B9" s="2">
        <f>SUM(B5+B6-B7-B8)</f>
        <v>434.37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62" t="s">
        <v>648</v>
      </c>
      <c r="B12" s="163">
        <v>215.63</v>
      </c>
      <c r="C12" s="164" t="s">
        <v>649</v>
      </c>
    </row>
    <row r="13" spans="1:3" x14ac:dyDescent="0.25">
      <c r="A13" s="159"/>
      <c r="B13" s="160"/>
      <c r="C13" s="161" t="s">
        <v>650</v>
      </c>
    </row>
    <row r="14" spans="1:3" x14ac:dyDescent="0.25">
      <c r="A14" s="191"/>
      <c r="B14" s="160"/>
      <c r="C14" s="161"/>
    </row>
    <row r="15" spans="1:3" x14ac:dyDescent="0.25">
      <c r="A15" s="161"/>
      <c r="B15" s="160"/>
      <c r="C15" s="161"/>
    </row>
  </sheetData>
  <hyperlinks>
    <hyperlink ref="A1" location="'Total Orgs'!A1" display="Total Organizations" xr:uid="{00000000-0004-0000-5900-000000000000}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39</v>
      </c>
    </row>
    <row r="5" spans="1:3" x14ac:dyDescent="0.25">
      <c r="A5" s="4" t="s">
        <v>1</v>
      </c>
      <c r="B5" s="2">
        <f>'Total Orgs'!B72</f>
        <v>3000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3000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" customFormat="1" x14ac:dyDescent="0.25">
      <c r="A12" s="4"/>
      <c r="B12" s="2"/>
      <c r="C12"/>
    </row>
    <row r="16" spans="1:3" s="23" customFormat="1" x14ac:dyDescent="0.25">
      <c r="A16" s="13"/>
      <c r="B16" s="14"/>
      <c r="C16" s="15"/>
    </row>
  </sheetData>
  <hyperlinks>
    <hyperlink ref="A1" location="'Total Orgs'!A1" display="Total Organizations" xr:uid="{00000000-0004-0000-5D00-000000000000}"/>
  </hyperlinks>
  <pageMargins left="0.75" right="0.75" top="1" bottom="1" header="0.5" footer="0.5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tabColor rgb="FFC00000"/>
  </sheetPr>
  <dimension ref="A1:D60"/>
  <sheetViews>
    <sheetView zoomScale="200" zoomScaleNormal="200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1.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  <c r="C2" t="s">
        <v>260</v>
      </c>
    </row>
    <row r="3" spans="1:3" x14ac:dyDescent="0.25">
      <c r="A3" s="6" t="s">
        <v>30</v>
      </c>
      <c r="C3" t="s">
        <v>259</v>
      </c>
    </row>
    <row r="4" spans="1:3" x14ac:dyDescent="0.25">
      <c r="C4" t="s">
        <v>352</v>
      </c>
    </row>
    <row r="5" spans="1:3" x14ac:dyDescent="0.25">
      <c r="A5" s="4" t="s">
        <v>1</v>
      </c>
      <c r="B5" s="2">
        <f>'Total Orgs'!B73</f>
        <v>15000</v>
      </c>
      <c r="C5" t="s">
        <v>335</v>
      </c>
    </row>
    <row r="6" spans="1:3" x14ac:dyDescent="0.25">
      <c r="A6" s="4" t="s">
        <v>2</v>
      </c>
      <c r="C6" t="s">
        <v>447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SUM(B12:B132)</f>
        <v>15000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1">
        <v>44461</v>
      </c>
      <c r="B12" s="160">
        <v>1203.24</v>
      </c>
      <c r="C12" s="172" t="s">
        <v>527</v>
      </c>
    </row>
    <row r="13" spans="1:3" x14ac:dyDescent="0.25">
      <c r="A13" s="171"/>
      <c r="B13" s="160"/>
      <c r="C13" s="172" t="s">
        <v>450</v>
      </c>
    </row>
    <row r="14" spans="1:3" x14ac:dyDescent="0.25">
      <c r="A14" s="171"/>
      <c r="B14" s="160"/>
      <c r="C14" s="274" t="s">
        <v>529</v>
      </c>
    </row>
    <row r="15" spans="1:3" x14ac:dyDescent="0.25">
      <c r="A15" s="171">
        <v>44466</v>
      </c>
      <c r="B15" s="160">
        <v>5000</v>
      </c>
      <c r="C15" s="172" t="s">
        <v>633</v>
      </c>
    </row>
    <row r="16" spans="1:3" x14ac:dyDescent="0.25">
      <c r="A16" s="171"/>
      <c r="B16" s="160"/>
      <c r="C16" s="274" t="s">
        <v>478</v>
      </c>
    </row>
    <row r="17" spans="1:4" x14ac:dyDescent="0.25">
      <c r="A17" s="87"/>
      <c r="C17" s="88" t="s">
        <v>634</v>
      </c>
    </row>
    <row r="18" spans="1:4" s="139" customFormat="1" x14ac:dyDescent="0.25">
      <c r="A18" s="87">
        <v>44480</v>
      </c>
      <c r="B18" s="129">
        <v>6000</v>
      </c>
      <c r="C18" s="172" t="s">
        <v>635</v>
      </c>
      <c r="D18" s="325"/>
    </row>
    <row r="19" spans="1:4" x14ac:dyDescent="0.25">
      <c r="A19" s="87"/>
      <c r="C19" s="88" t="s">
        <v>528</v>
      </c>
    </row>
    <row r="20" spans="1:4" x14ac:dyDescent="0.25">
      <c r="A20" s="87"/>
      <c r="B20" s="129"/>
      <c r="C20" s="88" t="s">
        <v>634</v>
      </c>
    </row>
    <row r="21" spans="1:4" x14ac:dyDescent="0.25">
      <c r="A21" s="141">
        <v>44540</v>
      </c>
      <c r="B21" s="129">
        <v>2796.76</v>
      </c>
      <c r="C21" s="126" t="s">
        <v>658</v>
      </c>
    </row>
    <row r="22" spans="1:4" x14ac:dyDescent="0.25">
      <c r="A22" s="87"/>
      <c r="C22" s="96" t="s">
        <v>659</v>
      </c>
    </row>
    <row r="23" spans="1:4" x14ac:dyDescent="0.25">
      <c r="A23" s="87"/>
      <c r="C23" s="88"/>
    </row>
    <row r="24" spans="1:4" x14ac:dyDescent="0.25">
      <c r="A24" s="87"/>
      <c r="C24" s="88"/>
    </row>
    <row r="25" spans="1:4" x14ac:dyDescent="0.25">
      <c r="A25" s="87"/>
      <c r="C25" s="88"/>
    </row>
    <row r="26" spans="1:4" s="23" customFormat="1" x14ac:dyDescent="0.25">
      <c r="A26" s="97"/>
      <c r="B26" s="98"/>
      <c r="C26" s="99"/>
    </row>
    <row r="27" spans="1:4" x14ac:dyDescent="0.25">
      <c r="A27" s="85"/>
      <c r="B27" s="86"/>
      <c r="C27" s="61"/>
    </row>
    <row r="28" spans="1:4" x14ac:dyDescent="0.25">
      <c r="A28" s="87"/>
      <c r="C28" s="96"/>
    </row>
    <row r="29" spans="1:4" x14ac:dyDescent="0.25">
      <c r="A29" s="87"/>
      <c r="C29" s="88"/>
    </row>
    <row r="30" spans="1:4" x14ac:dyDescent="0.25">
      <c r="A30" s="87"/>
      <c r="C30" s="88"/>
    </row>
    <row r="31" spans="1:4" x14ac:dyDescent="0.25">
      <c r="A31" s="87"/>
      <c r="C31" s="88"/>
    </row>
    <row r="32" spans="1:4" x14ac:dyDescent="0.25">
      <c r="A32" s="85"/>
      <c r="B32" s="86"/>
      <c r="C32" s="61"/>
    </row>
    <row r="33" spans="1:3" x14ac:dyDescent="0.25">
      <c r="A33" s="87"/>
      <c r="C33" s="88"/>
    </row>
    <row r="34" spans="1:3" s="23" customFormat="1" x14ac:dyDescent="0.25">
      <c r="A34" s="92"/>
      <c r="B34" s="14"/>
      <c r="C34" s="93"/>
    </row>
    <row r="35" spans="1:3" x14ac:dyDescent="0.25">
      <c r="A35" s="87"/>
      <c r="C35" s="88"/>
    </row>
    <row r="36" spans="1:3" x14ac:dyDescent="0.25">
      <c r="A36" s="87"/>
      <c r="C36" s="88"/>
    </row>
    <row r="37" spans="1:3" x14ac:dyDescent="0.25">
      <c r="A37" s="90"/>
      <c r="B37" s="91"/>
      <c r="C37" s="66"/>
    </row>
    <row r="38" spans="1:3" x14ac:dyDescent="0.25">
      <c r="A38" s="85"/>
      <c r="B38" s="86"/>
      <c r="C38" s="61"/>
    </row>
    <row r="39" spans="1:3" s="23" customFormat="1" x14ac:dyDescent="0.25">
      <c r="A39" s="92"/>
      <c r="B39" s="14"/>
      <c r="C39" s="93"/>
    </row>
    <row r="40" spans="1:3" x14ac:dyDescent="0.25">
      <c r="A40" s="87"/>
      <c r="C40" s="88"/>
    </row>
    <row r="41" spans="1:3" x14ac:dyDescent="0.25">
      <c r="A41" s="87"/>
      <c r="C41" s="96"/>
    </row>
    <row r="42" spans="1:3" x14ac:dyDescent="0.25">
      <c r="A42" s="90"/>
      <c r="B42" s="91"/>
      <c r="C42" s="66"/>
    </row>
    <row r="43" spans="1:3" x14ac:dyDescent="0.25">
      <c r="A43" s="85"/>
      <c r="B43" s="86"/>
      <c r="C43" s="61"/>
    </row>
    <row r="44" spans="1:3" x14ac:dyDescent="0.25">
      <c r="A44" s="87"/>
      <c r="C44" s="88"/>
    </row>
    <row r="45" spans="1:3" x14ac:dyDescent="0.25">
      <c r="A45" s="87"/>
      <c r="C45" s="88"/>
    </row>
    <row r="46" spans="1:3" x14ac:dyDescent="0.25">
      <c r="A46" s="90"/>
      <c r="B46" s="91"/>
      <c r="C46" s="66"/>
    </row>
    <row r="47" spans="1:3" x14ac:dyDescent="0.25">
      <c r="C47" s="88"/>
    </row>
    <row r="48" spans="1:3" x14ac:dyDescent="0.25">
      <c r="C48" s="88"/>
    </row>
    <row r="58" spans="1:3" s="23" customFormat="1" x14ac:dyDescent="0.25">
      <c r="A58" s="13"/>
      <c r="B58" s="14"/>
      <c r="C58" s="15"/>
    </row>
    <row r="60" spans="1:3" x14ac:dyDescent="0.25">
      <c r="C60" s="4"/>
    </row>
  </sheetData>
  <hyperlinks>
    <hyperlink ref="A1" location="'Total Orgs'!A1" display="Total Organizations" xr:uid="{00000000-0004-0000-5E00-000000000000}"/>
  </hyperlinks>
  <pageMargins left="0.75" right="0.75" top="1" bottom="1" header="0.5" footer="0.5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179</v>
      </c>
    </row>
    <row r="5" spans="1:3" x14ac:dyDescent="0.25">
      <c r="A5" s="4" t="s">
        <v>1</v>
      </c>
      <c r="B5" s="2">
        <f>'Total Orgs'!B74</f>
        <v>750</v>
      </c>
    </row>
    <row r="6" spans="1:3" x14ac:dyDescent="0.25">
      <c r="A6" s="4" t="s">
        <v>2</v>
      </c>
    </row>
    <row r="7" spans="1:3" s="23" customFormat="1" x14ac:dyDescent="0.25">
      <c r="A7" s="13" t="s">
        <v>135</v>
      </c>
      <c r="B7" s="14"/>
      <c r="C7" s="15"/>
    </row>
    <row r="8" spans="1:3" x14ac:dyDescent="0.25">
      <c r="A8" s="4" t="s">
        <v>3</v>
      </c>
      <c r="B8" s="2">
        <f>SUM(B12:B101)</f>
        <v>720</v>
      </c>
    </row>
    <row r="9" spans="1:3" x14ac:dyDescent="0.25">
      <c r="A9" s="4" t="s">
        <v>4</v>
      </c>
      <c r="B9" s="2">
        <f>SUM(B5+B6-B7-B8)</f>
        <v>30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44461</v>
      </c>
      <c r="B12" s="86">
        <v>720</v>
      </c>
      <c r="C12" s="61" t="s">
        <v>448</v>
      </c>
    </row>
    <row r="13" spans="1:3" x14ac:dyDescent="0.25">
      <c r="B13" s="129"/>
      <c r="C13" s="96" t="s">
        <v>449</v>
      </c>
    </row>
    <row r="16" spans="1:3" x14ac:dyDescent="0.25">
      <c r="A16" s="13"/>
      <c r="B16" s="14"/>
      <c r="C16" s="15"/>
    </row>
  </sheetData>
  <hyperlinks>
    <hyperlink ref="A1" location="'Total Orgs'!A1" display="Total Organizations" xr:uid="{00000000-0004-0000-5F00-000000000000}"/>
  </hyperlinks>
  <pageMargins left="0.75" right="0.75" top="1" bottom="1" header="0.5" footer="0.5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rgb="FFC00000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31</v>
      </c>
    </row>
    <row r="5" spans="1:3" x14ac:dyDescent="0.25">
      <c r="A5" s="4" t="s">
        <v>1</v>
      </c>
      <c r="B5" s="2">
        <f>'Total Orgs'!B75</f>
        <v>7200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SUM(B12:B105)</f>
        <v>3723.36</v>
      </c>
    </row>
    <row r="9" spans="1:3" x14ac:dyDescent="0.25">
      <c r="A9" s="4" t="s">
        <v>4</v>
      </c>
      <c r="B9" s="2">
        <f>SUM(B5+B6-B8)</f>
        <v>3476.64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B12" s="86">
        <v>3723.36</v>
      </c>
      <c r="C12" s="61" t="s">
        <v>448</v>
      </c>
    </row>
    <row r="13" spans="1:3" x14ac:dyDescent="0.25">
      <c r="B13" s="129"/>
      <c r="C13" s="96" t="s">
        <v>449</v>
      </c>
    </row>
    <row r="17" spans="1:3" s="23" customFormat="1" x14ac:dyDescent="0.25">
      <c r="A17" s="13"/>
      <c r="B17" s="14"/>
      <c r="C17" s="15"/>
    </row>
  </sheetData>
  <hyperlinks>
    <hyperlink ref="A1" location="'Total Orgs'!A1" display="Total Organizations" xr:uid="{00000000-0004-0000-6000-000000000000}"/>
  </hyperlinks>
  <pageMargins left="0.75" right="0.75" top="1" bottom="1" header="0.5" footer="0.5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tabColor rgb="FFC00000"/>
  </sheetPr>
  <dimension ref="A1:C17"/>
  <sheetViews>
    <sheetView workbookViewId="0">
      <selection activeCell="B7" sqref="B7"/>
    </sheetView>
  </sheetViews>
  <sheetFormatPr defaultRowHeight="15.75" x14ac:dyDescent="0.25"/>
  <cols>
    <col min="1" max="1" width="21.875" style="139" customWidth="1"/>
    <col min="2" max="2" width="19.125" style="139" customWidth="1"/>
    <col min="3" max="3" width="45.5" style="139" customWidth="1"/>
    <col min="4" max="16384" width="9" style="139"/>
  </cols>
  <sheetData>
    <row r="1" spans="1:3" x14ac:dyDescent="0.25">
      <c r="A1" s="124" t="s">
        <v>0</v>
      </c>
      <c r="B1" s="129"/>
      <c r="C1" s="131" t="str">
        <f>'Total Orgs'!A1</f>
        <v>Budget 2021-2022</v>
      </c>
    </row>
    <row r="2" spans="1:3" x14ac:dyDescent="0.25">
      <c r="A2" s="124"/>
      <c r="B2" s="129"/>
    </row>
    <row r="3" spans="1:3" x14ac:dyDescent="0.25">
      <c r="A3" s="6" t="s">
        <v>280</v>
      </c>
      <c r="B3" s="129"/>
    </row>
    <row r="4" spans="1:3" x14ac:dyDescent="0.25">
      <c r="A4" s="141"/>
      <c r="B4" s="129"/>
    </row>
    <row r="5" spans="1:3" x14ac:dyDescent="0.25">
      <c r="A5" s="141" t="s">
        <v>1</v>
      </c>
      <c r="B5" s="129">
        <f>'Total Orgs'!B76</f>
        <v>0</v>
      </c>
    </row>
    <row r="6" spans="1:3" x14ac:dyDescent="0.25">
      <c r="A6" s="141" t="s">
        <v>2</v>
      </c>
      <c r="B6" s="129"/>
    </row>
    <row r="7" spans="1:3" x14ac:dyDescent="0.25">
      <c r="A7" s="141" t="s">
        <v>135</v>
      </c>
      <c r="B7" s="129"/>
    </row>
    <row r="8" spans="1:3" x14ac:dyDescent="0.25">
      <c r="A8" s="141" t="s">
        <v>3</v>
      </c>
      <c r="B8" s="129">
        <f>SUM(B12:B101)</f>
        <v>0</v>
      </c>
      <c r="C8" s="10"/>
    </row>
    <row r="9" spans="1:3" x14ac:dyDescent="0.25">
      <c r="A9" s="141" t="s">
        <v>4</v>
      </c>
      <c r="B9" s="129">
        <f>SUM(B5+B6-B7-B8)</f>
        <v>0</v>
      </c>
    </row>
    <row r="10" spans="1:3" x14ac:dyDescent="0.25">
      <c r="A10" s="141"/>
      <c r="B10" s="129"/>
    </row>
    <row r="11" spans="1:3" x14ac:dyDescent="0.25">
      <c r="A11" s="7" t="s">
        <v>5</v>
      </c>
      <c r="B11" s="3" t="s">
        <v>6</v>
      </c>
      <c r="C11" s="131" t="s">
        <v>7</v>
      </c>
    </row>
    <row r="12" spans="1:3" x14ac:dyDescent="0.25">
      <c r="A12" s="141"/>
      <c r="B12" s="129"/>
    </row>
    <row r="13" spans="1:3" x14ac:dyDescent="0.25">
      <c r="A13" s="141"/>
      <c r="B13" s="129"/>
    </row>
    <row r="14" spans="1:3" x14ac:dyDescent="0.25">
      <c r="A14" s="141"/>
      <c r="B14" s="129"/>
    </row>
    <row r="15" spans="1:3" x14ac:dyDescent="0.25">
      <c r="A15" s="141"/>
      <c r="B15" s="129"/>
    </row>
    <row r="16" spans="1:3" x14ac:dyDescent="0.25">
      <c r="A16" s="141"/>
      <c r="B16" s="129"/>
    </row>
    <row r="17" spans="1:2" x14ac:dyDescent="0.25">
      <c r="A17" s="141"/>
      <c r="B17" s="129"/>
    </row>
  </sheetData>
  <hyperlinks>
    <hyperlink ref="A1" location="'Total Orgs'!A1" display="Total Organizations" xr:uid="{00000000-0004-0000-6100-000000000000}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68</v>
      </c>
    </row>
    <row r="5" spans="1:3" x14ac:dyDescent="0.25">
      <c r="A5" s="4" t="s">
        <v>1</v>
      </c>
      <c r="B5" s="2">
        <f>'Total Orgs'!B77</f>
        <v>1000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Orgs'!D77</f>
        <v>333.33333333333331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666.66666666666674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C12" s="23"/>
    </row>
    <row r="13" spans="1:3" x14ac:dyDescent="0.25">
      <c r="C13" s="23"/>
    </row>
    <row r="14" spans="1:3" x14ac:dyDescent="0.25">
      <c r="C14" s="23"/>
    </row>
    <row r="15" spans="1:3" x14ac:dyDescent="0.25">
      <c r="C15" s="23"/>
    </row>
    <row r="16" spans="1:3" x14ac:dyDescent="0.25">
      <c r="C16" s="23"/>
    </row>
    <row r="17" spans="3:3" x14ac:dyDescent="0.25">
      <c r="C17" s="23"/>
    </row>
    <row r="18" spans="3:3" x14ac:dyDescent="0.25">
      <c r="C18" s="23"/>
    </row>
  </sheetData>
  <hyperlinks>
    <hyperlink ref="A1" location="'Total Orgs'!A1" display="Total Organizations" xr:uid="{00000000-0004-0000-6300-000000000000}"/>
  </hyperlinks>
  <pageMargins left="0.75" right="0.75" top="1" bottom="1" header="0.5" footer="0.5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32</v>
      </c>
    </row>
    <row r="5" spans="1:3" x14ac:dyDescent="0.25">
      <c r="A5" s="4" t="s">
        <v>1</v>
      </c>
      <c r="B5" s="2">
        <f>'Total Orgs'!B78</f>
        <v>5000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5000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400-000000000000}"/>
  </hyperlinks>
  <pageMargins left="0.75" right="0.75" top="1" bottom="1" header="0.5" footer="0.5"/>
  <pageSetup orientation="portrait" horizontalDpi="4294967292" verticalDpi="4294967292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33</v>
      </c>
    </row>
    <row r="5" spans="1:3" x14ac:dyDescent="0.25">
      <c r="A5" s="4" t="s">
        <v>1</v>
      </c>
      <c r="B5" s="2">
        <f>'Total Orgs'!B79</f>
        <v>1000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400</v>
      </c>
    </row>
    <row r="9" spans="1:3" x14ac:dyDescent="0.25">
      <c r="A9" s="4" t="s">
        <v>4</v>
      </c>
      <c r="B9" s="2">
        <f>SUM(B5+B6-B8)</f>
        <v>600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44512</v>
      </c>
      <c r="B12" s="2">
        <v>400</v>
      </c>
      <c r="C12" t="s">
        <v>618</v>
      </c>
    </row>
    <row r="13" spans="1:3" x14ac:dyDescent="0.25">
      <c r="C13" t="s">
        <v>619</v>
      </c>
    </row>
  </sheetData>
  <hyperlinks>
    <hyperlink ref="A1" location="'Total Orgs'!A1" display="Total Organizations" xr:uid="{00000000-0004-0000-6700-000000000000}"/>
  </hyperlink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71</v>
      </c>
    </row>
    <row r="5" spans="1:3" x14ac:dyDescent="0.25">
      <c r="A5" s="4" t="s">
        <v>1</v>
      </c>
      <c r="B5" s="2">
        <f>'Total Orgs'!B9</f>
        <v>1170</v>
      </c>
    </row>
    <row r="6" spans="1:3" x14ac:dyDescent="0.25">
      <c r="A6" s="4" t="s">
        <v>2</v>
      </c>
    </row>
    <row r="7" spans="1:3" x14ac:dyDescent="0.25">
      <c r="A7" s="4" t="s">
        <v>135</v>
      </c>
      <c r="B7" s="2">
        <f>'Total Orgs'!D9</f>
        <v>1170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</sheetData>
  <hyperlinks>
    <hyperlink ref="A1" location="'Total Orgs'!A1" display="Total Organizations" xr:uid="{00000000-0004-0000-0900-000000000000}"/>
  </hyperlinks>
  <pageMargins left="0.75" right="0.75" top="1" bottom="1" header="0.5" footer="0.5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281</v>
      </c>
    </row>
    <row r="5" spans="1:3" x14ac:dyDescent="0.25">
      <c r="A5" s="141" t="s">
        <v>1</v>
      </c>
      <c r="B5" s="129">
        <f>'Total Orgs'!B80</f>
        <v>325</v>
      </c>
    </row>
    <row r="6" spans="1:3" x14ac:dyDescent="0.25">
      <c r="A6" s="141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141" t="s">
        <v>3</v>
      </c>
      <c r="B8" s="129">
        <f>SUM(B12:B102)</f>
        <v>0</v>
      </c>
    </row>
    <row r="9" spans="1:3" x14ac:dyDescent="0.25">
      <c r="A9" s="141" t="s">
        <v>4</v>
      </c>
      <c r="B9" s="129">
        <f>SUM(B5+B6-B7-B8)</f>
        <v>325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</sheetData>
  <hyperlinks>
    <hyperlink ref="A1" location="'Total Orgs'!A1" display="Total Organizations" xr:uid="{00000000-0004-0000-6800-000000000000}"/>
  </hyperlinks>
  <pageMargins left="0.75" right="0.75" top="1" bottom="1" header="0.5" footer="0.5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301</v>
      </c>
    </row>
    <row r="5" spans="1:3" x14ac:dyDescent="0.25">
      <c r="A5" s="141" t="s">
        <v>1</v>
      </c>
      <c r="B5" s="129">
        <f>'Total Orgs'!B81</f>
        <v>0</v>
      </c>
    </row>
    <row r="6" spans="1:3" x14ac:dyDescent="0.25">
      <c r="A6" s="141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141" t="s">
        <v>3</v>
      </c>
      <c r="B8" s="129">
        <f>SUM(B12:B102)</f>
        <v>0</v>
      </c>
    </row>
    <row r="9" spans="1:3" x14ac:dyDescent="0.25">
      <c r="A9" s="141" t="s">
        <v>4</v>
      </c>
      <c r="B9" s="129">
        <f>SUM(B5+B6-B7-B8)</f>
        <v>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</sheetData>
  <hyperlinks>
    <hyperlink ref="A1" location="'Total Orgs'!A1" display="Total Organizations" xr:uid="{00000000-0004-0000-6900-000000000000}"/>
  </hyperlinks>
  <pageMargins left="0.75" right="0.75" top="1" bottom="1" header="0.5" footer="0.5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34</v>
      </c>
    </row>
    <row r="5" spans="1:3" x14ac:dyDescent="0.25">
      <c r="A5" s="4" t="s">
        <v>1</v>
      </c>
      <c r="B5" s="2">
        <f>'Total Orgs'!B82</f>
        <v>1000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SUM(B12:B103)</f>
        <v>763.48</v>
      </c>
    </row>
    <row r="9" spans="1:3" x14ac:dyDescent="0.25">
      <c r="A9" s="4" t="s">
        <v>4</v>
      </c>
      <c r="B9" s="2">
        <f>SUM(B5+B6-B8)</f>
        <v>236.51999999999998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44482</v>
      </c>
      <c r="B12" s="2">
        <v>663.19</v>
      </c>
      <c r="C12" t="s">
        <v>532</v>
      </c>
    </row>
    <row r="13" spans="1:3" x14ac:dyDescent="0.25">
      <c r="C13" t="s">
        <v>607</v>
      </c>
    </row>
    <row r="14" spans="1:3" x14ac:dyDescent="0.25">
      <c r="A14" s="4">
        <v>44482</v>
      </c>
      <c r="B14" s="2">
        <v>100.29</v>
      </c>
      <c r="C14" t="s">
        <v>605</v>
      </c>
    </row>
    <row r="15" spans="1:3" x14ac:dyDescent="0.25">
      <c r="C15" t="s">
        <v>606</v>
      </c>
    </row>
  </sheetData>
  <hyperlinks>
    <hyperlink ref="A1" location="'Total Orgs'!A1" display="Total Organizations" xr:uid="{00000000-0004-0000-6C00-000000000000}"/>
  </hyperlinks>
  <pageMargins left="0.75" right="0.75" top="1" bottom="1" header="0.5" footer="0.5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D79FB-1357-4AB1-8C86-EF2BBFE31D61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367</v>
      </c>
      <c r="C3" s="139" t="s">
        <v>363</v>
      </c>
    </row>
    <row r="5" spans="1:3" x14ac:dyDescent="0.25">
      <c r="A5" s="141" t="s">
        <v>1</v>
      </c>
      <c r="B5" s="129">
        <f>'Total Orgs'!B145</f>
        <v>150</v>
      </c>
    </row>
    <row r="6" spans="1:3" x14ac:dyDescent="0.25">
      <c r="A6" s="141" t="s">
        <v>2</v>
      </c>
    </row>
    <row r="7" spans="1:3" x14ac:dyDescent="0.25">
      <c r="A7" s="141" t="s">
        <v>135</v>
      </c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SUM(B5+B6-B7-B8)</f>
        <v>150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  <row r="12" spans="1:3" x14ac:dyDescent="0.25">
      <c r="A12" s="159"/>
      <c r="B12" s="160"/>
      <c r="C12" s="161"/>
    </row>
    <row r="13" spans="1:3" x14ac:dyDescent="0.25">
      <c r="A13" s="159"/>
      <c r="B13" s="160"/>
      <c r="C13" s="161"/>
    </row>
    <row r="14" spans="1:3" x14ac:dyDescent="0.25">
      <c r="C14" s="161"/>
    </row>
    <row r="15" spans="1:3" x14ac:dyDescent="0.25">
      <c r="C15" s="161"/>
    </row>
  </sheetData>
  <hyperlinks>
    <hyperlink ref="A1" location="'Total Orgs'!A1" display="Total Organizations" xr:uid="{1A7FDA66-E807-47CD-9E34-8E1D515A696E}"/>
  </hyperlinks>
  <pageMargins left="0.75" right="0.75" top="1" bottom="1" header="0.5" footer="0.5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337</v>
      </c>
      <c r="C3" t="s">
        <v>251</v>
      </c>
    </row>
    <row r="4" spans="1:3" x14ac:dyDescent="0.25">
      <c r="C4" t="s">
        <v>252</v>
      </c>
    </row>
    <row r="5" spans="1:3" x14ac:dyDescent="0.25">
      <c r="A5" s="4" t="s">
        <v>1</v>
      </c>
      <c r="B5" s="2">
        <f>'Total Orgs'!B146</f>
        <v>1100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1100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59"/>
      <c r="B12" s="160"/>
      <c r="C12" s="161"/>
    </row>
    <row r="13" spans="1:3" x14ac:dyDescent="0.25">
      <c r="A13" s="159"/>
      <c r="B13" s="160"/>
      <c r="C13" s="161"/>
    </row>
    <row r="14" spans="1:3" x14ac:dyDescent="0.25">
      <c r="C14" s="161"/>
    </row>
    <row r="15" spans="1:3" x14ac:dyDescent="0.25">
      <c r="C15" s="161"/>
    </row>
  </sheetData>
  <hyperlinks>
    <hyperlink ref="A1" location="'Total Orgs'!A1" display="Total Organizations" xr:uid="{00000000-0004-0000-6E00-000000000000}"/>
  </hyperlinks>
  <pageMargins left="0.75" right="0.75" top="1" bottom="1" header="0.5" footer="0.5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35</v>
      </c>
    </row>
    <row r="5" spans="1:3" x14ac:dyDescent="0.25">
      <c r="A5" s="4" t="s">
        <v>1</v>
      </c>
      <c r="B5" s="2">
        <f>'Total Orgs'!B83</f>
        <v>7500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7500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F00-000000000000}"/>
  </hyperlinks>
  <pageMargins left="0.75" right="0.75" top="1" bottom="1" header="0.5" footer="0.5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237</v>
      </c>
    </row>
    <row r="5" spans="1:3" x14ac:dyDescent="0.25">
      <c r="A5" s="4" t="s">
        <v>1</v>
      </c>
      <c r="B5" s="2">
        <f>'Total Orgs'!B84</f>
        <v>170</v>
      </c>
    </row>
    <row r="6" spans="1:3" x14ac:dyDescent="0.25">
      <c r="A6" s="4" t="s">
        <v>2</v>
      </c>
    </row>
    <row r="7" spans="1:3" s="15" customFormat="1" x14ac:dyDescent="0.25">
      <c r="A7" s="22" t="s">
        <v>135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170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000-000000000000}"/>
  </hyperlinks>
  <pageMargins left="0.75" right="0.75" top="1" bottom="1" header="0.5" footer="0.5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>
    <tabColor theme="1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36</v>
      </c>
    </row>
    <row r="5" spans="1:3" x14ac:dyDescent="0.25">
      <c r="A5" s="4" t="s">
        <v>1</v>
      </c>
      <c r="B5" s="2">
        <f>'Total Orgs'!B85</f>
        <v>3120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496.4</v>
      </c>
    </row>
    <row r="9" spans="1:3" x14ac:dyDescent="0.25">
      <c r="A9" s="4" t="s">
        <v>4</v>
      </c>
      <c r="B9" s="2">
        <f>SUM(B5+B6-B7-B8)</f>
        <v>2623.6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5" customFormat="1" x14ac:dyDescent="0.25">
      <c r="A12" s="176">
        <v>44489</v>
      </c>
      <c r="B12" s="177">
        <v>496.4</v>
      </c>
      <c r="C12" s="192" t="s">
        <v>545</v>
      </c>
    </row>
    <row r="13" spans="1:3" x14ac:dyDescent="0.25">
      <c r="A13" s="159"/>
      <c r="B13" s="160"/>
      <c r="C13" s="161" t="s">
        <v>546</v>
      </c>
    </row>
    <row r="14" spans="1:3" x14ac:dyDescent="0.25">
      <c r="A14" s="159"/>
      <c r="B14" s="160"/>
      <c r="C14" s="161" t="s">
        <v>632</v>
      </c>
    </row>
  </sheetData>
  <hyperlinks>
    <hyperlink ref="A1" location="'Total Orgs'!A1" display="Total Organizations" xr:uid="{00000000-0004-0000-7100-000000000000}"/>
  </hyperlinks>
  <pageMargins left="0.75" right="0.75" top="1" bottom="1" header="0.5" footer="0.5"/>
  <pageSetup orientation="portrait" horizontalDpi="4294967292" verticalDpi="4294967292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>
    <tabColor rgb="FFC00000"/>
  </sheetPr>
  <dimension ref="A1:C18"/>
  <sheetViews>
    <sheetView workbookViewId="0"/>
  </sheetViews>
  <sheetFormatPr defaultRowHeight="15.75" x14ac:dyDescent="0.25"/>
  <cols>
    <col min="1" max="1" width="18.75" customWidth="1"/>
    <col min="2" max="2" width="9" style="2" customWidth="1"/>
    <col min="3" max="3" width="30.12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80</v>
      </c>
    </row>
    <row r="4" spans="1:3" x14ac:dyDescent="0.25">
      <c r="A4" s="4"/>
    </row>
    <row r="5" spans="1:3" x14ac:dyDescent="0.25">
      <c r="A5" s="4" t="s">
        <v>1</v>
      </c>
      <c r="B5" s="2">
        <f>'Total Orgs'!B86</f>
        <v>2100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SUM(B5+B6-B7-B8)</f>
        <v>2100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3" spans="1:3" x14ac:dyDescent="0.25">
      <c r="A13" s="27"/>
    </row>
    <row r="14" spans="1:3" x14ac:dyDescent="0.25">
      <c r="A14" s="27"/>
    </row>
    <row r="16" spans="1:3" x14ac:dyDescent="0.25">
      <c r="A16" s="4"/>
    </row>
    <row r="17" spans="1:1" x14ac:dyDescent="0.25">
      <c r="A17" s="4"/>
    </row>
    <row r="18" spans="1:1" x14ac:dyDescent="0.25">
      <c r="A18" s="27"/>
    </row>
  </sheetData>
  <hyperlinks>
    <hyperlink ref="A1" location="'Total Orgs'!A1" display="Total Organizations" xr:uid="{00000000-0004-0000-7200-000000000000}"/>
  </hyperlinks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>
    <tabColor rgb="FFC00000"/>
  </sheetPr>
  <dimension ref="A1:C18"/>
  <sheetViews>
    <sheetView workbookViewId="0"/>
  </sheetViews>
  <sheetFormatPr defaultRowHeight="15.75" x14ac:dyDescent="0.25"/>
  <cols>
    <col min="1" max="1" width="18.75" style="139" customWidth="1"/>
    <col min="2" max="2" width="9" style="129" customWidth="1"/>
    <col min="3" max="3" width="38.25" style="139" customWidth="1"/>
    <col min="4" max="16384" width="9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323</v>
      </c>
    </row>
    <row r="4" spans="1:3" x14ac:dyDescent="0.25">
      <c r="A4" s="141"/>
    </row>
    <row r="5" spans="1:3" x14ac:dyDescent="0.25">
      <c r="A5" s="141" t="s">
        <v>1</v>
      </c>
      <c r="B5" s="129">
        <f>'Total Orgs'!B87</f>
        <v>300</v>
      </c>
    </row>
    <row r="6" spans="1:3" x14ac:dyDescent="0.25">
      <c r="A6" s="141" t="s">
        <v>2</v>
      </c>
    </row>
    <row r="7" spans="1:3" x14ac:dyDescent="0.25">
      <c r="A7" s="141" t="s">
        <v>135</v>
      </c>
      <c r="B7" s="129">
        <f>'Total Orgs'!D87</f>
        <v>300</v>
      </c>
    </row>
    <row r="8" spans="1:3" x14ac:dyDescent="0.25">
      <c r="A8" s="141" t="s">
        <v>3</v>
      </c>
      <c r="C8" s="10"/>
    </row>
    <row r="9" spans="1:3" x14ac:dyDescent="0.25">
      <c r="A9" s="141" t="s">
        <v>4</v>
      </c>
      <c r="B9" s="129">
        <f>SUM(B5+B6-B7-B8)</f>
        <v>0</v>
      </c>
    </row>
    <row r="10" spans="1:3" x14ac:dyDescent="0.25">
      <c r="A10" s="141"/>
    </row>
    <row r="11" spans="1:3" x14ac:dyDescent="0.25">
      <c r="A11" s="7" t="s">
        <v>5</v>
      </c>
      <c r="B11" s="3" t="s">
        <v>6</v>
      </c>
      <c r="C11" s="131" t="s">
        <v>7</v>
      </c>
    </row>
    <row r="12" spans="1:3" x14ac:dyDescent="0.25">
      <c r="A12" s="141"/>
    </row>
    <row r="13" spans="1:3" x14ac:dyDescent="0.25">
      <c r="A13" s="27"/>
    </row>
    <row r="14" spans="1:3" x14ac:dyDescent="0.25">
      <c r="A14" s="27"/>
    </row>
    <row r="16" spans="1:3" x14ac:dyDescent="0.25">
      <c r="A16" s="141"/>
    </row>
    <row r="17" spans="1:1" x14ac:dyDescent="0.25">
      <c r="A17" s="141"/>
    </row>
    <row r="18" spans="1:1" x14ac:dyDescent="0.25">
      <c r="A18" s="27"/>
    </row>
  </sheetData>
  <hyperlinks>
    <hyperlink ref="A1" location="'Total Orgs'!A1" display="Total Organizations" xr:uid="{00000000-0004-0000-73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148</v>
      </c>
    </row>
    <row r="5" spans="1:3" x14ac:dyDescent="0.25">
      <c r="A5" s="4" t="s">
        <v>1</v>
      </c>
      <c r="B5" s="2">
        <f>'Total Orgs'!B10</f>
        <v>250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250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A00-000000000000}"/>
  </hyperlinks>
  <pageMargins left="0.75" right="0.75" top="1" bottom="1" header="0.5" footer="0.5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>
    <tabColor theme="1"/>
  </sheetPr>
  <dimension ref="A1:C3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37</v>
      </c>
    </row>
    <row r="5" spans="1:3" x14ac:dyDescent="0.25">
      <c r="A5" s="4" t="s">
        <v>1</v>
      </c>
      <c r="B5" s="2">
        <f>'Total Orgs'!B88</f>
        <v>5000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SUM(B12:B109)</f>
        <v>1560</v>
      </c>
    </row>
    <row r="9" spans="1:3" x14ac:dyDescent="0.25">
      <c r="A9" s="4" t="s">
        <v>4</v>
      </c>
      <c r="B9" s="2">
        <f>SUM(B5+B6-B8)</f>
        <v>3440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31" customFormat="1" x14ac:dyDescent="0.25">
      <c r="A12" s="156">
        <v>44467</v>
      </c>
      <c r="B12" s="157">
        <v>1560</v>
      </c>
      <c r="C12" s="155" t="s">
        <v>481</v>
      </c>
    </row>
    <row r="13" spans="1:3" s="131" customFormat="1" x14ac:dyDescent="0.25">
      <c r="A13" s="7"/>
      <c r="B13" s="3"/>
      <c r="C13" s="155" t="s">
        <v>480</v>
      </c>
    </row>
    <row r="15" spans="1:3" x14ac:dyDescent="0.25">
      <c r="C15" s="158"/>
    </row>
    <row r="16" spans="1:3" x14ac:dyDescent="0.25">
      <c r="C16" s="158"/>
    </row>
    <row r="17" spans="1:3" x14ac:dyDescent="0.25">
      <c r="C17" s="158"/>
    </row>
    <row r="30" spans="1:3" s="23" customFormat="1" x14ac:dyDescent="0.25">
      <c r="A30" s="13"/>
      <c r="B30" s="14"/>
      <c r="C30" s="15"/>
    </row>
    <row r="31" spans="1:3" x14ac:dyDescent="0.25">
      <c r="A31" s="13"/>
      <c r="B31" s="14"/>
      <c r="C31" s="15"/>
    </row>
  </sheetData>
  <hyperlinks>
    <hyperlink ref="A1" location="'Total Orgs'!A1" display="Total Organizations" xr:uid="{00000000-0004-0000-7500-000000000000}"/>
  </hyperlinks>
  <pageMargins left="0.75" right="0.75" top="1" bottom="1" header="0.5" footer="0.5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>
    <tabColor rgb="FFC00000"/>
  </sheetPr>
  <dimension ref="A1:F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6" x14ac:dyDescent="0.25">
      <c r="A1" s="5" t="s">
        <v>0</v>
      </c>
      <c r="C1" s="1" t="str">
        <f>'Total Orgs'!A1</f>
        <v>Budget 2021-2022</v>
      </c>
    </row>
    <row r="2" spans="1:6" x14ac:dyDescent="0.25">
      <c r="A2" s="5"/>
    </row>
    <row r="3" spans="1:6" x14ac:dyDescent="0.25">
      <c r="A3" s="6" t="s">
        <v>38</v>
      </c>
    </row>
    <row r="5" spans="1:6" ht="15.75" customHeight="1" x14ac:dyDescent="0.25">
      <c r="A5" s="4" t="s">
        <v>1</v>
      </c>
      <c r="B5" s="2">
        <f>'Total Orgs'!B89</f>
        <v>1260</v>
      </c>
      <c r="D5" s="15"/>
      <c r="E5" s="15"/>
      <c r="F5" s="15"/>
    </row>
    <row r="6" spans="1:6" x14ac:dyDescent="0.25">
      <c r="A6" s="4" t="s">
        <v>2</v>
      </c>
      <c r="B6" s="2">
        <v>62</v>
      </c>
      <c r="D6" s="15"/>
      <c r="E6" s="15"/>
      <c r="F6" s="15"/>
    </row>
    <row r="7" spans="1:6" x14ac:dyDescent="0.25">
      <c r="A7" s="4" t="s">
        <v>135</v>
      </c>
      <c r="D7" s="15"/>
      <c r="E7" s="15"/>
      <c r="F7" s="15"/>
    </row>
    <row r="8" spans="1:6" x14ac:dyDescent="0.25">
      <c r="A8" s="4" t="s">
        <v>3</v>
      </c>
      <c r="B8" s="2">
        <f>SUM(B12:B101)</f>
        <v>1322</v>
      </c>
      <c r="D8" s="15"/>
      <c r="E8" s="15"/>
      <c r="F8" s="15"/>
    </row>
    <row r="9" spans="1:6" x14ac:dyDescent="0.25">
      <c r="A9" s="4" t="s">
        <v>4</v>
      </c>
      <c r="B9" s="2">
        <f>SUM(B5+B6-B8)</f>
        <v>0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</row>
    <row r="12" spans="1:6" x14ac:dyDescent="0.25">
      <c r="A12" s="4">
        <v>44489</v>
      </c>
      <c r="B12" s="2">
        <v>1147</v>
      </c>
      <c r="C12" t="s">
        <v>543</v>
      </c>
    </row>
    <row r="13" spans="1:6" x14ac:dyDescent="0.25">
      <c r="C13" t="s">
        <v>604</v>
      </c>
    </row>
    <row r="14" spans="1:6" x14ac:dyDescent="0.25">
      <c r="A14" s="4">
        <v>44470</v>
      </c>
      <c r="B14" s="2">
        <v>175</v>
      </c>
      <c r="C14" t="s">
        <v>623</v>
      </c>
    </row>
  </sheetData>
  <hyperlinks>
    <hyperlink ref="A1" location="'Total Orgs'!A1" display="Total Organizations" xr:uid="{00000000-0004-0000-7600-000000000000}"/>
  </hyperlinks>
  <pageMargins left="0.75" right="0.75" top="1" bottom="1" header="0.5" footer="0.5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137</v>
      </c>
    </row>
    <row r="5" spans="1:3" x14ac:dyDescent="0.25">
      <c r="A5" s="4" t="s">
        <v>1</v>
      </c>
      <c r="B5" s="2">
        <f>'Total Orgs'!B90</f>
        <v>1200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SUM(B12:B102)</f>
        <v>570</v>
      </c>
    </row>
    <row r="9" spans="1:3" x14ac:dyDescent="0.25">
      <c r="A9" s="4" t="s">
        <v>4</v>
      </c>
      <c r="B9" s="2">
        <f>SUM(B5+B6-B7-B8)</f>
        <v>630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62">
        <v>44508</v>
      </c>
      <c r="B12" s="257">
        <v>570</v>
      </c>
      <c r="C12" s="29" t="s">
        <v>610</v>
      </c>
    </row>
    <row r="13" spans="1:3" x14ac:dyDescent="0.25">
      <c r="A13" s="262"/>
      <c r="B13" s="257"/>
      <c r="C13" s="292" t="s">
        <v>611</v>
      </c>
    </row>
    <row r="14" spans="1:3" x14ac:dyDescent="0.25">
      <c r="A14" s="159"/>
      <c r="B14" s="160"/>
      <c r="C14" s="161"/>
    </row>
    <row r="15" spans="1:3" x14ac:dyDescent="0.25">
      <c r="C15" s="10"/>
    </row>
    <row r="17" spans="3:3" x14ac:dyDescent="0.25">
      <c r="C17" s="16"/>
    </row>
    <row r="18" spans="3:3" x14ac:dyDescent="0.25">
      <c r="C18" s="16"/>
    </row>
    <row r="19" spans="3:3" x14ac:dyDescent="0.25">
      <c r="C19" s="10"/>
    </row>
  </sheetData>
  <hyperlinks>
    <hyperlink ref="A1" location="'Total Orgs'!A1" display="Total Organizations" xr:uid="{00000000-0004-0000-7800-000000000000}"/>
  </hyperlinks>
  <pageMargins left="0.75" right="0.75" top="1" bottom="1" header="0.5" footer="0.5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>
    <tabColor rgb="FFC00000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59</v>
      </c>
    </row>
    <row r="5" spans="1:3" x14ac:dyDescent="0.25">
      <c r="A5" s="4" t="s">
        <v>1</v>
      </c>
      <c r="B5" s="2">
        <f>'Total Orgs'!B91</f>
        <v>2400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2400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A13" s="159"/>
      <c r="B13" s="160"/>
      <c r="C13" s="161"/>
    </row>
    <row r="15" spans="1:3" x14ac:dyDescent="0.25">
      <c r="A15" s="159"/>
      <c r="B15" s="160"/>
      <c r="C15" s="161"/>
    </row>
    <row r="16" spans="1:3" x14ac:dyDescent="0.25">
      <c r="A16" s="159"/>
      <c r="B16" s="160"/>
      <c r="C16" s="161"/>
    </row>
  </sheetData>
  <hyperlinks>
    <hyperlink ref="A1" location="'Total Orgs'!A1" display="Total Organizations" xr:uid="{00000000-0004-0000-7900-000000000000}"/>
  </hyperlinks>
  <pageMargins left="0.75" right="0.75" top="1" bottom="1" header="0.5" footer="0.5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28.5" style="141" customWidth="1"/>
    <col min="2" max="2" width="12" style="129" customWidth="1"/>
    <col min="3" max="3" width="59.2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284</v>
      </c>
    </row>
    <row r="5" spans="1:3" x14ac:dyDescent="0.25">
      <c r="A5" s="141" t="s">
        <v>1</v>
      </c>
      <c r="B5" s="129">
        <f>'Total Orgs'!B92</f>
        <v>0</v>
      </c>
    </row>
    <row r="6" spans="1:3" x14ac:dyDescent="0.25">
      <c r="A6" s="141" t="s">
        <v>2</v>
      </c>
    </row>
    <row r="7" spans="1:3" x14ac:dyDescent="0.25">
      <c r="A7" s="141" t="s">
        <v>135</v>
      </c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SUM(B5+B6-B7-B8)</f>
        <v>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  <row r="12" spans="1:3" x14ac:dyDescent="0.25">
      <c r="A12" s="159"/>
      <c r="B12" s="160"/>
      <c r="C12" s="161"/>
    </row>
    <row r="13" spans="1:3" x14ac:dyDescent="0.25">
      <c r="A13" s="159"/>
      <c r="B13" s="160"/>
      <c r="C13" s="161"/>
    </row>
    <row r="14" spans="1:3" x14ac:dyDescent="0.25">
      <c r="A14" s="159"/>
      <c r="B14" s="160"/>
      <c r="C14" s="161"/>
    </row>
    <row r="15" spans="1:3" x14ac:dyDescent="0.25">
      <c r="A15" s="159"/>
      <c r="B15" s="160"/>
      <c r="C15" s="161"/>
    </row>
  </sheetData>
  <hyperlinks>
    <hyperlink ref="A1" location="'Total Orgs'!A1" display="Total Organizations" xr:uid="{00000000-0004-0000-7B00-000000000000}"/>
  </hyperlinks>
  <pageMargins left="0.75" right="0.75" top="1" bottom="1" header="0.5" footer="0.5"/>
  <pageSetup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>
    <tabColor rgb="FFC00000"/>
  </sheetPr>
  <dimension ref="A1:C15"/>
  <sheetViews>
    <sheetView workbookViewId="0">
      <selection activeCell="B7" sqref="B7"/>
    </sheetView>
  </sheetViews>
  <sheetFormatPr defaultColWidth="11" defaultRowHeight="15.75" x14ac:dyDescent="0.25"/>
  <cols>
    <col min="1" max="1" width="28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328</v>
      </c>
    </row>
    <row r="5" spans="1:3" x14ac:dyDescent="0.25">
      <c r="A5" s="141" t="s">
        <v>1</v>
      </c>
      <c r="B5" s="129">
        <f>'Total Orgs'!B93</f>
        <v>0</v>
      </c>
    </row>
    <row r="6" spans="1:3" x14ac:dyDescent="0.25">
      <c r="A6" s="141" t="s">
        <v>2</v>
      </c>
    </row>
    <row r="7" spans="1:3" x14ac:dyDescent="0.25">
      <c r="A7" s="141" t="s">
        <v>135</v>
      </c>
    </row>
    <row r="8" spans="1:3" x14ac:dyDescent="0.25">
      <c r="A8" s="141" t="s">
        <v>3</v>
      </c>
      <c r="B8" s="129">
        <f>SUM(B12:B101)</f>
        <v>0</v>
      </c>
      <c r="C8" s="10"/>
    </row>
    <row r="9" spans="1:3" x14ac:dyDescent="0.25">
      <c r="A9" s="141" t="s">
        <v>4</v>
      </c>
      <c r="B9" s="129">
        <f>SUM(B5+B6-B7-B8)</f>
        <v>0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  <row r="12" spans="1:3" x14ac:dyDescent="0.25">
      <c r="A12" s="159"/>
      <c r="B12" s="160"/>
      <c r="C12" s="161"/>
    </row>
    <row r="13" spans="1:3" x14ac:dyDescent="0.25">
      <c r="A13" s="159"/>
      <c r="B13" s="160"/>
      <c r="C13" s="161"/>
    </row>
    <row r="14" spans="1:3" x14ac:dyDescent="0.25">
      <c r="A14" s="159"/>
      <c r="B14" s="160"/>
      <c r="C14" s="161"/>
    </row>
    <row r="15" spans="1:3" x14ac:dyDescent="0.25">
      <c r="A15" s="159"/>
      <c r="B15" s="160"/>
      <c r="C15" s="161"/>
    </row>
  </sheetData>
  <hyperlinks>
    <hyperlink ref="A1" location="'Total Orgs'!A1" display="Total Organizations" xr:uid="{00000000-0004-0000-7C00-000000000000}"/>
  </hyperlinks>
  <pageMargins left="0.75" right="0.75" top="1" bottom="1" header="0.5" footer="0.5"/>
  <pageSetup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28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285</v>
      </c>
    </row>
    <row r="5" spans="1:3" x14ac:dyDescent="0.25">
      <c r="A5" s="141" t="s">
        <v>1</v>
      </c>
      <c r="B5" s="129">
        <f>'Total Orgs'!B94</f>
        <v>350</v>
      </c>
    </row>
    <row r="6" spans="1:3" x14ac:dyDescent="0.25">
      <c r="A6" s="141" t="s">
        <v>2</v>
      </c>
    </row>
    <row r="7" spans="1:3" x14ac:dyDescent="0.25">
      <c r="A7" s="141" t="s">
        <v>135</v>
      </c>
      <c r="B7" s="129">
        <f>'Total Orgs'!D94</f>
        <v>116.66666666666667</v>
      </c>
    </row>
    <row r="8" spans="1:3" x14ac:dyDescent="0.25">
      <c r="A8" s="141" t="s">
        <v>3</v>
      </c>
      <c r="B8" s="129">
        <f>SUM(B12:B101)</f>
        <v>0</v>
      </c>
    </row>
    <row r="9" spans="1:3" x14ac:dyDescent="0.25">
      <c r="A9" s="141" t="s">
        <v>4</v>
      </c>
      <c r="B9" s="129">
        <f>SUM(B5+B6-B7-B8)</f>
        <v>233.33333333333331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  <row r="12" spans="1:3" x14ac:dyDescent="0.25">
      <c r="A12" s="159"/>
      <c r="B12" s="160"/>
      <c r="C12" s="161"/>
    </row>
    <row r="13" spans="1:3" x14ac:dyDescent="0.25">
      <c r="A13" s="159"/>
      <c r="B13" s="160"/>
      <c r="C13" s="161"/>
    </row>
    <row r="14" spans="1:3" x14ac:dyDescent="0.25">
      <c r="A14" s="159"/>
      <c r="B14" s="160"/>
      <c r="C14" s="161"/>
    </row>
    <row r="15" spans="1:3" x14ac:dyDescent="0.25">
      <c r="A15" s="159"/>
      <c r="B15" s="160"/>
      <c r="C15" s="161"/>
    </row>
  </sheetData>
  <hyperlinks>
    <hyperlink ref="A1" location="'Total Orgs'!A1" display="Total Organizations" xr:uid="{00000000-0004-0000-7D00-000000000000}"/>
  </hyperlinks>
  <pageMargins left="0.75" right="0.75" top="1" bottom="1" header="0.5" footer="0.5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28.5" style="141" customWidth="1"/>
    <col min="2" max="2" width="12" style="129" customWidth="1"/>
    <col min="3" max="3" width="43.375" style="139" customWidth="1"/>
    <col min="4" max="16384" width="11" style="139"/>
  </cols>
  <sheetData>
    <row r="1" spans="1:3" x14ac:dyDescent="0.25">
      <c r="A1" s="124" t="s">
        <v>0</v>
      </c>
      <c r="C1" s="131" t="str">
        <f>'Total Orgs'!A1</f>
        <v>Budget 2021-2022</v>
      </c>
    </row>
    <row r="2" spans="1:3" x14ac:dyDescent="0.25">
      <c r="A2" s="124"/>
    </row>
    <row r="3" spans="1:3" x14ac:dyDescent="0.25">
      <c r="A3" s="6" t="s">
        <v>283</v>
      </c>
    </row>
    <row r="5" spans="1:3" x14ac:dyDescent="0.25">
      <c r="A5" s="141" t="s">
        <v>1</v>
      </c>
      <c r="B5" s="129">
        <f>'Total Orgs'!B95</f>
        <v>600</v>
      </c>
    </row>
    <row r="6" spans="1:3" x14ac:dyDescent="0.25">
      <c r="A6" s="141" t="s">
        <v>2</v>
      </c>
    </row>
    <row r="7" spans="1:3" x14ac:dyDescent="0.25">
      <c r="A7" s="141" t="s">
        <v>135</v>
      </c>
    </row>
    <row r="8" spans="1:3" x14ac:dyDescent="0.25">
      <c r="A8" s="141" t="s">
        <v>3</v>
      </c>
      <c r="B8" s="129">
        <f>SUM(B12:B101)</f>
        <v>348.05</v>
      </c>
    </row>
    <row r="9" spans="1:3" x14ac:dyDescent="0.25">
      <c r="A9" s="141" t="s">
        <v>4</v>
      </c>
      <c r="B9" s="129">
        <f>SUM(B5+B6-B8)</f>
        <v>251.95</v>
      </c>
    </row>
    <row r="11" spans="1:3" s="131" customFormat="1" x14ac:dyDescent="0.25">
      <c r="A11" s="7" t="s">
        <v>5</v>
      </c>
      <c r="B11" s="3" t="s">
        <v>6</v>
      </c>
      <c r="C11" s="131" t="s">
        <v>7</v>
      </c>
    </row>
    <row r="12" spans="1:3" x14ac:dyDescent="0.25">
      <c r="A12" s="159">
        <v>44483</v>
      </c>
      <c r="B12" s="160">
        <v>348.05</v>
      </c>
      <c r="C12" s="161" t="s">
        <v>535</v>
      </c>
    </row>
    <row r="13" spans="1:3" x14ac:dyDescent="0.25">
      <c r="A13" s="159"/>
      <c r="B13" s="160"/>
      <c r="C13" s="161" t="s">
        <v>536</v>
      </c>
    </row>
    <row r="14" spans="1:3" x14ac:dyDescent="0.25">
      <c r="A14" s="159"/>
      <c r="B14" s="160"/>
      <c r="C14" s="161"/>
    </row>
    <row r="15" spans="1:3" x14ac:dyDescent="0.25">
      <c r="A15" s="159"/>
      <c r="B15" s="160"/>
      <c r="C15" s="161"/>
    </row>
  </sheetData>
  <hyperlinks>
    <hyperlink ref="A1" location="'Total Orgs'!A1" display="Total Organizations" xr:uid="{00000000-0004-0000-7E00-000000000000}"/>
  </hyperlinks>
  <pageMargins left="0.75" right="0.75" top="1" bottom="1" header="0.5" footer="0.5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>
    <tabColor rgb="FFC00000"/>
  </sheetPr>
  <dimension ref="A1:C15"/>
  <sheetViews>
    <sheetView workbookViewId="0">
      <selection activeCell="B5" sqref="B5"/>
    </sheetView>
  </sheetViews>
  <sheetFormatPr defaultColWidth="11" defaultRowHeight="15.75" x14ac:dyDescent="0.25"/>
  <cols>
    <col min="1" max="1" width="28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256</v>
      </c>
    </row>
    <row r="5" spans="1:3" x14ac:dyDescent="0.25">
      <c r="A5" s="4" t="s">
        <v>1</v>
      </c>
      <c r="B5" s="2" t="e">
        <f>'Total Orgs'!#REF!</f>
        <v>#REF!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 t="e">
        <f>SUM(B5+B6-B8)</f>
        <v>#REF!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59"/>
      <c r="B12" s="160"/>
      <c r="C12" s="161"/>
    </row>
    <row r="13" spans="1:3" x14ac:dyDescent="0.25">
      <c r="A13" s="159"/>
      <c r="B13" s="160"/>
      <c r="C13" s="161"/>
    </row>
    <row r="14" spans="1:3" x14ac:dyDescent="0.25">
      <c r="A14" s="159"/>
      <c r="B14" s="160"/>
      <c r="C14" s="161"/>
    </row>
    <row r="15" spans="1:3" x14ac:dyDescent="0.25">
      <c r="A15" s="159"/>
      <c r="B15" s="160"/>
      <c r="C15" s="161"/>
    </row>
  </sheetData>
  <hyperlinks>
    <hyperlink ref="A1" location="'Total Orgs'!A1" display="Total Organizations" xr:uid="{00000000-0004-0000-8000-000000000000}"/>
  </hyperlinks>
  <pageMargins left="0.75" right="0.75" top="1" bottom="1" header="0.5" footer="0.5"/>
  <pageSetup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2021-2022</v>
      </c>
    </row>
    <row r="2" spans="1:3" x14ac:dyDescent="0.25">
      <c r="A2" s="5"/>
    </row>
    <row r="3" spans="1:3" x14ac:dyDescent="0.25">
      <c r="A3" s="6" t="s">
        <v>205</v>
      </c>
    </row>
    <row r="5" spans="1:3" x14ac:dyDescent="0.25">
      <c r="A5" s="4" t="s">
        <v>1</v>
      </c>
      <c r="B5" s="2">
        <f>'Total Orgs'!B96</f>
        <v>400</v>
      </c>
    </row>
    <row r="6" spans="1:3" x14ac:dyDescent="0.25">
      <c r="A6" s="4" t="s">
        <v>2</v>
      </c>
    </row>
    <row r="7" spans="1:3" x14ac:dyDescent="0.25">
      <c r="A7" s="4" t="s">
        <v>135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100-000000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173</vt:i4>
      </vt:variant>
      <vt:variant>
        <vt:lpstr>Named Ranges</vt:lpstr>
      </vt:variant>
      <vt:variant>
        <vt:i4>4</vt:i4>
      </vt:variant>
    </vt:vector>
  </HeadingPairs>
  <TitlesOfParts>
    <vt:vector size="177" baseType="lpstr">
      <vt:lpstr>Total Orgs</vt:lpstr>
      <vt:lpstr>AAO</vt:lpstr>
      <vt:lpstr>African</vt:lpstr>
      <vt:lpstr>ACT</vt:lpstr>
      <vt:lpstr>APA</vt:lpstr>
      <vt:lpstr>APO</vt:lpstr>
      <vt:lpstr>AADE</vt:lpstr>
      <vt:lpstr>AAFCS</vt:lpstr>
      <vt:lpstr>AAPG</vt:lpstr>
      <vt:lpstr>ACS-SA</vt:lpstr>
      <vt:lpstr>AIChE</vt:lpstr>
      <vt:lpstr>AMSA</vt:lpstr>
      <vt:lpstr>AMWA</vt:lpstr>
      <vt:lpstr>AMWH</vt:lpstr>
      <vt:lpstr>APWA</vt:lpstr>
      <vt:lpstr>ASCE</vt:lpstr>
      <vt:lpstr>ASID</vt:lpstr>
      <vt:lpstr>ASME</vt:lpstr>
      <vt:lpstr>AFSAQC</vt:lpstr>
      <vt:lpstr>ArmyROTC</vt:lpstr>
      <vt:lpstr>ABSS</vt:lpstr>
      <vt:lpstr>AITP</vt:lpstr>
      <vt:lpstr>ALPA</vt:lpstr>
      <vt:lpstr>ASAS</vt:lpstr>
      <vt:lpstr>BB</vt:lpstr>
      <vt:lpstr>BOSS</vt:lpstr>
      <vt:lpstr>B&amp;B</vt:lpstr>
      <vt:lpstr>TechCRU</vt:lpstr>
      <vt:lpstr>CSA</vt:lpstr>
      <vt:lpstr>ChiEpsilon</vt:lpstr>
      <vt:lpstr>ChiRho</vt:lpstr>
      <vt:lpstr>CRY</vt:lpstr>
      <vt:lpstr>Christians</vt:lpstr>
      <vt:lpstr>A&amp;S Ambassadors</vt:lpstr>
      <vt:lpstr>CommStudies</vt:lpstr>
      <vt:lpstr>CTC</vt:lpstr>
      <vt:lpstr>DWS</vt:lpstr>
      <vt:lpstr>DA</vt:lpstr>
      <vt:lpstr>DBHPM</vt:lpstr>
      <vt:lpstr>DSP</vt:lpstr>
      <vt:lpstr>DSC</vt:lpstr>
      <vt:lpstr>EWB</vt:lpstr>
      <vt:lpstr>EON</vt:lpstr>
      <vt:lpstr>EtaSigDelta</vt:lpstr>
      <vt:lpstr>Filipino</vt:lpstr>
      <vt:lpstr>FinAsso</vt:lpstr>
      <vt:lpstr>RRR</vt:lpstr>
      <vt:lpstr>GC</vt:lpstr>
      <vt:lpstr>Goin' Band</vt:lpstr>
      <vt:lpstr>Golden Key</vt:lpstr>
      <vt:lpstr>HOSAM</vt:lpstr>
      <vt:lpstr>HR</vt:lpstr>
      <vt:lpstr>HSS</vt:lpstr>
      <vt:lpstr>CISER</vt:lpstr>
      <vt:lpstr>HistoryClub</vt:lpstr>
      <vt:lpstr>HSRecruiters</vt:lpstr>
      <vt:lpstr>ISA</vt:lpstr>
      <vt:lpstr>IH</vt:lpstr>
      <vt:lpstr>IIE</vt:lpstr>
      <vt:lpstr>ITE</vt:lpstr>
      <vt:lpstr>IIDA</vt:lpstr>
      <vt:lpstr>SGC</vt:lpstr>
      <vt:lpstr>ITA</vt:lpstr>
      <vt:lpstr>KSMDA</vt:lpstr>
      <vt:lpstr>KRCC</vt:lpstr>
      <vt:lpstr>KEYOP</vt:lpstr>
      <vt:lpstr>KCSA</vt:lpstr>
      <vt:lpstr>Korean</vt:lpstr>
      <vt:lpstr>Livestock</vt:lpstr>
      <vt:lpstr>LPHI</vt:lpstr>
      <vt:lpstr>LBK Youth</vt:lpstr>
      <vt:lpstr>Eval</vt:lpstr>
      <vt:lpstr>Meat</vt:lpstr>
      <vt:lpstr>MSAQBT</vt:lpstr>
      <vt:lpstr>MSA</vt:lpstr>
      <vt:lpstr>MDGB</vt:lpstr>
      <vt:lpstr>MTSO</vt:lpstr>
      <vt:lpstr>Metals</vt:lpstr>
      <vt:lpstr>MortarBoard</vt:lpstr>
      <vt:lpstr>MAPS</vt:lpstr>
      <vt:lpstr>MGC</vt:lpstr>
      <vt:lpstr>MuslimSA</vt:lpstr>
      <vt:lpstr>TMM</vt:lpstr>
      <vt:lpstr>TNRF</vt:lpstr>
      <vt:lpstr>NSBE</vt:lpstr>
      <vt:lpstr>NSCS</vt:lpstr>
      <vt:lpstr>Navigators</vt:lpstr>
      <vt:lpstr>NSA</vt:lpstr>
      <vt:lpstr>ODK</vt:lpstr>
      <vt:lpstr>PFPA</vt:lpstr>
      <vt:lpstr>PAD</vt:lpstr>
      <vt:lpstr>PASO</vt:lpstr>
      <vt:lpstr>PTS</vt:lpstr>
      <vt:lpstr>PPT</vt:lpstr>
      <vt:lpstr>PrideSTEM</vt:lpstr>
      <vt:lpstr>PC</vt:lpstr>
      <vt:lpstr>POWER</vt:lpstr>
      <vt:lpstr>PSTEM</vt:lpstr>
      <vt:lpstr>RAS</vt:lpstr>
      <vt:lpstr>RNASA</vt:lpstr>
      <vt:lpstr>RaidersDefend</vt:lpstr>
      <vt:lpstr>RMSS</vt:lpstr>
      <vt:lpstr>RH</vt:lpstr>
      <vt:lpstr>RPOP</vt:lpstr>
      <vt:lpstr>RR</vt:lpstr>
      <vt:lpstr>RaiderSailing</vt:lpstr>
      <vt:lpstr>RSFC</vt:lpstr>
      <vt:lpstr>Raiderthon</vt:lpstr>
      <vt:lpstr>RanchHorse</vt:lpstr>
      <vt:lpstr>RBA</vt:lpstr>
      <vt:lpstr>RISA</vt:lpstr>
      <vt:lpstr>RHIM</vt:lpstr>
      <vt:lpstr>SFDT</vt:lpstr>
      <vt:lpstr>SDP</vt:lpstr>
      <vt:lpstr>SILVERWINGS</vt:lpstr>
      <vt:lpstr>SACNAS</vt:lpstr>
      <vt:lpstr>SEP</vt:lpstr>
      <vt:lpstr>SHPE</vt:lpstr>
      <vt:lpstr>SPE</vt:lpstr>
      <vt:lpstr>SPWLA</vt:lpstr>
      <vt:lpstr>SWE</vt:lpstr>
      <vt:lpstr>SPANISH</vt:lpstr>
      <vt:lpstr>SLSA</vt:lpstr>
      <vt:lpstr>SDA</vt:lpstr>
      <vt:lpstr>AgCouncil</vt:lpstr>
      <vt:lpstr>SAFE</vt:lpstr>
      <vt:lpstr>SASLA</vt:lpstr>
      <vt:lpstr>ISC</vt:lpstr>
      <vt:lpstr>TBS</vt:lpstr>
      <vt:lpstr>TAS</vt:lpstr>
      <vt:lpstr>TBHC</vt:lpstr>
      <vt:lpstr>TBV</vt:lpstr>
      <vt:lpstr>TCFR</vt:lpstr>
      <vt:lpstr>TET</vt:lpstr>
      <vt:lpstr>Feral</vt:lpstr>
      <vt:lpstr>TFRN</vt:lpstr>
      <vt:lpstr>TFLT</vt:lpstr>
      <vt:lpstr>LGBTQIA</vt:lpstr>
      <vt:lpstr>TechGeo</vt:lpstr>
      <vt:lpstr>TechHabitat</vt:lpstr>
      <vt:lpstr>TechHorn</vt:lpstr>
      <vt:lpstr>Horse</vt:lpstr>
      <vt:lpstr>Italian</vt:lpstr>
      <vt:lpstr>Kahaani</vt:lpstr>
      <vt:lpstr>KPOP</vt:lpstr>
      <vt:lpstr>TMA</vt:lpstr>
      <vt:lpstr>PreVet</vt:lpstr>
      <vt:lpstr>TMP</vt:lpstr>
      <vt:lpstr>TPRSA</vt:lpstr>
      <vt:lpstr>TECHRODEO</vt:lpstr>
      <vt:lpstr>TRSA</vt:lpstr>
      <vt:lpstr>TSTF</vt:lpstr>
      <vt:lpstr>TWHPC</vt:lpstr>
      <vt:lpstr>TSPE</vt:lpstr>
      <vt:lpstr>TSTA</vt:lpstr>
      <vt:lpstr>MATH</vt:lpstr>
      <vt:lpstr>STEM LEAF</vt:lpstr>
      <vt:lpstr>Techtones</vt:lpstr>
      <vt:lpstr>UMI</vt:lpstr>
      <vt:lpstr>Veterans</vt:lpstr>
      <vt:lpstr>VSA</vt:lpstr>
      <vt:lpstr>VOL</vt:lpstr>
      <vt:lpstr>WTAWS</vt:lpstr>
      <vt:lpstr>WILD</vt:lpstr>
      <vt:lpstr>WH</vt:lpstr>
      <vt:lpstr>Wish</vt:lpstr>
      <vt:lpstr>WomennBus</vt:lpstr>
      <vt:lpstr>WomennPhysics</vt:lpstr>
      <vt:lpstr>WomenServOrg</vt:lpstr>
      <vt:lpstr>Wool</vt:lpstr>
      <vt:lpstr>Misc</vt:lpstr>
      <vt:lpstr>Cont</vt:lpstr>
      <vt:lpstr>Sheet1</vt:lpstr>
      <vt:lpstr>International_Student_Council</vt:lpstr>
      <vt:lpstr>Meat!Print_Area</vt:lpstr>
      <vt:lpstr>'Total Orgs'!Print_Area</vt:lpstr>
      <vt:lpstr>'Total Orgs'!Print_Titles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Davis, Teresa Y</cp:lastModifiedBy>
  <cp:lastPrinted>2021-07-19T21:22:44Z</cp:lastPrinted>
  <dcterms:created xsi:type="dcterms:W3CDTF">2011-07-13T18:00:55Z</dcterms:created>
  <dcterms:modified xsi:type="dcterms:W3CDTF">2022-01-07T23:06:04Z</dcterms:modified>
</cp:coreProperties>
</file>