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389" documentId="8_{9C496856-955D-4235-9D15-A5DC505802E0}" xr6:coauthVersionLast="47" xr6:coauthVersionMax="47" xr10:uidLastSave="{08F7972C-A19A-4DE8-B296-3E9CBC8F7711}"/>
  <bookViews>
    <workbookView xWindow="3792" yWindow="804" windowWidth="21036" windowHeight="16728" tabRatio="892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PGS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RGA" sheetId="25" r:id="rId23"/>
    <sheet name="SPE" sheetId="49" r:id="rId24"/>
    <sheet name="SA-TIEHH" sheetId="27" r:id="rId25"/>
    <sheet name="SCAMS" sheetId="28" r:id="rId26"/>
    <sheet name="TASM" sheetId="48" r:id="rId27"/>
    <sheet name="TPC" sheetId="10" r:id="rId28"/>
    <sheet name="Zamo" sheetId="29" r:id="rId29"/>
    <sheet name="WIS" sheetId="30" r:id="rId30"/>
    <sheet name="Cont" sheetId="31" r:id="rId31"/>
    <sheet name="PGSA" sheetId="44" r:id="rId32"/>
  </sheets>
  <externalReferences>
    <externalReference r:id="rId33"/>
  </externalReferences>
  <definedNames>
    <definedName name="_xlnm.Print_Area" localSheetId="25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C11" i="1"/>
  <c r="C12" i="1"/>
  <c r="C19" i="1" l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<sst xmlns="http://schemas.openxmlformats.org/spreadsheetml/2006/main" count="582" uniqueCount="174">
  <si>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</si>
  <si>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</si>
  <si>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</si>
  <si>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</si>
  <si>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</si>
  <si>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</si>
  <si>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</si>
  <si>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</si>
  <si>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</si>
  <si>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</si>
  <si>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</si>
  <si>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Clinical Psychology Graduate Student Council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</si>
  <si>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</si>
  <si>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</si>
  <si>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</si>
  <si>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</si>
  <si>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</si>
  <si>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</si>
  <si>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</si>
  <si>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</si>
  <si>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</si>
  <si>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</si>
  <si>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</si>
  <si>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</si>
  <si>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</si>
  <si>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</si>
  <si>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</si>
  <si>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</si>
  <si>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</si>
  <si>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</si>
  <si>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</si>
  <si>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</si>
  <si>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</si>
  <si>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</si>
  <si>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</si>
  <si>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</si>
  <si>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</si>
  <si>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</si>
  <si>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</si>
  <si>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</si>
  <si>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</si>
  <si>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</si>
  <si>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</si>
  <si>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</si>
  <si>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</si>
  <si>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</si>
  <si>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</si>
  <si>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</si>
  <si>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</si>
  <si>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</si>
  <si>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</si>
  <si>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</si>
  <si>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</si>
  <si>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</si>
  <si>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</si>
  <si>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</si>
  <si>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</si>
  <si>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</si>
  <si>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</si>
  <si>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</si>
  <si>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</si>
  <si>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</si>
  <si>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</si>
  <si>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</si>
  <si>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</si>
  <si>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</si>
  <si>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</si>
  <si>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</si>
  <si>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</si>
  <si>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</si>
  <si>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</si>
  <si>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</si>
  <si>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</si>
  <si>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</si>
  <si>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</si>
  <si>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</si>
  <si>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</si>
  <si>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</si>
  <si>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</si>
  <si>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</si>
  <si>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</si>
  <si>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</si>
  <si>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</si>
  <si>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</si>
  <si>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</si>
  <si>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</si>
  <si>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</si>
  <si>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</si>
  <si>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</si>
  <si>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</si>
  <si>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</si>
  <si>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</si>
  <si>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</si>
  <si>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</si>
  <si>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</si>
  <si>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</si>
  <si>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</si>
  <si>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</si>
  <si>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</si>
  <si>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</si>
  <si>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</si>
  <si>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</si>
  <si>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</si>
  <si>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</si>
  <si>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</si>
  <si>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</si>
  <si>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</si>
  <si>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</si>
  <si>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</si>
  <si>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</si>
  <si>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</si>
  <si>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</si>
  <si>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</si>
  <si>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</si>
  <si>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</si>
  <si>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</si>
  <si>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</si>
  <si>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</si>
  <si>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</si>
  <si>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</si>
  <si>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</si>
  <si>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</si>
  <si>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</si>
  <si>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</si>
  <si>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</si>
  <si>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</si>
  <si>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</si>
  <si>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</si>
  <si>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</si>
  <si>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</si>
  <si>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</si>
  <si>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</si>
  <si>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</si>
  <si>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</si>
  <si>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</si>
  <si>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</si>
  <si>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</si>
  <si>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</si>
  <si>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</si>
  <si>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</si>
  <si>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</si>
  <si>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</si>
  <si>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</si>
  <si>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</si>
  <si>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</si>
  <si>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</si>
  <si>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</si>
  <si>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</si>
  <si>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</si>
  <si>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</si>
  <si>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</si>
  <si>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Jesmin Pena   0100-4730-0079</t>
  </si>
  <si>
    <t>Allison Hamilton</t>
  </si>
  <si>
    <t>10-15 to 10-17.2025</t>
  </si>
  <si>
    <t>Industrial trip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</si>
  <si>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</si>
  <si>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</si>
  <si>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</si>
  <si>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</si>
  <si>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</si>
  <si>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</si>
  <si>
    <t>TAC 8490      0100-4744-2532</t>
  </si>
  <si>
    <t>Hope Henderson - travel coordinator</t>
  </si>
  <si>
    <t>TRAVEL - Houston, TX   CANCELLED PER juliette</t>
  </si>
  <si>
    <t>10.20.2025</t>
  </si>
  <si>
    <t>TRAVEL - New Orleans, LA</t>
  </si>
  <si>
    <t>11.19. to 11.24.2025</t>
  </si>
  <si>
    <t>reimburse registration only NEED RECEIPT</t>
  </si>
  <si>
    <t>10.27.2025</t>
  </si>
  <si>
    <t>TRAVEL - Dallas, TX</t>
  </si>
  <si>
    <t>11.12 to 11.14.2025</t>
  </si>
  <si>
    <t>industrial trip/job opportunties</t>
  </si>
  <si>
    <t>Double Tree</t>
  </si>
  <si>
    <t>UPDATED: 11.07.2025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</si>
</sst>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6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14" fontId="5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1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1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13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2" fillId="8" borderId="0" xfId="0" applyFont="1" applyFill="1" applyAlignment="1">
      <alignment horizontal="center"/>
    </xf>
    <xf numFmtId="164" fontId="0" fillId="8" borderId="0" xfId="0" applyNumberFormat="1" applyFill="1"/>
    <xf numFmtId="164" fontId="6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6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1" fillId="0" borderId="1" xfId="3" applyFill="1" applyBorder="1"/>
    <xf numFmtId="0" fontId="11" fillId="0" borderId="0" xfId="3" applyFill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0" fontId="14" fillId="0" borderId="0" xfId="0" applyFont="1"/>
    <xf numFmtId="0" fontId="15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  <xf numFmtId="0" fontId="2" fillId="9" borderId="1" xfId="0" applyFont="1" applyFill="1" applyBorder="1"/>
    <xf numFmtId="164" fontId="0" fillId="9" borderId="1" xfId="0" applyNumberFormat="1" applyFill="1" applyBorder="1"/>
    <xf numFmtId="164" fontId="4" fillId="9" borderId="1" xfId="0" applyNumberFormat="1" applyFont="1" applyFill="1" applyBorder="1"/>
    <xf numFmtId="165" fontId="0" fillId="9" borderId="1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1" fillId="9" borderId="0" xfId="3" applyFill="1"/>
    <xf numFmtId="164" fontId="0" fillId="9" borderId="8" xfId="0" applyNumberFormat="1" applyFill="1" applyBorder="1" applyAlignment="1">
      <alignment vertical="center"/>
    </xf>
    <xf numFmtId="164" fontId="0" fillId="9" borderId="6" xfId="0" applyNumberFormat="1" applyFill="1" applyBorder="1"/>
    <xf numFmtId="164" fontId="0" fillId="9" borderId="9" xfId="0" applyNumberFormat="1" applyFill="1" applyBorder="1"/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11" fillId="9" borderId="1" xfId="3" applyFill="1" applyBorder="1"/>
    <xf numFmtId="0" fontId="0" fillId="9" borderId="11" xfId="0" applyFill="1" applyBorder="1" applyAlignment="1">
      <alignment horizontal="center"/>
    </xf>
    <xf numFmtId="164" fontId="0" fillId="9" borderId="14" xfId="0" applyNumberFormat="1" applyFill="1" applyBorder="1"/>
    <xf numFmtId="164" fontId="4" fillId="9" borderId="14" xfId="0" applyNumberFormat="1" applyFont="1" applyFill="1" applyBorder="1"/>
    <xf numFmtId="164" fontId="6" fillId="8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tabSelected="1" zoomScale="154" zoomScaleNormal="154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ColWidth="11" defaultRowHeight="15.6" x14ac:dyDescent="0.3"/>
  <cols>
    <col min="1" max="1" width="54.8984375" customWidth="1"/>
    <col min="2" max="2" width="10.8984375" style="2" customWidth="1"/>
    <col min="3" max="3" width="12.59765625" style="2" customWidth="1"/>
    <col min="4" max="4" width="12.59765625" style="25" customWidth="1"/>
    <col min="5" max="6" width="10.8984375" style="2" customWidth="1"/>
    <col min="7" max="7" width="11" style="34" customWidth="1"/>
    <col min="8" max="8" width="12.09765625" style="34" customWidth="1"/>
    <col min="9" max="10" width="11" style="34" customWidth="1"/>
    <col min="11" max="11" width="21" customWidth="1"/>
  </cols>
  <sheetData>
    <row r="1" spans="1:17" s="86" customFormat="1" ht="26.25" customHeight="1" x14ac:dyDescent="0.5">
      <c r="A1" s="82" t="s">
        <v>99</v>
      </c>
      <c r="B1" s="83"/>
      <c r="C1" s="83"/>
      <c r="D1" s="115" t="s">
        <v>173</v>
      </c>
      <c r="E1" s="115"/>
      <c r="F1" s="115"/>
      <c r="G1" s="85"/>
      <c r="H1" s="85"/>
      <c r="I1" s="85"/>
      <c r="J1" s="85"/>
      <c r="K1"/>
      <c r="L1"/>
      <c r="M1"/>
      <c r="N1"/>
      <c r="O1"/>
      <c r="P1"/>
      <c r="Q1"/>
    </row>
    <row r="2" spans="1:17" s="86" customFormat="1" ht="26.25" customHeight="1" x14ac:dyDescent="0.5">
      <c r="A2" s="82" t="s">
        <v>90</v>
      </c>
      <c r="B2" s="83"/>
      <c r="C2" s="83"/>
      <c r="D2" s="84"/>
      <c r="E2" s="84"/>
      <c r="F2" s="84"/>
      <c r="G2" s="85"/>
      <c r="H2" s="85"/>
      <c r="I2" s="85"/>
      <c r="J2" s="85"/>
      <c r="K2"/>
      <c r="L2"/>
      <c r="M2"/>
      <c r="N2"/>
      <c r="O2"/>
      <c r="P2"/>
      <c r="Q2"/>
    </row>
    <row r="3" spans="1:17" s="86" customFormat="1" ht="25.5" customHeight="1" x14ac:dyDescent="0.3">
      <c r="A3" s="87" t="s">
        <v>100</v>
      </c>
      <c r="B3" s="83"/>
      <c r="C3" s="83"/>
      <c r="D3" s="88"/>
      <c r="E3" s="83"/>
      <c r="F3" s="83"/>
      <c r="G3" s="85"/>
      <c r="H3" s="85"/>
      <c r="I3" s="85"/>
      <c r="J3" s="85"/>
      <c r="K3"/>
      <c r="L3"/>
      <c r="M3"/>
      <c r="N3"/>
      <c r="O3"/>
      <c r="P3"/>
      <c r="Q3"/>
    </row>
    <row r="4" spans="1:17" s="21" customFormat="1" ht="46.8" x14ac:dyDescent="0.3">
      <c r="A4" s="21" t="s">
        <v>0</v>
      </c>
      <c r="B4" s="22" t="s">
        <v>1</v>
      </c>
      <c r="C4" s="22" t="s">
        <v>2</v>
      </c>
      <c r="D4" s="27" t="s">
        <v>29</v>
      </c>
      <c r="E4" s="22" t="s">
        <v>3</v>
      </c>
      <c r="F4" s="22" t="s">
        <v>4</v>
      </c>
      <c r="G4" s="35" t="s">
        <v>5</v>
      </c>
      <c r="H4" s="35" t="s">
        <v>6</v>
      </c>
      <c r="I4" s="35" t="s">
        <v>64</v>
      </c>
      <c r="J4" s="35" t="s">
        <v>63</v>
      </c>
    </row>
    <row r="5" spans="1:17" x14ac:dyDescent="0.3">
      <c r="A5" s="48" t="s">
        <v>45</v>
      </c>
      <c r="B5" s="10">
        <v>2000</v>
      </c>
      <c r="C5" s="10">
        <f>AEGSO!B6</f>
        <v>0</v>
      </c>
      <c r="D5" s="16">
        <f>AEGSO!B7</f>
        <v>0</v>
      </c>
      <c r="E5" s="10">
        <f>AEGSO!B8</f>
        <v>0</v>
      </c>
      <c r="F5" s="10">
        <f t="shared" ref="F5:F10" si="0">B5+C5-D5-E5</f>
        <v>2000</v>
      </c>
      <c r="G5" s="36" t="s">
        <v>54</v>
      </c>
      <c r="H5" s="36" t="s">
        <v>54</v>
      </c>
      <c r="I5" s="53" t="s">
        <v>54</v>
      </c>
      <c r="J5" s="28" t="s">
        <v>54</v>
      </c>
    </row>
    <row r="6" spans="1:17" x14ac:dyDescent="0.3">
      <c r="A6" s="48" t="s">
        <v>8</v>
      </c>
      <c r="B6" s="10">
        <v>14000</v>
      </c>
      <c r="C6" s="10">
        <f>AECGO!B6</f>
        <v>0</v>
      </c>
      <c r="D6" s="16">
        <f>AECGO!B7</f>
        <v>0</v>
      </c>
      <c r="E6" s="10">
        <f>AECGO!B8</f>
        <v>1398.73</v>
      </c>
      <c r="F6" s="10">
        <f>B6+C6-D6-E6</f>
        <v>12601.27</v>
      </c>
      <c r="G6" s="36" t="s">
        <v>54</v>
      </c>
      <c r="H6" s="36" t="s">
        <v>54</v>
      </c>
      <c r="I6" s="53" t="s">
        <v>54</v>
      </c>
      <c r="J6" s="59" t="s">
        <v>54</v>
      </c>
    </row>
    <row r="7" spans="1:17" x14ac:dyDescent="0.3">
      <c r="A7" s="48" t="s">
        <v>34</v>
      </c>
      <c r="B7" s="10">
        <v>3500</v>
      </c>
      <c r="C7" s="10">
        <f>ARMA!B6</f>
        <v>0</v>
      </c>
      <c r="D7" s="16">
        <f>ARMA!B7</f>
        <v>0</v>
      </c>
      <c r="E7" s="10">
        <f>ARMA!B8</f>
        <v>0</v>
      </c>
      <c r="F7" s="10">
        <f t="shared" si="0"/>
        <v>3500</v>
      </c>
      <c r="G7" s="36" t="s">
        <v>54</v>
      </c>
      <c r="H7" s="36" t="s">
        <v>54</v>
      </c>
      <c r="I7" s="53" t="s">
        <v>54</v>
      </c>
      <c r="J7" s="59" t="s">
        <v>54</v>
      </c>
    </row>
    <row r="8" spans="1:17" x14ac:dyDescent="0.3">
      <c r="A8" s="48" t="s">
        <v>61</v>
      </c>
      <c r="B8" s="10">
        <v>9000</v>
      </c>
      <c r="C8" s="10">
        <f>TTUAB!B6</f>
        <v>0</v>
      </c>
      <c r="D8" s="16">
        <f>TTUAB!B7</f>
        <v>0</v>
      </c>
      <c r="E8" s="10">
        <f>TTUAB!B8</f>
        <v>0</v>
      </c>
      <c r="F8" s="10">
        <f>B8+C8-D8-E8</f>
        <v>9000</v>
      </c>
      <c r="G8" s="36" t="s">
        <v>54</v>
      </c>
      <c r="H8" s="36" t="s">
        <v>54</v>
      </c>
      <c r="I8" s="53" t="s">
        <v>54</v>
      </c>
      <c r="J8" s="58" t="s">
        <v>54</v>
      </c>
    </row>
    <row r="9" spans="1:17" x14ac:dyDescent="0.3">
      <c r="A9" s="98" t="s">
        <v>27</v>
      </c>
      <c r="B9" s="99"/>
      <c r="C9" s="99">
        <f>ANRS!B6</f>
        <v>0</v>
      </c>
      <c r="D9" s="100">
        <f>ANRS!B7</f>
        <v>0</v>
      </c>
      <c r="E9" s="99">
        <f>ANRS!B8</f>
        <v>0</v>
      </c>
      <c r="F9" s="99">
        <f t="shared" si="0"/>
        <v>0</v>
      </c>
      <c r="G9" s="101"/>
      <c r="H9" s="101"/>
      <c r="I9" s="102"/>
      <c r="J9" s="112"/>
    </row>
    <row r="10" spans="1:17" x14ac:dyDescent="0.3">
      <c r="A10" s="49" t="s">
        <v>51</v>
      </c>
      <c r="B10" s="10">
        <v>650</v>
      </c>
      <c r="C10" s="10">
        <v>0</v>
      </c>
      <c r="D10" s="16">
        <v>0</v>
      </c>
      <c r="E10" s="10">
        <v>0</v>
      </c>
      <c r="F10" s="10">
        <f t="shared" si="0"/>
        <v>650</v>
      </c>
      <c r="G10" s="36"/>
      <c r="H10" s="36"/>
      <c r="I10" s="53" t="s">
        <v>54</v>
      </c>
      <c r="J10" s="58" t="s">
        <v>54</v>
      </c>
    </row>
    <row r="11" spans="1:17" x14ac:dyDescent="0.3">
      <c r="A11" s="48" t="s">
        <v>28</v>
      </c>
      <c r="B11" s="10">
        <v>600</v>
      </c>
      <c r="C11" s="10">
        <f>Cefiro!B6</f>
        <v>0</v>
      </c>
      <c r="D11" s="16">
        <v>0</v>
      </c>
      <c r="E11" s="10">
        <f>Cefiro!B8</f>
        <v>0</v>
      </c>
      <c r="F11" s="10">
        <f t="shared" ref="F11:F24" si="1">B11+C11-D11-E11</f>
        <v>600</v>
      </c>
      <c r="G11" s="36" t="s">
        <v>54</v>
      </c>
      <c r="H11" s="36" t="s">
        <v>54</v>
      </c>
      <c r="I11" s="53" t="s">
        <v>54</v>
      </c>
      <c r="J11" s="58" t="s">
        <v>54</v>
      </c>
    </row>
    <row r="12" spans="1:17" x14ac:dyDescent="0.3">
      <c r="A12" s="91" t="s">
        <v>41</v>
      </c>
      <c r="B12" s="10">
        <v>780</v>
      </c>
      <c r="C12" s="10">
        <f>CEGSA!B6</f>
        <v>0</v>
      </c>
      <c r="D12" s="16">
        <f>CEGSA!B7</f>
        <v>0</v>
      </c>
      <c r="E12" s="10">
        <f>CEGSA!B8</f>
        <v>0</v>
      </c>
      <c r="F12" s="10">
        <f t="shared" si="1"/>
        <v>780</v>
      </c>
      <c r="G12" s="36" t="s">
        <v>54</v>
      </c>
      <c r="H12" s="36" t="s">
        <v>54</v>
      </c>
      <c r="I12" s="53" t="s">
        <v>54</v>
      </c>
      <c r="J12" s="58" t="s">
        <v>54</v>
      </c>
    </row>
    <row r="13" spans="1:17" x14ac:dyDescent="0.3">
      <c r="A13" s="98" t="s">
        <v>10</v>
      </c>
      <c r="B13" s="99">
        <v>0</v>
      </c>
      <c r="C13" s="99">
        <f>CGSO!B6</f>
        <v>0</v>
      </c>
      <c r="D13" s="100">
        <f>CGSO!B7</f>
        <v>0</v>
      </c>
      <c r="E13" s="99">
        <f>CGSO!B8</f>
        <v>0</v>
      </c>
      <c r="F13" s="99">
        <f t="shared" si="1"/>
        <v>0</v>
      </c>
      <c r="G13" s="101"/>
      <c r="H13" s="101"/>
      <c r="I13" s="102" t="s">
        <v>54</v>
      </c>
      <c r="J13" s="112" t="s">
        <v>54</v>
      </c>
    </row>
    <row r="14" spans="1:17" x14ac:dyDescent="0.3">
      <c r="A14" s="48" t="s">
        <v>11</v>
      </c>
      <c r="B14" s="10">
        <v>1100</v>
      </c>
      <c r="C14" s="10">
        <f>CPGSC!B6</f>
        <v>0</v>
      </c>
      <c r="D14" s="16">
        <f>CPGSC!B7</f>
        <v>0</v>
      </c>
      <c r="E14" s="10">
        <f>CPGSC!B8</f>
        <v>0</v>
      </c>
      <c r="F14" s="10">
        <f t="shared" si="1"/>
        <v>1100</v>
      </c>
      <c r="G14" s="36" t="s">
        <v>54</v>
      </c>
      <c r="H14" s="36" t="s">
        <v>54</v>
      </c>
      <c r="I14" s="53" t="s">
        <v>54</v>
      </c>
      <c r="J14" s="58" t="s">
        <v>54</v>
      </c>
    </row>
    <row r="15" spans="1:17" x14ac:dyDescent="0.3">
      <c r="A15" s="98" t="s">
        <v>42</v>
      </c>
      <c r="B15" s="99">
        <v>0</v>
      </c>
      <c r="C15" s="99">
        <f>EGSO!B6</f>
        <v>0</v>
      </c>
      <c r="D15" s="100">
        <f>EGSO!B7</f>
        <v>0</v>
      </c>
      <c r="E15" s="99">
        <f>EGSO!B8</f>
        <v>0</v>
      </c>
      <c r="F15" s="99">
        <f t="shared" si="1"/>
        <v>0</v>
      </c>
      <c r="G15" s="101" t="s">
        <v>54</v>
      </c>
      <c r="H15" s="101" t="s">
        <v>54</v>
      </c>
      <c r="I15" s="102" t="s">
        <v>54</v>
      </c>
      <c r="J15" s="112" t="s">
        <v>54</v>
      </c>
    </row>
    <row r="16" spans="1:17" x14ac:dyDescent="0.3">
      <c r="A16" s="48" t="s">
        <v>62</v>
      </c>
      <c r="B16" s="10">
        <v>2000</v>
      </c>
      <c r="C16" s="10">
        <f>'SA-TIEHH'!B6</f>
        <v>0</v>
      </c>
      <c r="D16" s="16">
        <v>0</v>
      </c>
      <c r="E16" s="10">
        <f>'SA-TIEHH'!B8</f>
        <v>1456.05</v>
      </c>
      <c r="F16" s="10">
        <f>B16+C16-D16-E16</f>
        <v>543.95000000000005</v>
      </c>
      <c r="G16" s="36" t="s">
        <v>54</v>
      </c>
      <c r="H16" s="36" t="s">
        <v>54</v>
      </c>
      <c r="I16" s="53" t="s">
        <v>54</v>
      </c>
      <c r="J16" s="59" t="s">
        <v>54</v>
      </c>
    </row>
    <row r="17" spans="1:17" x14ac:dyDescent="0.3">
      <c r="A17" s="64" t="s">
        <v>43</v>
      </c>
      <c r="B17" s="10">
        <v>400</v>
      </c>
      <c r="C17" s="10">
        <f>FSS!B6</f>
        <v>0</v>
      </c>
      <c r="D17" s="63">
        <f>FSS!B7</f>
        <v>0</v>
      </c>
      <c r="E17" s="10">
        <f>FSS!B8</f>
        <v>0</v>
      </c>
      <c r="F17" s="62">
        <f t="shared" si="1"/>
        <v>400</v>
      </c>
      <c r="G17" s="36" t="s">
        <v>54</v>
      </c>
      <c r="H17" s="36" t="s">
        <v>54</v>
      </c>
      <c r="I17" s="53"/>
      <c r="J17" s="58"/>
    </row>
    <row r="18" spans="1:17" x14ac:dyDescent="0.3">
      <c r="A18" s="98" t="s">
        <v>12</v>
      </c>
      <c r="B18" s="113">
        <v>0</v>
      </c>
      <c r="C18" s="99">
        <f>GCC!B6</f>
        <v>0</v>
      </c>
      <c r="D18" s="114">
        <v>0</v>
      </c>
      <c r="E18" s="99">
        <f>GCC!B8</f>
        <v>0</v>
      </c>
      <c r="F18" s="113">
        <f>B18+C18-D18-E18</f>
        <v>0</v>
      </c>
      <c r="G18" s="101"/>
      <c r="H18" s="101"/>
      <c r="I18" s="102"/>
      <c r="J18" s="112"/>
      <c r="K18" s="28">
        <v>2025</v>
      </c>
    </row>
    <row r="19" spans="1:17" x14ac:dyDescent="0.3">
      <c r="A19" s="48" t="s">
        <v>46</v>
      </c>
      <c r="B19" s="10">
        <v>900</v>
      </c>
      <c r="C19" s="10">
        <f>GHRMS!B6</f>
        <v>0</v>
      </c>
      <c r="D19" s="16">
        <v>0</v>
      </c>
      <c r="E19" s="10">
        <f>GHRMS!B8</f>
        <v>0</v>
      </c>
      <c r="F19" s="10">
        <f t="shared" si="1"/>
        <v>900</v>
      </c>
      <c r="G19" s="36" t="s">
        <v>54</v>
      </c>
      <c r="H19" s="36" t="s">
        <v>54</v>
      </c>
      <c r="I19" s="53" t="s">
        <v>54</v>
      </c>
      <c r="J19" s="58" t="s">
        <v>54</v>
      </c>
    </row>
    <row r="20" spans="1:17" x14ac:dyDescent="0.3">
      <c r="A20" s="48" t="s">
        <v>30</v>
      </c>
      <c r="B20" s="10">
        <v>3575</v>
      </c>
      <c r="C20" s="10">
        <f>GNO!B6</f>
        <v>0</v>
      </c>
      <c r="D20" s="16">
        <f>GNO!B7</f>
        <v>0</v>
      </c>
      <c r="E20" s="10">
        <f>GNO!B8</f>
        <v>0</v>
      </c>
      <c r="F20" s="10">
        <f t="shared" si="1"/>
        <v>3575</v>
      </c>
      <c r="G20" s="36" t="s">
        <v>54</v>
      </c>
      <c r="H20" s="36" t="s">
        <v>54</v>
      </c>
      <c r="I20" s="53" t="s">
        <v>54</v>
      </c>
      <c r="J20" s="58" t="s">
        <v>54</v>
      </c>
      <c r="K20" s="34"/>
    </row>
    <row r="21" spans="1:17" x14ac:dyDescent="0.3">
      <c r="A21" s="48" t="s">
        <v>98</v>
      </c>
      <c r="B21" s="10">
        <v>1000</v>
      </c>
      <c r="C21" s="10">
        <f>GOCPS!B6</f>
        <v>0</v>
      </c>
      <c r="D21" s="16">
        <f>GOCPS!B7</f>
        <v>0</v>
      </c>
      <c r="E21" s="10">
        <f>GOCPS!B8</f>
        <v>290</v>
      </c>
      <c r="F21" s="10">
        <f>B21+C21-D21-E21</f>
        <v>710</v>
      </c>
      <c r="G21" s="36" t="s">
        <v>54</v>
      </c>
      <c r="H21" s="36" t="s">
        <v>54</v>
      </c>
      <c r="I21" s="53" t="s">
        <v>54</v>
      </c>
      <c r="J21" s="58" t="s">
        <v>54</v>
      </c>
    </row>
    <row r="22" spans="1:17" x14ac:dyDescent="0.3">
      <c r="A22" s="48" t="s">
        <v>13</v>
      </c>
      <c r="B22" s="10">
        <v>780</v>
      </c>
      <c r="C22" s="10">
        <f>'HDFS-GSA'!B6</f>
        <v>0</v>
      </c>
      <c r="D22" s="16">
        <f>'HDFS-GSA'!B7</f>
        <v>0</v>
      </c>
      <c r="E22" s="10">
        <f>'HDFS-GSA'!B8</f>
        <v>0</v>
      </c>
      <c r="F22" s="10">
        <f t="shared" si="1"/>
        <v>780</v>
      </c>
      <c r="G22" s="36" t="s">
        <v>54</v>
      </c>
      <c r="H22" s="36" t="s">
        <v>54</v>
      </c>
      <c r="I22" s="53"/>
      <c r="J22" s="58"/>
    </row>
    <row r="23" spans="1:17" x14ac:dyDescent="0.3">
      <c r="A23" s="48" t="s">
        <v>14</v>
      </c>
      <c r="B23" s="10">
        <v>13000</v>
      </c>
      <c r="C23" s="10">
        <f>HFES!B6</f>
        <v>0</v>
      </c>
      <c r="D23" s="16">
        <f>HFES!B7</f>
        <v>0</v>
      </c>
      <c r="E23" s="10">
        <f>HFES!B8</f>
        <v>6000</v>
      </c>
      <c r="F23" s="10">
        <f t="shared" si="1"/>
        <v>7000</v>
      </c>
      <c r="G23" s="36" t="s">
        <v>54</v>
      </c>
      <c r="H23" s="36" t="s">
        <v>54</v>
      </c>
      <c r="I23" s="53" t="s">
        <v>54</v>
      </c>
      <c r="J23" s="58"/>
    </row>
    <row r="24" spans="1:17" x14ac:dyDescent="0.3">
      <c r="A24" s="48" t="s">
        <v>15</v>
      </c>
      <c r="B24" s="10">
        <v>4370</v>
      </c>
      <c r="C24" s="10">
        <f>LESETAC!B6</f>
        <v>0</v>
      </c>
      <c r="D24" s="16">
        <f>LESETAC!B7</f>
        <v>0</v>
      </c>
      <c r="E24" s="10">
        <f>LESETAC!B8</f>
        <v>0</v>
      </c>
      <c r="F24" s="10">
        <f t="shared" si="1"/>
        <v>4370</v>
      </c>
      <c r="G24" s="36" t="s">
        <v>54</v>
      </c>
      <c r="H24" s="36" t="s">
        <v>54</v>
      </c>
      <c r="I24" s="53" t="s">
        <v>54</v>
      </c>
      <c r="J24" s="58" t="s">
        <v>54</v>
      </c>
    </row>
    <row r="25" spans="1:17" x14ac:dyDescent="0.3">
      <c r="A25" s="111" t="s">
        <v>66</v>
      </c>
      <c r="B25" s="99">
        <v>0</v>
      </c>
      <c r="C25" s="99">
        <v>0</v>
      </c>
      <c r="D25" s="100">
        <v>0</v>
      </c>
      <c r="E25" s="99">
        <f>MEGA!B8</f>
        <v>0</v>
      </c>
      <c r="F25" s="99">
        <f>B25+C25-D25-E25</f>
        <v>0</v>
      </c>
      <c r="G25" s="101"/>
      <c r="H25" s="101"/>
      <c r="I25" s="102"/>
      <c r="J25" s="112"/>
    </row>
    <row r="26" spans="1:17" s="50" customFormat="1" x14ac:dyDescent="0.3">
      <c r="A26" s="111" t="s">
        <v>53</v>
      </c>
      <c r="B26" s="99">
        <v>0</v>
      </c>
      <c r="C26" s="99">
        <v>0</v>
      </c>
      <c r="D26" s="100">
        <f>MHSA!B7</f>
        <v>0</v>
      </c>
      <c r="E26" s="99">
        <f>MHSA!B8</f>
        <v>0</v>
      </c>
      <c r="F26" s="99">
        <f>B26+C26-D26-E26</f>
        <v>0</v>
      </c>
      <c r="G26" s="101"/>
      <c r="H26" s="101"/>
      <c r="I26" s="102"/>
      <c r="J26" s="112"/>
      <c r="K26"/>
      <c r="L26"/>
      <c r="M26"/>
      <c r="N26"/>
      <c r="O26"/>
      <c r="P26"/>
      <c r="Q26"/>
    </row>
    <row r="27" spans="1:17" s="50" customFormat="1" x14ac:dyDescent="0.3">
      <c r="A27" s="48" t="s">
        <v>48</v>
      </c>
      <c r="B27" s="10">
        <v>750</v>
      </c>
      <c r="C27" s="10">
        <v>0</v>
      </c>
      <c r="D27" s="16">
        <f>PGSA!B7</f>
        <v>0</v>
      </c>
      <c r="E27" s="10">
        <f>PGSA!B8</f>
        <v>0</v>
      </c>
      <c r="F27" s="10">
        <f>B27+C27-D27-E27</f>
        <v>750</v>
      </c>
      <c r="G27" s="36" t="s">
        <v>54</v>
      </c>
      <c r="H27" s="36" t="s">
        <v>54</v>
      </c>
      <c r="I27" s="53"/>
      <c r="J27" s="58"/>
      <c r="K27"/>
      <c r="L27"/>
      <c r="M27"/>
      <c r="N27"/>
      <c r="O27"/>
      <c r="P27"/>
      <c r="Q27"/>
    </row>
    <row r="28" spans="1:17" s="50" customFormat="1" x14ac:dyDescent="0.3">
      <c r="A28" s="48" t="s">
        <v>101</v>
      </c>
      <c r="B28" s="10">
        <v>5200</v>
      </c>
      <c r="C28" s="10">
        <v>0</v>
      </c>
      <c r="D28" s="16">
        <v>0</v>
      </c>
      <c r="E28" s="10">
        <v>0</v>
      </c>
      <c r="F28" s="10">
        <f>B28+C28-D28-E28</f>
        <v>5200</v>
      </c>
      <c r="G28" s="36" t="s">
        <v>54</v>
      </c>
      <c r="H28" s="36" t="s">
        <v>54</v>
      </c>
      <c r="I28" s="53" t="s">
        <v>54</v>
      </c>
      <c r="J28" s="58" t="s">
        <v>54</v>
      </c>
      <c r="K28"/>
      <c r="L28"/>
      <c r="M28"/>
      <c r="N28"/>
      <c r="O28"/>
      <c r="P28"/>
      <c r="Q28"/>
    </row>
    <row r="29" spans="1:17" x14ac:dyDescent="0.3">
      <c r="A29" s="48" t="s">
        <v>16</v>
      </c>
      <c r="B29" s="10">
        <v>9000</v>
      </c>
      <c r="C29" s="10">
        <f>RGA!B6</f>
        <v>0</v>
      </c>
      <c r="D29" s="16">
        <f>RGA!B7</f>
        <v>0</v>
      </c>
      <c r="E29" s="10">
        <f>RGA!B8</f>
        <v>4000</v>
      </c>
      <c r="F29" s="10">
        <f t="shared" ref="F29:F35" si="2">B29+C29-D29-E29</f>
        <v>5000</v>
      </c>
      <c r="G29" s="36" t="s">
        <v>54</v>
      </c>
      <c r="H29" s="36" t="s">
        <v>54</v>
      </c>
      <c r="I29" s="53" t="s">
        <v>54</v>
      </c>
      <c r="J29" s="58" t="s">
        <v>54</v>
      </c>
      <c r="K29" s="34"/>
    </row>
    <row r="30" spans="1:17" x14ac:dyDescent="0.3">
      <c r="A30" s="89" t="s">
        <v>57</v>
      </c>
      <c r="B30" s="10">
        <v>625</v>
      </c>
      <c r="C30" s="10">
        <v>0</v>
      </c>
      <c r="D30" s="16">
        <v>0</v>
      </c>
      <c r="E30" s="10">
        <f>SPE!B8</f>
        <v>0</v>
      </c>
      <c r="F30" s="10">
        <f>B30+C30-D30-E30</f>
        <v>625</v>
      </c>
      <c r="G30" s="36" t="s">
        <v>54</v>
      </c>
      <c r="H30" s="36" t="s">
        <v>54</v>
      </c>
      <c r="I30" s="53"/>
      <c r="J30" s="59"/>
    </row>
    <row r="31" spans="1:17" x14ac:dyDescent="0.3">
      <c r="A31" s="48" t="s">
        <v>17</v>
      </c>
      <c r="B31" s="10">
        <v>1300</v>
      </c>
      <c r="C31" s="10">
        <v>0</v>
      </c>
      <c r="D31" s="16">
        <v>0</v>
      </c>
      <c r="E31" s="10">
        <f>SCAMS!B8</f>
        <v>0</v>
      </c>
      <c r="F31" s="10">
        <f>B31+C31-D31-E31</f>
        <v>1300</v>
      </c>
      <c r="G31" s="36" t="s">
        <v>54</v>
      </c>
      <c r="H31" s="36" t="s">
        <v>54</v>
      </c>
      <c r="I31" s="53"/>
      <c r="J31" s="59"/>
    </row>
    <row r="32" spans="1:17" ht="15.75" customHeight="1" x14ac:dyDescent="0.3">
      <c r="A32" s="90" t="s">
        <v>47</v>
      </c>
      <c r="B32" s="10">
        <v>2012.5</v>
      </c>
      <c r="C32" s="10"/>
      <c r="D32" s="16">
        <f>TASM!B7</f>
        <v>0</v>
      </c>
      <c r="E32" s="10">
        <f>TASM!B8</f>
        <v>0</v>
      </c>
      <c r="F32" s="10">
        <f>B32+C32-D32-E32</f>
        <v>2012.5</v>
      </c>
      <c r="G32" s="36" t="s">
        <v>54</v>
      </c>
      <c r="H32" s="36" t="s">
        <v>54</v>
      </c>
      <c r="I32" s="53"/>
      <c r="J32" s="59"/>
    </row>
    <row r="33" spans="1:16" x14ac:dyDescent="0.3">
      <c r="A33" s="98" t="s">
        <v>31</v>
      </c>
      <c r="B33" s="99">
        <v>0</v>
      </c>
      <c r="C33" s="99">
        <f>TPC!B6</f>
        <v>0</v>
      </c>
      <c r="D33" s="100">
        <v>0</v>
      </c>
      <c r="E33" s="99">
        <f>TPC!B8</f>
        <v>0</v>
      </c>
      <c r="F33" s="99">
        <f>B33+C33-D33-E33</f>
        <v>0</v>
      </c>
      <c r="G33" s="101"/>
      <c r="H33" s="101"/>
      <c r="I33" s="102"/>
      <c r="J33" s="103"/>
      <c r="K33" s="34"/>
    </row>
    <row r="34" spans="1:16" x14ac:dyDescent="0.3">
      <c r="A34" s="104" t="s">
        <v>65</v>
      </c>
      <c r="B34" s="105">
        <v>0</v>
      </c>
      <c r="C34" s="106">
        <v>0</v>
      </c>
      <c r="D34" s="106">
        <f>[1]WTAWS!B7</f>
        <v>0</v>
      </c>
      <c r="E34" s="106">
        <f>[1]WTAWS!B8</f>
        <v>0</v>
      </c>
      <c r="F34" s="107">
        <f>B34+C34-D34-E34</f>
        <v>0</v>
      </c>
      <c r="G34" s="108"/>
      <c r="H34" s="109"/>
      <c r="I34" s="108"/>
      <c r="J34" s="110"/>
      <c r="K34" s="61"/>
      <c r="M34" s="60"/>
      <c r="N34" s="51"/>
      <c r="O34" s="51"/>
      <c r="P34" s="51"/>
    </row>
    <row r="35" spans="1:16" x14ac:dyDescent="0.3">
      <c r="A35" s="48" t="s">
        <v>40</v>
      </c>
      <c r="B35" s="10">
        <v>2700</v>
      </c>
      <c r="C35" s="10">
        <f>Zamo!B6</f>
        <v>0</v>
      </c>
      <c r="D35" s="16">
        <f>Zamo!B7</f>
        <v>0</v>
      </c>
      <c r="E35" s="10">
        <f>Zamo!B8</f>
        <v>0</v>
      </c>
      <c r="F35" s="10">
        <f t="shared" si="2"/>
        <v>2700</v>
      </c>
      <c r="G35" s="36" t="s">
        <v>54</v>
      </c>
      <c r="H35" s="36" t="s">
        <v>54</v>
      </c>
      <c r="I35" s="53" t="s">
        <v>54</v>
      </c>
      <c r="J35" s="59" t="s">
        <v>54</v>
      </c>
      <c r="K35" s="34"/>
    </row>
    <row r="36" spans="1:16" x14ac:dyDescent="0.3">
      <c r="A36" s="48" t="s">
        <v>18</v>
      </c>
      <c r="B36" s="10"/>
      <c r="C36" s="10">
        <f>WIS!B6</f>
        <v>0</v>
      </c>
      <c r="D36" s="16"/>
      <c r="E36" s="10">
        <f>WIS!B7</f>
        <v>0</v>
      </c>
      <c r="F36" s="10">
        <f>B36+C36-E36</f>
        <v>0</v>
      </c>
      <c r="G36" s="36"/>
      <c r="H36" s="36"/>
      <c r="I36" s="53"/>
      <c r="J36" s="59"/>
    </row>
    <row r="37" spans="1:16" x14ac:dyDescent="0.3">
      <c r="A37" s="48" t="s">
        <v>19</v>
      </c>
      <c r="B37" s="10">
        <v>3000</v>
      </c>
      <c r="C37" s="10">
        <f>Cont!B6</f>
        <v>0</v>
      </c>
      <c r="D37" s="16"/>
      <c r="E37" s="10">
        <f>Cont!B7</f>
        <v>600</v>
      </c>
      <c r="F37" s="10">
        <f>B37+C37-E37</f>
        <v>2400</v>
      </c>
      <c r="G37" s="36"/>
      <c r="H37" s="36"/>
      <c r="I37" s="53"/>
      <c r="J37" s="59"/>
    </row>
    <row r="39" spans="1:16" s="23" customFormat="1" x14ac:dyDescent="0.3">
      <c r="A39" s="23" t="s">
        <v>20</v>
      </c>
      <c r="B39" s="24">
        <f>SUM(B5:B38)</f>
        <v>82242.5</v>
      </c>
      <c r="C39" s="24">
        <f>SUM(C5:C38)</f>
        <v>0</v>
      </c>
      <c r="D39" s="26">
        <f>SUM(D5:D33)</f>
        <v>0</v>
      </c>
      <c r="E39" s="24">
        <f>SUM(E5:E33)</f>
        <v>13144.779999999999</v>
      </c>
      <c r="F39" s="24">
        <f>SUM(F5:F37)</f>
        <v>68497.72</v>
      </c>
      <c r="G39" s="37"/>
      <c r="H39" s="37"/>
      <c r="I39" s="37"/>
      <c r="J39" s="37"/>
    </row>
    <row r="40" spans="1:16" x14ac:dyDescent="0.3">
      <c r="G40" s="37"/>
      <c r="H40" s="37"/>
      <c r="I40" s="37"/>
      <c r="J40" s="37"/>
    </row>
    <row r="42" spans="1:16" x14ac:dyDescent="0.3">
      <c r="A42" s="30" t="s">
        <v>32</v>
      </c>
    </row>
    <row r="43" spans="1:16" x14ac:dyDescent="0.3">
      <c r="A43" s="52" t="s">
        <v>56</v>
      </c>
      <c r="G43" s="41"/>
      <c r="H43" s="41"/>
      <c r="I43" s="41"/>
      <c r="J43" s="41"/>
    </row>
    <row r="44" spans="1:16" x14ac:dyDescent="0.3">
      <c r="A44" s="54" t="s">
        <v>33</v>
      </c>
    </row>
    <row r="45" spans="1:16" x14ac:dyDescent="0.3">
      <c r="A45" s="31" t="s">
        <v>59</v>
      </c>
    </row>
    <row r="46" spans="1:16" x14ac:dyDescent="0.3">
      <c r="A46" s="50" t="s">
        <v>55</v>
      </c>
    </row>
    <row r="48" spans="1:16" x14ac:dyDescent="0.3">
      <c r="A48" s="18" t="s">
        <v>60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PGSC!A1" display="Clinical Psychology Graduate Student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10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Orgs'!B13</f>
        <v>0</v>
      </c>
      <c r="C5" s="76" t="s">
        <v>103</v>
      </c>
    </row>
    <row r="6" spans="1:3" x14ac:dyDescent="0.3">
      <c r="A6" s="3" t="s">
        <v>2</v>
      </c>
      <c r="B6" s="2">
        <v>0</v>
      </c>
      <c r="C6" s="76" t="s">
        <v>104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SUM(B12:B115)</f>
        <v>0</v>
      </c>
      <c r="C8" s="76"/>
    </row>
    <row r="9" spans="1:3" x14ac:dyDescent="0.3">
      <c r="A9" s="3" t="s">
        <v>23</v>
      </c>
      <c r="B9" s="2">
        <f>B5+B6-B8</f>
        <v>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9" spans="1:3" s="14" customFormat="1" x14ac:dyDescent="0.3">
      <c r="A19" s="12"/>
      <c r="B19" s="11"/>
      <c r="C19" s="13"/>
    </row>
    <row r="27" spans="1:3" s="14" customFormat="1" x14ac:dyDescent="0.3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8" t="s">
        <v>11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Orgs'!B14</f>
        <v>1100</v>
      </c>
      <c r="C5" s="72" t="s">
        <v>142</v>
      </c>
    </row>
    <row r="6" spans="1:3" x14ac:dyDescent="0.3">
      <c r="A6" s="3" t="s">
        <v>2</v>
      </c>
      <c r="C6" s="72" t="s">
        <v>143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SUM(B12:B121)</f>
        <v>0</v>
      </c>
      <c r="C8" s="72"/>
    </row>
    <row r="9" spans="1:3" x14ac:dyDescent="0.3">
      <c r="A9" s="3" t="s">
        <v>23</v>
      </c>
      <c r="B9" s="2">
        <f>B5+B6-B8</f>
        <v>1100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42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Orgs'!B15</f>
        <v>0</v>
      </c>
      <c r="C5" s="76" t="s">
        <v>114</v>
      </c>
    </row>
    <row r="6" spans="1:3" x14ac:dyDescent="0.3">
      <c r="A6" s="3" t="s">
        <v>2</v>
      </c>
      <c r="C6" s="76" t="s">
        <v>115</v>
      </c>
    </row>
    <row r="7" spans="1:3" s="13" customFormat="1" x14ac:dyDescent="0.3">
      <c r="A7" s="19" t="s">
        <v>29</v>
      </c>
      <c r="B7" s="20"/>
      <c r="C7" s="92"/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B5+B6-B7-B8</f>
        <v>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43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Orgs'!B17</f>
        <v>400</v>
      </c>
      <c r="C5" s="76" t="s">
        <v>152</v>
      </c>
    </row>
    <row r="6" spans="1:3" x14ac:dyDescent="0.3">
      <c r="A6" s="3" t="s">
        <v>2</v>
      </c>
      <c r="C6" s="72"/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SUM(B12:B121)</f>
        <v>0</v>
      </c>
      <c r="C8" s="72"/>
    </row>
    <row r="9" spans="1:3" x14ac:dyDescent="0.3">
      <c r="A9" s="3" t="s">
        <v>23</v>
      </c>
      <c r="B9" s="2">
        <f>B5+B6-B7-B8</f>
        <v>400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50.69921875" customWidth="1"/>
  </cols>
  <sheetData>
    <row r="1" spans="1:5" x14ac:dyDescent="0.3">
      <c r="A1" s="7" t="s">
        <v>21</v>
      </c>
      <c r="C1" t="str">
        <f>'Total Orgs'!A1</f>
        <v>FY26</v>
      </c>
    </row>
    <row r="3" spans="1:5" x14ac:dyDescent="0.3">
      <c r="A3" s="4" t="s">
        <v>12</v>
      </c>
    </row>
    <row r="4" spans="1:5" x14ac:dyDescent="0.3">
      <c r="C4" s="72" t="s">
        <v>69</v>
      </c>
    </row>
    <row r="5" spans="1:5" x14ac:dyDescent="0.3">
      <c r="A5" s="3" t="s">
        <v>22</v>
      </c>
      <c r="B5" s="2">
        <f>'Total Orgs'!B18</f>
        <v>0</v>
      </c>
      <c r="C5" s="72" t="s">
        <v>72</v>
      </c>
    </row>
    <row r="6" spans="1:5" x14ac:dyDescent="0.3">
      <c r="A6" s="3" t="s">
        <v>2</v>
      </c>
      <c r="C6" s="72" t="s">
        <v>80</v>
      </c>
    </row>
    <row r="7" spans="1:5" x14ac:dyDescent="0.3">
      <c r="A7" s="3" t="s">
        <v>29</v>
      </c>
      <c r="B7" s="2">
        <f>'Total Orgs'!D18</f>
        <v>0</v>
      </c>
      <c r="C7" s="72"/>
    </row>
    <row r="8" spans="1:5" x14ac:dyDescent="0.3">
      <c r="A8" s="3" t="s">
        <v>3</v>
      </c>
      <c r="B8" s="2">
        <f>SUM(B12:B114)</f>
        <v>0</v>
      </c>
      <c r="C8" s="72"/>
    </row>
    <row r="9" spans="1:5" x14ac:dyDescent="0.3">
      <c r="A9" s="3" t="s">
        <v>23</v>
      </c>
      <c r="B9" s="2">
        <f>B5+B6-B7-B8</f>
        <v>0</v>
      </c>
      <c r="C9" s="72"/>
    </row>
    <row r="11" spans="1:5" s="1" customFormat="1" x14ac:dyDescent="0.3">
      <c r="A11" s="5" t="s">
        <v>24</v>
      </c>
      <c r="B11" s="6" t="s">
        <v>25</v>
      </c>
      <c r="C11" s="1" t="s">
        <v>26</v>
      </c>
    </row>
    <row r="12" spans="1:5" s="13" customFormat="1" x14ac:dyDescent="0.3">
      <c r="A12" s="3"/>
      <c r="B12" s="2"/>
      <c r="C12"/>
    </row>
    <row r="15" spans="1:5" x14ac:dyDescent="0.3">
      <c r="D15" s="57"/>
      <c r="E15" s="57"/>
    </row>
    <row r="16" spans="1:5" x14ac:dyDescent="0.3">
      <c r="D16" s="57"/>
      <c r="E16" s="57"/>
    </row>
    <row r="17" spans="4:5" x14ac:dyDescent="0.3">
      <c r="D17" s="68"/>
      <c r="E17" s="57"/>
    </row>
    <row r="18" spans="4:5" x14ac:dyDescent="0.3">
      <c r="D18" s="80"/>
      <c r="E18" s="57"/>
    </row>
    <row r="19" spans="4:5" x14ac:dyDescent="0.3">
      <c r="D19" s="80"/>
      <c r="E19" s="57"/>
    </row>
    <row r="20" spans="4:5" x14ac:dyDescent="0.3">
      <c r="D20" s="80"/>
      <c r="E20" s="57"/>
    </row>
    <row r="21" spans="4:5" x14ac:dyDescent="0.3">
      <c r="D21" s="80"/>
      <c r="E21" s="57"/>
    </row>
    <row r="22" spans="4:5" x14ac:dyDescent="0.3">
      <c r="D22" s="80"/>
      <c r="E22" s="57"/>
    </row>
    <row r="23" spans="4:5" x14ac:dyDescent="0.3">
      <c r="D23" s="81"/>
      <c r="E23" s="57"/>
    </row>
    <row r="24" spans="4:5" x14ac:dyDescent="0.3">
      <c r="D24" s="57"/>
      <c r="E24" s="57"/>
    </row>
    <row r="25" spans="4:5" x14ac:dyDescent="0.3">
      <c r="D25" s="57"/>
      <c r="E25" s="57"/>
    </row>
    <row r="26" spans="4:5" x14ac:dyDescent="0.3">
      <c r="D26" s="57"/>
      <c r="E26" s="57"/>
    </row>
    <row r="27" spans="4:5" x14ac:dyDescent="0.3">
      <c r="D27" s="66"/>
      <c r="E27" s="57"/>
    </row>
    <row r="28" spans="4:5" x14ac:dyDescent="0.3">
      <c r="D28" s="57"/>
      <c r="E28" s="66"/>
    </row>
    <row r="29" spans="4:5" x14ac:dyDescent="0.3">
      <c r="D29" s="57"/>
      <c r="E29" s="57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7" x14ac:dyDescent="0.3">
      <c r="A1" s="7" t="s">
        <v>21</v>
      </c>
      <c r="C1" t="str">
        <f>'Total Orgs'!A1</f>
        <v>FY26</v>
      </c>
    </row>
    <row r="3" spans="1:7" x14ac:dyDescent="0.3">
      <c r="A3" s="4" t="s">
        <v>46</v>
      </c>
    </row>
    <row r="4" spans="1:7" x14ac:dyDescent="0.3">
      <c r="C4" s="72" t="s">
        <v>69</v>
      </c>
    </row>
    <row r="5" spans="1:7" x14ac:dyDescent="0.3">
      <c r="A5" s="3" t="s">
        <v>22</v>
      </c>
      <c r="B5" s="2">
        <f>'Total Orgs'!B19</f>
        <v>900</v>
      </c>
      <c r="C5" s="76" t="s">
        <v>79</v>
      </c>
    </row>
    <row r="6" spans="1:7" x14ac:dyDescent="0.3">
      <c r="A6" s="3" t="s">
        <v>2</v>
      </c>
      <c r="C6" s="76" t="s">
        <v>106</v>
      </c>
    </row>
    <row r="7" spans="1:7" ht="15.75" customHeight="1" x14ac:dyDescent="0.3">
      <c r="A7" s="3" t="s">
        <v>29</v>
      </c>
      <c r="C7" s="76" t="s">
        <v>107</v>
      </c>
      <c r="D7" s="14"/>
      <c r="E7" s="14"/>
      <c r="F7" s="14"/>
      <c r="G7" s="14"/>
    </row>
    <row r="8" spans="1:7" x14ac:dyDescent="0.3">
      <c r="A8" s="3" t="s">
        <v>3</v>
      </c>
      <c r="B8" s="2">
        <f>SUM(B12:B122)</f>
        <v>0</v>
      </c>
      <c r="C8" s="72"/>
      <c r="D8" s="14"/>
      <c r="E8" s="14"/>
      <c r="F8" s="14"/>
      <c r="G8" s="14"/>
    </row>
    <row r="9" spans="1:7" x14ac:dyDescent="0.3">
      <c r="A9" s="3" t="s">
        <v>23</v>
      </c>
      <c r="B9" s="2">
        <f>B5+B6-B8</f>
        <v>900</v>
      </c>
      <c r="C9" s="72"/>
      <c r="D9" s="14"/>
      <c r="E9" s="14"/>
      <c r="F9" s="14"/>
      <c r="G9" s="14"/>
    </row>
    <row r="10" spans="1:7" x14ac:dyDescent="0.3">
      <c r="D10" s="14"/>
      <c r="E10" s="14"/>
      <c r="F10" s="14"/>
      <c r="G10" s="14"/>
    </row>
    <row r="11" spans="1:7" s="1" customFormat="1" x14ac:dyDescent="0.3">
      <c r="A11" s="5" t="s">
        <v>24</v>
      </c>
      <c r="B11" s="6" t="s">
        <v>25</v>
      </c>
      <c r="C11" s="1" t="s">
        <v>26</v>
      </c>
      <c r="D11" s="14"/>
      <c r="E11" s="14"/>
      <c r="F11" s="14"/>
      <c r="G11" s="14"/>
    </row>
    <row r="12" spans="1:7" s="14" customFormat="1" x14ac:dyDescent="0.3">
      <c r="A12" s="12"/>
      <c r="B12" s="11"/>
      <c r="C12" s="13"/>
    </row>
    <row r="13" spans="1:7" x14ac:dyDescent="0.3">
      <c r="C13" s="15"/>
      <c r="D13" s="14"/>
      <c r="E13" s="14"/>
      <c r="F13" s="14"/>
      <c r="G13" s="14"/>
    </row>
    <row r="14" spans="1:7" x14ac:dyDescent="0.3">
      <c r="D14" s="14"/>
      <c r="E14" s="14"/>
      <c r="F14" s="14"/>
      <c r="G14" s="14"/>
    </row>
    <row r="28" spans="3:3" x14ac:dyDescent="0.3">
      <c r="C28" s="15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30</v>
      </c>
    </row>
    <row r="4" spans="1:4" x14ac:dyDescent="0.3">
      <c r="C4" s="72" t="s">
        <v>94</v>
      </c>
    </row>
    <row r="5" spans="1:4" x14ac:dyDescent="0.3">
      <c r="A5" s="3" t="s">
        <v>22</v>
      </c>
      <c r="B5" s="2">
        <f>'Total Orgs'!B20</f>
        <v>3575</v>
      </c>
      <c r="C5" s="76" t="s">
        <v>119</v>
      </c>
    </row>
    <row r="6" spans="1:4" x14ac:dyDescent="0.3">
      <c r="A6" s="3" t="s">
        <v>2</v>
      </c>
      <c r="C6" s="76" t="s">
        <v>81</v>
      </c>
    </row>
    <row r="7" spans="1:4" x14ac:dyDescent="0.3">
      <c r="A7" s="3" t="s">
        <v>29</v>
      </c>
      <c r="C7" s="72"/>
    </row>
    <row r="8" spans="1:4" x14ac:dyDescent="0.3">
      <c r="A8" s="3" t="s">
        <v>3</v>
      </c>
      <c r="B8" s="2">
        <f>SUM(B12:B120)</f>
        <v>0</v>
      </c>
      <c r="C8" s="72"/>
    </row>
    <row r="9" spans="1:4" x14ac:dyDescent="0.3">
      <c r="A9" s="3" t="s">
        <v>23</v>
      </c>
      <c r="B9" s="2">
        <f>B5+B6-B8</f>
        <v>3575</v>
      </c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s="28" customFormat="1" x14ac:dyDescent="0.3">
      <c r="A12" s="3"/>
      <c r="B12" s="2"/>
      <c r="C12" s="29"/>
    </row>
    <row r="13" spans="1:4" s="28" customFormat="1" x14ac:dyDescent="0.3">
      <c r="A13" s="3"/>
      <c r="B13" s="2"/>
      <c r="C13" s="29"/>
    </row>
    <row r="14" spans="1:4" s="28" customFormat="1" x14ac:dyDescent="0.3">
      <c r="A14" s="3"/>
      <c r="B14" s="2"/>
      <c r="C14" s="29"/>
      <c r="D14" s="69"/>
    </row>
    <row r="15" spans="1:4" s="28" customFormat="1" x14ac:dyDescent="0.3">
      <c r="A15" s="3"/>
      <c r="B15" s="2"/>
      <c r="C15" s="29"/>
      <c r="D15" s="69"/>
    </row>
    <row r="16" spans="1:4" s="28" customFormat="1" x14ac:dyDescent="0.3">
      <c r="A16" s="3"/>
      <c r="B16" s="2"/>
      <c r="C16" s="29"/>
      <c r="D16" s="69"/>
    </row>
    <row r="17" spans="1:4" s="28" customFormat="1" x14ac:dyDescent="0.3">
      <c r="A17" s="3"/>
      <c r="B17" s="2"/>
      <c r="C17" s="29"/>
      <c r="D17" s="69"/>
    </row>
    <row r="18" spans="1:4" x14ac:dyDescent="0.3">
      <c r="C18" s="38"/>
      <c r="D18" s="57"/>
    </row>
    <row r="19" spans="1:4" x14ac:dyDescent="0.3">
      <c r="C19" s="29"/>
      <c r="D19" s="57"/>
    </row>
    <row r="20" spans="1:4" x14ac:dyDescent="0.3">
      <c r="C20" s="29"/>
      <c r="D20" s="70"/>
    </row>
    <row r="21" spans="1:4" x14ac:dyDescent="0.3">
      <c r="C21" s="29"/>
      <c r="D21" s="57"/>
    </row>
    <row r="22" spans="1:4" x14ac:dyDescent="0.3">
      <c r="C22" s="29"/>
    </row>
    <row r="23" spans="1:4" x14ac:dyDescent="0.3">
      <c r="C23" s="29"/>
    </row>
    <row r="24" spans="1:4" x14ac:dyDescent="0.3">
      <c r="C24" s="29"/>
    </row>
    <row r="25" spans="1:4" x14ac:dyDescent="0.3">
      <c r="C25" s="29"/>
    </row>
    <row r="26" spans="1:4" x14ac:dyDescent="0.3">
      <c r="C26" s="29"/>
    </row>
    <row r="27" spans="1:4" x14ac:dyDescent="0.3">
      <c r="C27" s="29"/>
    </row>
    <row r="28" spans="1:4" x14ac:dyDescent="0.3">
      <c r="C28" s="29"/>
    </row>
    <row r="29" spans="1:4" x14ac:dyDescent="0.3">
      <c r="C29" s="29"/>
    </row>
    <row r="30" spans="1:4" x14ac:dyDescent="0.3">
      <c r="C30" s="29"/>
    </row>
    <row r="31" spans="1:4" x14ac:dyDescent="0.3">
      <c r="C31" s="29"/>
    </row>
    <row r="32" spans="1:4" x14ac:dyDescent="0.3">
      <c r="C32" s="29"/>
    </row>
    <row r="33" spans="3:3" x14ac:dyDescent="0.3">
      <c r="C33" s="29"/>
    </row>
    <row r="34" spans="3:3" x14ac:dyDescent="0.3">
      <c r="C34" s="29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20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98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Orgs'!B21</f>
        <v>1000</v>
      </c>
      <c r="C5" s="76" t="s">
        <v>125</v>
      </c>
    </row>
    <row r="6" spans="1:3" x14ac:dyDescent="0.3">
      <c r="A6" s="3" t="s">
        <v>2</v>
      </c>
      <c r="C6" s="76" t="s">
        <v>126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SUM(B12:B121)</f>
        <v>290</v>
      </c>
      <c r="C8" s="76"/>
    </row>
    <row r="9" spans="1:3" x14ac:dyDescent="0.3">
      <c r="A9" s="3" t="s">
        <v>23</v>
      </c>
      <c r="B9" s="2">
        <f>B5+B6-B7-B8</f>
        <v>710</v>
      </c>
      <c r="C9" s="76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 t="s">
        <v>130</v>
      </c>
      <c r="B12" s="2">
        <v>150</v>
      </c>
      <c r="C12" t="s">
        <v>131</v>
      </c>
    </row>
    <row r="13" spans="1:3" x14ac:dyDescent="0.3">
      <c r="C13" t="s">
        <v>132</v>
      </c>
    </row>
    <row r="14" spans="1:3" x14ac:dyDescent="0.3">
      <c r="C14" t="s">
        <v>133</v>
      </c>
    </row>
    <row r="15" spans="1:3" x14ac:dyDescent="0.3">
      <c r="C15" t="s">
        <v>134</v>
      </c>
    </row>
    <row r="17" spans="1:3" x14ac:dyDescent="0.3">
      <c r="A17" s="3" t="s">
        <v>164</v>
      </c>
      <c r="B17" s="2">
        <v>140</v>
      </c>
      <c r="C17" t="s">
        <v>165</v>
      </c>
    </row>
    <row r="18" spans="1:3" x14ac:dyDescent="0.3">
      <c r="C18" t="s">
        <v>166</v>
      </c>
    </row>
    <row r="19" spans="1:3" x14ac:dyDescent="0.3">
      <c r="C19" s="31" t="s">
        <v>167</v>
      </c>
    </row>
    <row r="20" spans="1:3" x14ac:dyDescent="0.3">
      <c r="C20" t="s">
        <v>125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2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13</v>
      </c>
    </row>
    <row r="5" spans="1:3" x14ac:dyDescent="0.3">
      <c r="A5" s="3" t="s">
        <v>22</v>
      </c>
      <c r="B5" s="2">
        <f>'Total Orgs'!B22</f>
        <v>780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SUM(B12:B117)</f>
        <v>0</v>
      </c>
    </row>
    <row r="9" spans="1:3" x14ac:dyDescent="0.3">
      <c r="A9" s="3" t="s">
        <v>23</v>
      </c>
      <c r="B9" s="2">
        <f>B5+B6-B8</f>
        <v>780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D52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14</v>
      </c>
    </row>
    <row r="4" spans="1:4" x14ac:dyDescent="0.3">
      <c r="C4" s="72" t="s">
        <v>69</v>
      </c>
    </row>
    <row r="5" spans="1:4" x14ac:dyDescent="0.3">
      <c r="A5" s="3" t="s">
        <v>22</v>
      </c>
      <c r="B5" s="2">
        <f>'Total Orgs'!B23</f>
        <v>13000</v>
      </c>
      <c r="C5" s="76" t="s">
        <v>110</v>
      </c>
    </row>
    <row r="6" spans="1:4" x14ac:dyDescent="0.3">
      <c r="A6" s="3" t="s">
        <v>2</v>
      </c>
      <c r="C6" s="76" t="s">
        <v>73</v>
      </c>
    </row>
    <row r="7" spans="1:4" x14ac:dyDescent="0.3">
      <c r="A7" s="3" t="s">
        <v>29</v>
      </c>
      <c r="C7" s="76" t="s">
        <v>102</v>
      </c>
    </row>
    <row r="8" spans="1:4" x14ac:dyDescent="0.3">
      <c r="A8" s="3" t="s">
        <v>3</v>
      </c>
      <c r="B8" s="2">
        <f>SUM(B12:B146)</f>
        <v>6000</v>
      </c>
      <c r="C8" s="72"/>
    </row>
    <row r="9" spans="1:4" x14ac:dyDescent="0.3">
      <c r="A9" s="3" t="s">
        <v>23</v>
      </c>
      <c r="B9" s="2">
        <f>B5+B6-B8</f>
        <v>7000</v>
      </c>
      <c r="C9" s="72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x14ac:dyDescent="0.3">
      <c r="A12" s="3" t="s">
        <v>130</v>
      </c>
      <c r="B12" s="2">
        <v>6000</v>
      </c>
      <c r="C12" t="s">
        <v>139</v>
      </c>
    </row>
    <row r="13" spans="1:4" x14ac:dyDescent="0.3">
      <c r="C13" t="s">
        <v>140</v>
      </c>
    </row>
    <row r="14" spans="1:4" x14ac:dyDescent="0.3">
      <c r="C14" t="s">
        <v>141</v>
      </c>
    </row>
    <row r="15" spans="1:4" x14ac:dyDescent="0.3">
      <c r="D15" s="57"/>
    </row>
    <row r="16" spans="1:4" x14ac:dyDescent="0.3">
      <c r="D16" s="57"/>
    </row>
    <row r="17" spans="4:4" x14ac:dyDescent="0.3">
      <c r="D17" s="57"/>
    </row>
    <row r="18" spans="4:4" x14ac:dyDescent="0.3">
      <c r="D18" s="57"/>
    </row>
    <row r="19" spans="4:4" x14ac:dyDescent="0.3">
      <c r="D19" s="57"/>
    </row>
    <row r="20" spans="4:4" x14ac:dyDescent="0.3">
      <c r="D20" s="57"/>
    </row>
    <row r="21" spans="4:4" x14ac:dyDescent="0.3">
      <c r="D21" s="57"/>
    </row>
    <row r="22" spans="4:4" x14ac:dyDescent="0.3">
      <c r="D22" s="68"/>
    </row>
    <row r="23" spans="4:4" x14ac:dyDescent="0.3">
      <c r="D23" s="57"/>
    </row>
    <row r="24" spans="4:4" x14ac:dyDescent="0.3">
      <c r="D24" s="66"/>
    </row>
    <row r="27" spans="4:4" x14ac:dyDescent="0.3">
      <c r="D27" s="80"/>
    </row>
    <row r="40" spans="4:4" x14ac:dyDescent="0.3">
      <c r="D40" s="57"/>
    </row>
    <row r="41" spans="4:4" x14ac:dyDescent="0.3">
      <c r="D41" s="57"/>
    </row>
    <row r="42" spans="4:4" x14ac:dyDescent="0.3">
      <c r="D42" s="57"/>
    </row>
    <row r="43" spans="4:4" x14ac:dyDescent="0.3">
      <c r="D43" s="57"/>
    </row>
    <row r="44" spans="4:4" x14ac:dyDescent="0.3">
      <c r="D44" s="57"/>
    </row>
    <row r="45" spans="4:4" x14ac:dyDescent="0.3">
      <c r="D45" s="57"/>
    </row>
    <row r="46" spans="4:4" x14ac:dyDescent="0.3">
      <c r="D46" s="57"/>
    </row>
    <row r="47" spans="4:4" x14ac:dyDescent="0.3">
      <c r="D47" s="57"/>
    </row>
    <row r="48" spans="4:4" x14ac:dyDescent="0.3">
      <c r="D48" s="57"/>
    </row>
    <row r="49" spans="4:4" x14ac:dyDescent="0.3">
      <c r="D49" s="57"/>
    </row>
    <row r="50" spans="4:4" x14ac:dyDescent="0.3">
      <c r="D50" s="57"/>
    </row>
    <row r="51" spans="4:4" x14ac:dyDescent="0.3">
      <c r="D51" s="57"/>
    </row>
    <row r="52" spans="4:4" x14ac:dyDescent="0.3">
      <c r="D52" s="57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45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Orgs'!B5</f>
        <v>2000</v>
      </c>
      <c r="C5" s="76" t="s">
        <v>70</v>
      </c>
    </row>
    <row r="6" spans="1:3" x14ac:dyDescent="0.3">
      <c r="A6" s="3" t="s">
        <v>2</v>
      </c>
      <c r="C6" s="76" t="s">
        <v>113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SUM(B12:B119)</f>
        <v>0</v>
      </c>
      <c r="C8" s="72"/>
    </row>
    <row r="9" spans="1:3" x14ac:dyDescent="0.3">
      <c r="A9" s="3" t="s">
        <v>23</v>
      </c>
      <c r="B9" s="2">
        <f>B5+B6-B8</f>
        <v>2000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15</v>
      </c>
    </row>
    <row r="4" spans="1:3" x14ac:dyDescent="0.3">
      <c r="C4" s="76" t="s">
        <v>49</v>
      </c>
    </row>
    <row r="5" spans="1:3" x14ac:dyDescent="0.3">
      <c r="A5" s="3" t="s">
        <v>22</v>
      </c>
      <c r="B5" s="2">
        <f>'Total Orgs'!B24</f>
        <v>4370</v>
      </c>
      <c r="C5" s="76" t="s">
        <v>118</v>
      </c>
    </row>
    <row r="6" spans="1:3" x14ac:dyDescent="0.3">
      <c r="A6" s="3" t="s">
        <v>2</v>
      </c>
      <c r="C6" s="76" t="s">
        <v>116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SUM(B12:B118)</f>
        <v>0</v>
      </c>
      <c r="C8" s="76"/>
    </row>
    <row r="9" spans="1:3" x14ac:dyDescent="0.3">
      <c r="A9" s="3" t="s">
        <v>23</v>
      </c>
      <c r="B9" s="2">
        <f>B5+B6-B8</f>
        <v>4370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4" spans="1:3" x14ac:dyDescent="0.3">
      <c r="C24" s="79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67</v>
      </c>
    </row>
    <row r="5" spans="1:3" x14ac:dyDescent="0.3">
      <c r="A5" s="3" t="s">
        <v>22</v>
      </c>
      <c r="B5" s="2">
        <f>'Total Orgs'!B25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53</v>
      </c>
    </row>
    <row r="5" spans="1:3" x14ac:dyDescent="0.3">
      <c r="A5" s="3" t="s">
        <v>22</v>
      </c>
      <c r="B5" s="2">
        <f>'Total Orgs'!B26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D2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16</v>
      </c>
    </row>
    <row r="4" spans="1:3" x14ac:dyDescent="0.3">
      <c r="C4" s="72" t="s">
        <v>94</v>
      </c>
    </row>
    <row r="5" spans="1:3" x14ac:dyDescent="0.3">
      <c r="A5" s="3" t="s">
        <v>22</v>
      </c>
      <c r="B5" s="2">
        <f>'Total Orgs'!B29</f>
        <v>9000</v>
      </c>
      <c r="C5" s="76" t="s">
        <v>144</v>
      </c>
    </row>
    <row r="6" spans="1:3" x14ac:dyDescent="0.3">
      <c r="A6" s="3" t="s">
        <v>2</v>
      </c>
      <c r="C6" s="76" t="s">
        <v>145</v>
      </c>
    </row>
    <row r="7" spans="1:3" x14ac:dyDescent="0.3">
      <c r="A7" s="3" t="s">
        <v>29</v>
      </c>
      <c r="C7" s="76" t="s">
        <v>74</v>
      </c>
    </row>
    <row r="8" spans="1:3" x14ac:dyDescent="0.3">
      <c r="A8" s="3" t="s">
        <v>3</v>
      </c>
      <c r="B8" s="2">
        <f>SUM(B12:B118)</f>
        <v>4000</v>
      </c>
      <c r="C8" s="76" t="s">
        <v>120</v>
      </c>
    </row>
    <row r="9" spans="1:3" x14ac:dyDescent="0.3">
      <c r="A9" s="3" t="s">
        <v>23</v>
      </c>
      <c r="B9" s="2">
        <f>B5+B6-B8</f>
        <v>5000</v>
      </c>
      <c r="C9" s="76" t="s">
        <v>162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 t="s">
        <v>148</v>
      </c>
      <c r="B12" s="2"/>
      <c r="C12" t="s">
        <v>163</v>
      </c>
    </row>
    <row r="13" spans="1:3" x14ac:dyDescent="0.3">
      <c r="C13" t="s">
        <v>153</v>
      </c>
    </row>
    <row r="14" spans="1:3" x14ac:dyDescent="0.3">
      <c r="A14" s="19"/>
      <c r="B14" s="20"/>
      <c r="C14" s="13" t="s">
        <v>154</v>
      </c>
    </row>
    <row r="16" spans="1:3" x14ac:dyDescent="0.3">
      <c r="A16" s="3" t="s">
        <v>168</v>
      </c>
      <c r="B16" s="2">
        <v>4000</v>
      </c>
      <c r="C16" t="s">
        <v>169</v>
      </c>
    </row>
    <row r="17" spans="1:4" x14ac:dyDescent="0.3">
      <c r="C17" t="s">
        <v>170</v>
      </c>
    </row>
    <row r="18" spans="1:4" s="14" customFormat="1" x14ac:dyDescent="0.3">
      <c r="A18" s="3"/>
      <c r="B18" s="2"/>
      <c r="C18" t="s">
        <v>171</v>
      </c>
    </row>
    <row r="19" spans="1:4" x14ac:dyDescent="0.3">
      <c r="C19" s="29" t="s">
        <v>172</v>
      </c>
      <c r="D19">
        <v>2806</v>
      </c>
    </row>
    <row r="20" spans="1:4" x14ac:dyDescent="0.3">
      <c r="D20" s="65"/>
    </row>
    <row r="21" spans="1:4" s="13" customFormat="1" x14ac:dyDescent="0.3">
      <c r="A21" s="3"/>
      <c r="B21" s="2"/>
      <c r="C21"/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16" t="s">
        <v>35</v>
      </c>
      <c r="F1" s="117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18">
        <v>43152</v>
      </c>
      <c r="F2" s="119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58</v>
      </c>
    </row>
    <row r="4" spans="1:12" x14ac:dyDescent="0.3">
      <c r="C4" s="72" t="s">
        <v>69</v>
      </c>
    </row>
    <row r="5" spans="1:12" x14ac:dyDescent="0.3">
      <c r="A5" s="3" t="s">
        <v>22</v>
      </c>
      <c r="B5" s="2">
        <f>'Total Orgs'!B30</f>
        <v>625</v>
      </c>
      <c r="C5" s="72" t="s">
        <v>83</v>
      </c>
    </row>
    <row r="6" spans="1:12" x14ac:dyDescent="0.3">
      <c r="A6" s="3" t="s">
        <v>2</v>
      </c>
      <c r="C6" s="72" t="s">
        <v>84</v>
      </c>
    </row>
    <row r="7" spans="1:12" x14ac:dyDescent="0.3">
      <c r="A7" s="3" t="s">
        <v>29</v>
      </c>
      <c r="C7" s="72"/>
    </row>
    <row r="8" spans="1:12" x14ac:dyDescent="0.3">
      <c r="A8" s="3" t="s">
        <v>3</v>
      </c>
      <c r="B8" s="2">
        <f>SUM(B12:B121)</f>
        <v>0</v>
      </c>
      <c r="C8" s="72"/>
    </row>
    <row r="9" spans="1:12" x14ac:dyDescent="0.3">
      <c r="A9" s="3" t="s">
        <v>23</v>
      </c>
      <c r="B9" s="2">
        <f>SUM(B5+B6-B8)</f>
        <v>625</v>
      </c>
      <c r="C9" s="72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20"/>
      <c r="F1" s="121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22"/>
      <c r="F2" s="123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147</v>
      </c>
    </row>
    <row r="4" spans="1:12" x14ac:dyDescent="0.3">
      <c r="C4" s="72" t="s">
        <v>69</v>
      </c>
    </row>
    <row r="5" spans="1:12" x14ac:dyDescent="0.3">
      <c r="A5" s="3" t="s">
        <v>22</v>
      </c>
      <c r="B5" s="2">
        <f>'Total Orgs'!B16</f>
        <v>2000</v>
      </c>
      <c r="C5" s="76" t="s">
        <v>116</v>
      </c>
    </row>
    <row r="6" spans="1:12" x14ac:dyDescent="0.3">
      <c r="A6" s="3" t="s">
        <v>2</v>
      </c>
      <c r="C6" s="76" t="s">
        <v>117</v>
      </c>
    </row>
    <row r="7" spans="1:12" x14ac:dyDescent="0.3">
      <c r="A7" s="3" t="s">
        <v>29</v>
      </c>
      <c r="B7" s="2">
        <f>'Total Orgs'!D16</f>
        <v>0</v>
      </c>
      <c r="C7" s="76"/>
    </row>
    <row r="8" spans="1:12" x14ac:dyDescent="0.3">
      <c r="A8" s="3" t="s">
        <v>3</v>
      </c>
      <c r="B8" s="2">
        <f>SUM(B12:B121)</f>
        <v>1456.05</v>
      </c>
      <c r="C8" s="76"/>
    </row>
    <row r="9" spans="1:12" x14ac:dyDescent="0.3">
      <c r="A9" s="3" t="s">
        <v>23</v>
      </c>
      <c r="B9" s="2">
        <f>SUM(B5+B6-B7-B8)</f>
        <v>543.95000000000005</v>
      </c>
      <c r="C9" s="72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2" spans="1:12" x14ac:dyDescent="0.3">
      <c r="A12" s="3" t="s">
        <v>148</v>
      </c>
      <c r="B12" s="2">
        <v>1456.05</v>
      </c>
      <c r="C12" t="s">
        <v>149</v>
      </c>
    </row>
    <row r="13" spans="1:12" x14ac:dyDescent="0.3">
      <c r="C13" t="s">
        <v>150</v>
      </c>
    </row>
    <row r="14" spans="1:12" x14ac:dyDescent="0.3">
      <c r="C14" t="s">
        <v>161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5"/>
  <sheetViews>
    <sheetView workbookViewId="0">
      <selection activeCell="A12" sqref="A12:E25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17</v>
      </c>
    </row>
    <row r="4" spans="1:4" x14ac:dyDescent="0.3">
      <c r="C4" s="72" t="s">
        <v>69</v>
      </c>
    </row>
    <row r="5" spans="1:4" x14ac:dyDescent="0.3">
      <c r="A5" s="3" t="s">
        <v>22</v>
      </c>
      <c r="B5" s="2">
        <f>'Total Orgs'!B31</f>
        <v>1300</v>
      </c>
      <c r="C5" s="72" t="s">
        <v>76</v>
      </c>
    </row>
    <row r="6" spans="1:4" x14ac:dyDescent="0.3">
      <c r="A6" s="3" t="s">
        <v>2</v>
      </c>
      <c r="C6" s="72" t="s">
        <v>77</v>
      </c>
    </row>
    <row r="7" spans="1:4" x14ac:dyDescent="0.3">
      <c r="A7" s="3" t="s">
        <v>29</v>
      </c>
      <c r="C7" s="72"/>
    </row>
    <row r="8" spans="1:4" x14ac:dyDescent="0.3">
      <c r="A8" s="3" t="s">
        <v>3</v>
      </c>
      <c r="B8" s="2">
        <f>SUM(B12:B116)</f>
        <v>0</v>
      </c>
      <c r="C8" s="72"/>
    </row>
    <row r="9" spans="1:4" x14ac:dyDescent="0.3">
      <c r="A9" s="3" t="s">
        <v>23</v>
      </c>
      <c r="B9" s="2">
        <f>SUM(B5-B6-B8)</f>
        <v>1300</v>
      </c>
      <c r="C9" s="72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5" spans="1:4" x14ac:dyDescent="0.3">
      <c r="D15" s="57"/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11"/>
  <sheetViews>
    <sheetView zoomScale="130" zoomScaleNormal="130" workbookViewId="0">
      <selection activeCell="A12" sqref="A12:C26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47</v>
      </c>
    </row>
    <row r="4" spans="1:3" x14ac:dyDescent="0.3">
      <c r="C4" s="72" t="s">
        <v>94</v>
      </c>
    </row>
    <row r="5" spans="1:3" x14ac:dyDescent="0.3">
      <c r="A5" s="3" t="s">
        <v>22</v>
      </c>
      <c r="B5" s="2">
        <f>'Total Orgs'!B32</f>
        <v>2012.5</v>
      </c>
      <c r="C5" s="76" t="s">
        <v>95</v>
      </c>
    </row>
    <row r="6" spans="1:3" x14ac:dyDescent="0.3">
      <c r="A6" s="3" t="s">
        <v>2</v>
      </c>
      <c r="C6" s="76" t="s">
        <v>96</v>
      </c>
    </row>
    <row r="7" spans="1:3" x14ac:dyDescent="0.3">
      <c r="A7" s="3" t="s">
        <v>29</v>
      </c>
      <c r="B7" s="2">
        <v>0</v>
      </c>
      <c r="C7" s="76"/>
    </row>
    <row r="8" spans="1:3" x14ac:dyDescent="0.3">
      <c r="A8" s="3" t="s">
        <v>3</v>
      </c>
      <c r="B8" s="2">
        <f>SUM(B12:B120)</f>
        <v>0</v>
      </c>
      <c r="C8" s="76"/>
    </row>
    <row r="9" spans="1:3" x14ac:dyDescent="0.3">
      <c r="A9" s="3" t="s">
        <v>23</v>
      </c>
      <c r="B9" s="2">
        <f>SUM(B5+B6-B7-B8)</f>
        <v>2012.5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31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Orgs'!B33</f>
        <v>0</v>
      </c>
      <c r="C5" s="72" t="s">
        <v>78</v>
      </c>
    </row>
    <row r="6" spans="1:3" x14ac:dyDescent="0.3">
      <c r="A6" s="3" t="s">
        <v>2</v>
      </c>
      <c r="C6" s="72" t="s">
        <v>82</v>
      </c>
    </row>
    <row r="7" spans="1:3" x14ac:dyDescent="0.3">
      <c r="A7" s="3" t="s">
        <v>29</v>
      </c>
      <c r="B7" s="2">
        <f>'Total Orgs'!D33</f>
        <v>0</v>
      </c>
      <c r="C7" s="72"/>
    </row>
    <row r="8" spans="1:3" x14ac:dyDescent="0.3">
      <c r="A8" s="3" t="s">
        <v>3</v>
      </c>
      <c r="B8" s="2">
        <f>SUM(B12:B118)</f>
        <v>0</v>
      </c>
      <c r="C8" s="72"/>
    </row>
    <row r="9" spans="1:3" x14ac:dyDescent="0.3">
      <c r="A9" s="3" t="s">
        <v>23</v>
      </c>
      <c r="B9" s="2">
        <f>B5+B6-B7-B8</f>
        <v>0</v>
      </c>
      <c r="C9" s="72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44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Orgs'!B35</f>
        <v>2700</v>
      </c>
      <c r="C5" s="76" t="s">
        <v>75</v>
      </c>
    </row>
    <row r="6" spans="1:3" x14ac:dyDescent="0.3">
      <c r="A6" s="3" t="s">
        <v>2</v>
      </c>
      <c r="C6" s="76" t="s">
        <v>135</v>
      </c>
    </row>
    <row r="7" spans="1:3" s="14" customFormat="1" x14ac:dyDescent="0.3">
      <c r="A7" s="12" t="s">
        <v>29</v>
      </c>
      <c r="B7" s="11"/>
      <c r="C7" s="92" t="s">
        <v>136</v>
      </c>
    </row>
    <row r="8" spans="1:3" x14ac:dyDescent="0.3">
      <c r="A8" s="3" t="s">
        <v>3</v>
      </c>
      <c r="B8" s="2">
        <f>SUM(B12:B119)</f>
        <v>0</v>
      </c>
      <c r="C8" s="76" t="s">
        <v>137</v>
      </c>
    </row>
    <row r="9" spans="1:3" x14ac:dyDescent="0.3">
      <c r="A9" s="3" t="s">
        <v>23</v>
      </c>
      <c r="B9" s="2">
        <f>SUM(B5+B6+B7-B8)</f>
        <v>2700</v>
      </c>
      <c r="C9" s="72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51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9" x14ac:dyDescent="0.3">
      <c r="A1" s="7" t="s">
        <v>21</v>
      </c>
      <c r="C1" t="str">
        <f>'Total Orgs'!A1</f>
        <v>FY26</v>
      </c>
    </row>
    <row r="2" spans="1:9" ht="15.75" customHeight="1" x14ac:dyDescent="0.3">
      <c r="E2" s="14"/>
      <c r="F2" s="14"/>
      <c r="G2" s="14"/>
      <c r="H2" s="14"/>
      <c r="I2" s="14"/>
    </row>
    <row r="3" spans="1:9" x14ac:dyDescent="0.3">
      <c r="A3" s="4" t="s">
        <v>8</v>
      </c>
      <c r="E3" s="14"/>
      <c r="F3" s="14"/>
      <c r="G3" s="14"/>
      <c r="H3" s="14"/>
      <c r="I3" s="14"/>
    </row>
    <row r="4" spans="1:9" x14ac:dyDescent="0.3">
      <c r="C4" s="72" t="s">
        <v>91</v>
      </c>
    </row>
    <row r="5" spans="1:9" x14ac:dyDescent="0.3">
      <c r="A5" s="3" t="s">
        <v>22</v>
      </c>
      <c r="B5" s="2">
        <f>'Total Orgs'!B6</f>
        <v>14000</v>
      </c>
      <c r="C5" s="76" t="s">
        <v>71</v>
      </c>
    </row>
    <row r="6" spans="1:9" x14ac:dyDescent="0.3">
      <c r="A6" s="3" t="s">
        <v>2</v>
      </c>
      <c r="C6" s="76" t="s">
        <v>92</v>
      </c>
    </row>
    <row r="7" spans="1:9" x14ac:dyDescent="0.3">
      <c r="A7" s="3" t="s">
        <v>29</v>
      </c>
      <c r="C7" s="76"/>
    </row>
    <row r="8" spans="1:9" x14ac:dyDescent="0.3">
      <c r="A8" s="3" t="s">
        <v>3</v>
      </c>
      <c r="B8" s="2">
        <f>SUM(B12:B127)</f>
        <v>1398.73</v>
      </c>
      <c r="C8" s="76" t="s">
        <v>93</v>
      </c>
    </row>
    <row r="9" spans="1:9" x14ac:dyDescent="0.3">
      <c r="A9" s="3" t="s">
        <v>23</v>
      </c>
      <c r="B9" s="2">
        <f>B5+B6-B8</f>
        <v>12601.27</v>
      </c>
      <c r="C9" s="72"/>
    </row>
    <row r="11" spans="1:9" s="1" customFormat="1" x14ac:dyDescent="0.3">
      <c r="A11" s="5" t="s">
        <v>24</v>
      </c>
      <c r="B11" s="6" t="s">
        <v>25</v>
      </c>
      <c r="C11" s="1" t="s">
        <v>26</v>
      </c>
    </row>
    <row r="12" spans="1:9" x14ac:dyDescent="0.3">
      <c r="A12" s="3" t="s">
        <v>121</v>
      </c>
      <c r="B12" s="2">
        <v>1398.73</v>
      </c>
      <c r="C12" t="s">
        <v>122</v>
      </c>
    </row>
    <row r="13" spans="1:9" x14ac:dyDescent="0.3">
      <c r="C13" t="s">
        <v>123</v>
      </c>
    </row>
    <row r="14" spans="1:9" x14ac:dyDescent="0.3">
      <c r="C14" t="s">
        <v>124</v>
      </c>
    </row>
    <row r="15" spans="1:9" x14ac:dyDescent="0.3">
      <c r="C15" t="s">
        <v>146</v>
      </c>
    </row>
    <row r="16" spans="1:9" x14ac:dyDescent="0.3">
      <c r="C16" t="s">
        <v>151</v>
      </c>
      <c r="D16" s="57">
        <v>9.94</v>
      </c>
    </row>
    <row r="17" spans="1:4" x14ac:dyDescent="0.3">
      <c r="C17" t="s">
        <v>124</v>
      </c>
      <c r="D17" s="66">
        <v>1388.79</v>
      </c>
    </row>
    <row r="18" spans="1:4" s="17" customFormat="1" x14ac:dyDescent="0.3">
      <c r="A18" s="3"/>
      <c r="B18" s="2"/>
      <c r="C18"/>
      <c r="D18" s="75">
        <f>SUM(D16:D17)</f>
        <v>1398.73</v>
      </c>
    </row>
    <row r="19" spans="1:4" s="14" customFormat="1" x14ac:dyDescent="0.3">
      <c r="A19" s="3"/>
      <c r="B19" s="2"/>
      <c r="C19"/>
      <c r="D19" s="56"/>
    </row>
    <row r="20" spans="1:4" x14ac:dyDescent="0.3">
      <c r="D20" s="57"/>
    </row>
    <row r="21" spans="1:4" x14ac:dyDescent="0.3">
      <c r="D21" s="57"/>
    </row>
    <row r="22" spans="1:4" x14ac:dyDescent="0.3">
      <c r="D22" s="57"/>
    </row>
    <row r="23" spans="1:4" x14ac:dyDescent="0.3">
      <c r="D23" s="57"/>
    </row>
    <row r="24" spans="1:4" x14ac:dyDescent="0.3">
      <c r="D24" s="57"/>
    </row>
    <row r="25" spans="1:4" x14ac:dyDescent="0.3">
      <c r="D25" s="66"/>
    </row>
    <row r="26" spans="1:4" x14ac:dyDescent="0.3">
      <c r="D26" s="57"/>
    </row>
    <row r="28" spans="1:4" x14ac:dyDescent="0.3">
      <c r="B28" s="77"/>
      <c r="C28" s="78"/>
      <c r="D28" s="78"/>
    </row>
    <row r="35" spans="4:9" x14ac:dyDescent="0.3">
      <c r="G35" s="65"/>
      <c r="H35" s="65"/>
      <c r="I35" s="65"/>
    </row>
    <row r="36" spans="4:9" x14ac:dyDescent="0.3">
      <c r="D36" s="57"/>
    </row>
    <row r="37" spans="4:9" x14ac:dyDescent="0.3">
      <c r="D37" s="57"/>
    </row>
    <row r="38" spans="4:9" x14ac:dyDescent="0.3">
      <c r="D38" s="57"/>
    </row>
    <row r="39" spans="4:9" x14ac:dyDescent="0.3">
      <c r="D39" s="57"/>
      <c r="F39" s="65"/>
    </row>
    <row r="40" spans="4:9" x14ac:dyDescent="0.3">
      <c r="D40" s="57"/>
    </row>
    <row r="48" spans="4:9" x14ac:dyDescent="0.3">
      <c r="D48" s="65"/>
    </row>
    <row r="51" spans="3:3" x14ac:dyDescent="0.3">
      <c r="C51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68</v>
      </c>
    </row>
    <row r="5" spans="1:3" x14ac:dyDescent="0.3">
      <c r="A5" s="3" t="s">
        <v>22</v>
      </c>
      <c r="B5" s="2">
        <f>'Total Orgs'!B34</f>
        <v>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SUM(B11:B120)</f>
        <v>0</v>
      </c>
    </row>
    <row r="8" spans="1:3" x14ac:dyDescent="0.3">
      <c r="A8" s="3" t="s">
        <v>23</v>
      </c>
      <c r="B8" s="2">
        <f>SUM(B5+B6-B7)</f>
        <v>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C11" s="9"/>
    </row>
    <row r="15" spans="1:3" x14ac:dyDescent="0.3">
      <c r="C15" s="39"/>
    </row>
    <row r="19" spans="3:3" x14ac:dyDescent="0.3">
      <c r="C19" s="9"/>
    </row>
    <row r="23" spans="3:3" x14ac:dyDescent="0.3">
      <c r="C23" s="9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2</v>
      </c>
    </row>
    <row r="5" spans="1:3" x14ac:dyDescent="0.3">
      <c r="A5" s="3" t="s">
        <v>22</v>
      </c>
      <c r="B5" s="2">
        <v>5000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SUM(B11:B125)</f>
        <v>600</v>
      </c>
    </row>
    <row r="8" spans="1:3" x14ac:dyDescent="0.3">
      <c r="A8" s="3" t="s">
        <v>23</v>
      </c>
      <c r="B8" s="2">
        <f>SUM(B5+B6-B7)</f>
        <v>4400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A11" s="3" t="s">
        <v>148</v>
      </c>
      <c r="B11" s="2">
        <v>600</v>
      </c>
      <c r="C11" s="93" t="s">
        <v>155</v>
      </c>
    </row>
    <row r="12" spans="1:3" x14ac:dyDescent="0.3">
      <c r="C12" t="s">
        <v>156</v>
      </c>
    </row>
    <row r="13" spans="1:3" x14ac:dyDescent="0.3">
      <c r="C13" s="94" t="s">
        <v>157</v>
      </c>
    </row>
    <row r="14" spans="1:3" x14ac:dyDescent="0.3">
      <c r="C14" t="s">
        <v>158</v>
      </c>
    </row>
    <row r="15" spans="1:3" x14ac:dyDescent="0.3">
      <c r="C15" s="94" t="s">
        <v>159</v>
      </c>
    </row>
    <row r="16" spans="1:3" x14ac:dyDescent="0.3">
      <c r="C16" t="s">
        <v>160</v>
      </c>
    </row>
    <row r="17" spans="1:8" x14ac:dyDescent="0.3">
      <c r="C17" s="9"/>
    </row>
    <row r="19" spans="1:8" x14ac:dyDescent="0.3">
      <c r="A19" s="95"/>
      <c r="B19" s="96"/>
      <c r="C19" s="97"/>
      <c r="D19" s="31"/>
      <c r="E19" s="31"/>
      <c r="F19" s="31"/>
      <c r="G19" s="31"/>
      <c r="H19" s="31"/>
    </row>
    <row r="21" spans="1:8" x14ac:dyDescent="0.3">
      <c r="C21" s="9"/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1"/>
  <sheetViews>
    <sheetView workbookViewId="0"/>
  </sheetViews>
  <sheetFormatPr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48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Orgs'!B27</f>
        <v>750</v>
      </c>
      <c r="C5" s="72" t="s">
        <v>85</v>
      </c>
    </row>
    <row r="6" spans="1:3" x14ac:dyDescent="0.3">
      <c r="A6" s="3" t="s">
        <v>2</v>
      </c>
      <c r="C6" s="72" t="s">
        <v>86</v>
      </c>
    </row>
    <row r="7" spans="1:3" x14ac:dyDescent="0.3">
      <c r="A7" s="12" t="s">
        <v>29</v>
      </c>
      <c r="B7" s="11"/>
      <c r="C7" s="73"/>
    </row>
    <row r="8" spans="1:3" x14ac:dyDescent="0.3">
      <c r="A8" s="3" t="s">
        <v>3</v>
      </c>
      <c r="B8" s="2">
        <f>SUM(B12:B121)</f>
        <v>0</v>
      </c>
      <c r="C8" s="74"/>
    </row>
    <row r="9" spans="1:3" x14ac:dyDescent="0.3">
      <c r="A9" s="3" t="s">
        <v>23</v>
      </c>
      <c r="B9" s="2">
        <f>SUM(B5+B6-B7-B8)</f>
        <v>750</v>
      </c>
    </row>
    <row r="11" spans="1:3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34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Orgs'!B7</f>
        <v>3500</v>
      </c>
      <c r="C5" s="76" t="s">
        <v>129</v>
      </c>
    </row>
    <row r="6" spans="1:3" x14ac:dyDescent="0.3">
      <c r="A6" s="3" t="s">
        <v>2</v>
      </c>
      <c r="C6" s="76" t="s">
        <v>138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SUM(B12:B118)</f>
        <v>0</v>
      </c>
      <c r="C8" s="72"/>
    </row>
    <row r="9" spans="1:3" x14ac:dyDescent="0.3">
      <c r="A9" s="3" t="s">
        <v>23</v>
      </c>
      <c r="B9" s="2">
        <f>B5+B6-B8</f>
        <v>3500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1" spans="1:7" s="17" customFormat="1" x14ac:dyDescent="0.3">
      <c r="A21" s="3"/>
      <c r="B21" s="2"/>
      <c r="C21"/>
      <c r="D21" s="71"/>
    </row>
    <row r="22" spans="1:7" s="14" customFormat="1" x14ac:dyDescent="0.3">
      <c r="A22" s="3"/>
      <c r="B22" s="2"/>
      <c r="C22"/>
    </row>
    <row r="23" spans="1:7" x14ac:dyDescent="0.3">
      <c r="D23" s="65"/>
    </row>
    <row r="25" spans="1:7" x14ac:dyDescent="0.3">
      <c r="F25" s="65"/>
      <c r="G25" s="65"/>
    </row>
    <row r="42" spans="3:3" x14ac:dyDescent="0.3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55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</v>
      </c>
      <c r="C3" t="s">
        <v>50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Orgs'!B8</f>
        <v>9000</v>
      </c>
      <c r="C5" s="76" t="s">
        <v>108</v>
      </c>
    </row>
    <row r="6" spans="1:3" x14ac:dyDescent="0.3">
      <c r="A6" s="3" t="s">
        <v>2</v>
      </c>
      <c r="C6" s="76" t="s">
        <v>109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SUM(B12:B111)</f>
        <v>0</v>
      </c>
      <c r="C8" s="76"/>
    </row>
    <row r="9" spans="1:3" x14ac:dyDescent="0.3">
      <c r="A9" s="3" t="s">
        <v>23</v>
      </c>
      <c r="B9" s="2">
        <f>B5+B6-B8</f>
        <v>9000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4" spans="4:4" x14ac:dyDescent="0.3">
      <c r="D24" s="57"/>
    </row>
    <row r="25" spans="4:4" x14ac:dyDescent="0.3">
      <c r="D25" s="57"/>
    </row>
    <row r="26" spans="4:4" x14ac:dyDescent="0.3">
      <c r="D26" s="57"/>
    </row>
    <row r="27" spans="4:4" x14ac:dyDescent="0.3">
      <c r="D27" s="57"/>
    </row>
    <row r="28" spans="4:4" x14ac:dyDescent="0.3">
      <c r="D28" s="57"/>
    </row>
    <row r="29" spans="4:4" x14ac:dyDescent="0.3">
      <c r="D29" s="57"/>
    </row>
    <row r="30" spans="4:4" x14ac:dyDescent="0.3">
      <c r="D30" s="57"/>
    </row>
    <row r="31" spans="4:4" x14ac:dyDescent="0.3">
      <c r="D31" s="66"/>
    </row>
    <row r="32" spans="4:4" x14ac:dyDescent="0.3">
      <c r="D32" s="68"/>
    </row>
    <row r="33" spans="1:4" x14ac:dyDescent="0.3">
      <c r="D33" s="57"/>
    </row>
    <row r="34" spans="1:4" x14ac:dyDescent="0.3">
      <c r="D34" s="57"/>
    </row>
    <row r="35" spans="1:4" x14ac:dyDescent="0.3">
      <c r="D35" s="67"/>
    </row>
    <row r="41" spans="1:4" x14ac:dyDescent="0.3">
      <c r="A41" s="12"/>
      <c r="B41" s="11"/>
      <c r="C41" s="13"/>
    </row>
    <row r="55" spans="1:3" s="14" customFormat="1" x14ac:dyDescent="0.3">
      <c r="A55" s="3"/>
      <c r="B55" s="2"/>
      <c r="C55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7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Orgs'!B9</f>
        <v>0</v>
      </c>
      <c r="C5" s="72" t="s">
        <v>87</v>
      </c>
    </row>
    <row r="6" spans="1:3" x14ac:dyDescent="0.3">
      <c r="A6" s="3" t="s">
        <v>2</v>
      </c>
      <c r="C6" s="72" t="s">
        <v>88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SUM(B12:B105)</f>
        <v>0</v>
      </c>
      <c r="C8" s="72"/>
    </row>
    <row r="9" spans="1:3" x14ac:dyDescent="0.3">
      <c r="A9" s="3" t="s">
        <v>23</v>
      </c>
      <c r="B9" s="2">
        <f>B5+B6-B8</f>
        <v>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52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Orgs'!B10</f>
        <v>650</v>
      </c>
      <c r="C5" s="76" t="s">
        <v>111</v>
      </c>
    </row>
    <row r="6" spans="1:3" x14ac:dyDescent="0.3">
      <c r="A6" s="3" t="s">
        <v>2</v>
      </c>
      <c r="C6" s="76" t="s">
        <v>112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SUM(B12:B105)</f>
        <v>0</v>
      </c>
      <c r="C8" s="76"/>
    </row>
    <row r="9" spans="1:3" x14ac:dyDescent="0.3">
      <c r="A9" s="3" t="s">
        <v>23</v>
      </c>
      <c r="B9" s="2">
        <f>B5+B6-B8</f>
        <v>650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6" x14ac:dyDescent="0.3"/>
  <cols>
    <col min="1" max="1" width="26.09765625" customWidth="1"/>
    <col min="2" max="2" width="11.5" customWidth="1"/>
    <col min="3" max="3" width="42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28</v>
      </c>
      <c r="B3" s="2"/>
    </row>
    <row r="4" spans="1:3" x14ac:dyDescent="0.3">
      <c r="A4" s="3"/>
      <c r="B4" s="2"/>
      <c r="C4" s="72" t="s">
        <v>91</v>
      </c>
    </row>
    <row r="5" spans="1:3" x14ac:dyDescent="0.3">
      <c r="A5" s="3" t="s">
        <v>22</v>
      </c>
      <c r="B5" s="2">
        <f>'Total Orgs'!B11</f>
        <v>600</v>
      </c>
      <c r="C5" s="76" t="s">
        <v>97</v>
      </c>
    </row>
    <row r="6" spans="1:3" x14ac:dyDescent="0.3">
      <c r="A6" s="3" t="s">
        <v>2</v>
      </c>
      <c r="B6" s="2"/>
      <c r="C6" s="76" t="s">
        <v>105</v>
      </c>
    </row>
    <row r="7" spans="1:3" x14ac:dyDescent="0.3">
      <c r="A7" s="3" t="s">
        <v>29</v>
      </c>
      <c r="B7" s="2"/>
      <c r="C7" s="76"/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B5+B6-B8</f>
        <v>600</v>
      </c>
    </row>
    <row r="10" spans="1:3" x14ac:dyDescent="0.3">
      <c r="A10" s="3"/>
      <c r="B10" s="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12"/>
      <c r="B12" s="56"/>
      <c r="C12" s="13"/>
    </row>
    <row r="13" spans="1:3" x14ac:dyDescent="0.3">
      <c r="B13" s="57"/>
    </row>
    <row r="14" spans="1:3" x14ac:dyDescent="0.3">
      <c r="A14" s="3"/>
      <c r="B14" s="57"/>
    </row>
    <row r="15" spans="1:3" s="14" customFormat="1" x14ac:dyDescent="0.3">
      <c r="A15" s="12"/>
      <c r="B15" s="56"/>
      <c r="C15" s="13"/>
    </row>
    <row r="16" spans="1:3" x14ac:dyDescent="0.3">
      <c r="A16" s="55"/>
      <c r="B16" s="57"/>
    </row>
    <row r="17" spans="1:3" x14ac:dyDescent="0.3">
      <c r="A17" s="3"/>
      <c r="B17" s="57"/>
    </row>
    <row r="18" spans="1:3" x14ac:dyDescent="0.3">
      <c r="A18" s="32"/>
      <c r="B18" s="57"/>
      <c r="C18" s="13"/>
    </row>
    <row r="19" spans="1:3" x14ac:dyDescent="0.3">
      <c r="A19" s="32"/>
      <c r="B19" s="57"/>
    </row>
    <row r="20" spans="1:3" x14ac:dyDescent="0.3">
      <c r="A20" s="32"/>
      <c r="B20" s="57"/>
    </row>
    <row r="21" spans="1:3" s="14" customFormat="1" x14ac:dyDescent="0.3">
      <c r="A21" s="33"/>
      <c r="B21" s="56"/>
      <c r="C21" s="13"/>
    </row>
    <row r="22" spans="1:3" x14ac:dyDescent="0.3">
      <c r="A22" s="32"/>
    </row>
    <row r="23" spans="1:3" x14ac:dyDescent="0.3">
      <c r="A23" s="32"/>
    </row>
    <row r="24" spans="1:3" x14ac:dyDescent="0.3">
      <c r="A24" s="32"/>
    </row>
    <row r="25" spans="1:3" x14ac:dyDescent="0.3">
      <c r="A25" s="32"/>
    </row>
    <row r="26" spans="1:3" x14ac:dyDescent="0.3">
      <c r="A26" s="32"/>
    </row>
    <row r="27" spans="1:3" x14ac:dyDescent="0.3">
      <c r="A27" s="32"/>
    </row>
    <row r="28" spans="1:3" x14ac:dyDescent="0.3">
      <c r="A28" s="32"/>
    </row>
    <row r="29" spans="1:3" x14ac:dyDescent="0.3">
      <c r="A29" s="32"/>
    </row>
    <row r="30" spans="1:3" x14ac:dyDescent="0.3">
      <c r="A30" s="32"/>
    </row>
    <row r="31" spans="1:3" x14ac:dyDescent="0.3">
      <c r="A31" s="32"/>
    </row>
    <row r="32" spans="1:3" x14ac:dyDescent="0.3">
      <c r="A32" s="32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6" x14ac:dyDescent="0.3"/>
  <cols>
    <col min="1" max="1" width="21.19921875" customWidth="1"/>
    <col min="2" max="2" width="12.09765625" customWidth="1"/>
    <col min="3" max="3" width="34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41</v>
      </c>
      <c r="B3" s="2"/>
    </row>
    <row r="4" spans="1:3" x14ac:dyDescent="0.3">
      <c r="A4" s="3"/>
      <c r="B4" s="2"/>
      <c r="C4" s="72" t="s">
        <v>69</v>
      </c>
    </row>
    <row r="5" spans="1:3" x14ac:dyDescent="0.3">
      <c r="A5" s="3" t="s">
        <v>22</v>
      </c>
      <c r="B5" s="2">
        <f>'Total Orgs'!B12</f>
        <v>780</v>
      </c>
      <c r="C5" s="76" t="s">
        <v>89</v>
      </c>
    </row>
    <row r="6" spans="1:3" x14ac:dyDescent="0.3">
      <c r="A6" s="3" t="s">
        <v>2</v>
      </c>
      <c r="B6" s="2"/>
      <c r="C6" s="76" t="s">
        <v>127</v>
      </c>
    </row>
    <row r="7" spans="1:3" x14ac:dyDescent="0.3">
      <c r="A7" s="3" t="s">
        <v>29</v>
      </c>
      <c r="B7" s="2"/>
      <c r="C7" s="76" t="s">
        <v>128</v>
      </c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B5+B6-B7-B8</f>
        <v>780</v>
      </c>
      <c r="C9" s="76"/>
    </row>
    <row r="10" spans="1:3" x14ac:dyDescent="0.3">
      <c r="A10" s="3"/>
      <c r="B10" s="2"/>
      <c r="C10" s="7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/>
    </row>
    <row r="15" spans="1:3" x14ac:dyDescent="0.3">
      <c r="A15" s="3"/>
    </row>
    <row r="18" spans="1:1" x14ac:dyDescent="0.3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Props1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CPGSC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2025-11-07T22:28:46Z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