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teresa_y_davis_ttu_edu/Documents/Organizations/FY26/FY26 Grad funding 9.1.2025 to 8.31.2026/"/>
    </mc:Choice>
  </mc:AlternateContent>
  <xr:revisionPtr revIDLastSave="411" documentId="8_{9C496856-955D-4235-9D15-A5DC505802E0}" xr6:coauthVersionLast="47" xr6:coauthVersionMax="47" xr10:uidLastSave="{10058B49-D71C-4C17-A0E2-5DBA3B34A3AF}"/>
  <bookViews>
    <workbookView xWindow="-108" yWindow="-108" windowWidth="46296" windowHeight="18696" tabRatio="892" xr2:uid="{00000000-000D-0000-FFFF-FFFF00000000}"/>
  </bookViews>
  <sheets>
    <sheet name="Total Orgs" sheetId="1" r:id="rId1"/>
    <sheet name="AEGSO" sheetId="5" r:id="rId2"/>
    <sheet name="AECGO" sheetId="2" r:id="rId3"/>
    <sheet name="ARMA" sheetId="42" r:id="rId4"/>
    <sheet name="TTUAB" sheetId="4" r:id="rId5"/>
    <sheet name="ANRS" sheetId="3" r:id="rId6"/>
    <sheet name="BGSA" sheetId="46" r:id="rId7"/>
    <sheet name="Cefiro" sheetId="33" r:id="rId8"/>
    <sheet name="CEGSA" sheetId="35" r:id="rId9"/>
    <sheet name="CGSO" sheetId="8" r:id="rId10"/>
    <sheet name="CPGSC" sheetId="9" r:id="rId11"/>
    <sheet name="EGSO" sheetId="41" r:id="rId12"/>
    <sheet name="FSS" sheetId="23" r:id="rId13"/>
    <sheet name="GCC" sheetId="13" r:id="rId14"/>
    <sheet name="GHRMS" sheetId="21" r:id="rId15"/>
    <sheet name="GNO" sheetId="40" r:id="rId16"/>
    <sheet name="GOCPS" sheetId="14" r:id="rId17"/>
    <sheet name="HDFS-GSA" sheetId="18" r:id="rId18"/>
    <sheet name="HFES" sheetId="19" r:id="rId19"/>
    <sheet name="LESETAC" sheetId="20" r:id="rId20"/>
    <sheet name="MEGA" sheetId="50" r:id="rId21"/>
    <sheet name="MHSA" sheetId="47" r:id="rId22"/>
    <sheet name="RGA" sheetId="25" r:id="rId23"/>
    <sheet name="SPE" sheetId="49" r:id="rId24"/>
    <sheet name="SA-TIEHH" sheetId="27" r:id="rId25"/>
    <sheet name="SCAMS" sheetId="28" r:id="rId26"/>
    <sheet name="TASM" sheetId="48" r:id="rId27"/>
    <sheet name="TPC" sheetId="10" r:id="rId28"/>
    <sheet name="Zamo" sheetId="29" r:id="rId29"/>
    <sheet name="WIS" sheetId="30" r:id="rId30"/>
    <sheet name="Cont" sheetId="31" r:id="rId31"/>
    <sheet name="PGSA" sheetId="44" r:id="rId32"/>
  </sheets>
  <externalReferences>
    <externalReference r:id="rId33"/>
  </externalReferences>
  <definedNames>
    <definedName name="_xlnm.Print_Area" localSheetId="25">SCAMS!$A$2:$D$18</definedName>
    <definedName name="_xlnm.Print_Area" localSheetId="0">'Total Orgs'!$A$1:$I$39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25" l="1"/>
  <c r="D18" i="2"/>
  <c r="C11" i="1"/>
  <c r="C12" i="1"/>
  <c r="C19" i="1" l="1"/>
  <c r="C24" i="1" l="1"/>
  <c r="B5" i="30"/>
  <c r="B5" i="21"/>
  <c r="E25" i="1"/>
  <c r="B5" i="50"/>
  <c r="B8" i="50"/>
  <c r="C1" i="50"/>
  <c r="B9" i="50" l="1"/>
  <c r="F25" i="1" l="1"/>
  <c r="F28" i="1"/>
  <c r="B5" i="49" l="1"/>
  <c r="C7" i="1"/>
  <c r="E34" i="1" l="1"/>
  <c r="D34" i="1"/>
  <c r="F34" i="1" l="1"/>
  <c r="B7" i="10"/>
  <c r="B7" i="27"/>
  <c r="B7" i="13"/>
  <c r="B8" i="49"/>
  <c r="E30" i="1" s="1"/>
  <c r="F30" i="1" s="1"/>
  <c r="C1" i="49"/>
  <c r="B39" i="1"/>
  <c r="D12" i="1"/>
  <c r="D32" i="1"/>
  <c r="B5" i="48"/>
  <c r="B8" i="48"/>
  <c r="C1" i="48"/>
  <c r="D27" i="1"/>
  <c r="D26" i="1"/>
  <c r="B9" i="48" l="1"/>
  <c r="E32" i="1"/>
  <c r="F32" i="1" s="1"/>
  <c r="B9" i="49"/>
  <c r="B5" i="47"/>
  <c r="B8" i="47"/>
  <c r="E26" i="1" s="1"/>
  <c r="F26" i="1" s="1"/>
  <c r="C1" i="47"/>
  <c r="F10" i="1"/>
  <c r="B5" i="46"/>
  <c r="B8" i="46"/>
  <c r="C1" i="46"/>
  <c r="B5" i="14"/>
  <c r="B9" i="47" l="1"/>
  <c r="B9" i="46"/>
  <c r="B5" i="44"/>
  <c r="B8" i="44" l="1"/>
  <c r="C1" i="44"/>
  <c r="B7" i="31"/>
  <c r="E37" i="1" s="1"/>
  <c r="C1" i="31"/>
  <c r="B7" i="30"/>
  <c r="B8" i="30" s="1"/>
  <c r="C1" i="30"/>
  <c r="B8" i="29"/>
  <c r="E35" i="1" s="1"/>
  <c r="B5" i="29"/>
  <c r="C1" i="29"/>
  <c r="B8" i="10"/>
  <c r="E33" i="1" s="1"/>
  <c r="B5" i="10"/>
  <c r="C1" i="10"/>
  <c r="B8" i="28"/>
  <c r="B5" i="28"/>
  <c r="C1" i="28"/>
  <c r="B8" i="27"/>
  <c r="E16" i="1" s="1"/>
  <c r="B5" i="27"/>
  <c r="C1" i="27"/>
  <c r="B8" i="25"/>
  <c r="E29" i="1" s="1"/>
  <c r="B5" i="25"/>
  <c r="C1" i="25"/>
  <c r="B8" i="20"/>
  <c r="E24" i="1" s="1"/>
  <c r="B5" i="20"/>
  <c r="C1" i="20"/>
  <c r="B8" i="19"/>
  <c r="B5" i="19"/>
  <c r="C1" i="19"/>
  <c r="B8" i="18"/>
  <c r="B5" i="18"/>
  <c r="C1" i="18"/>
  <c r="B8" i="14"/>
  <c r="E21" i="1" s="1"/>
  <c r="C1" i="14"/>
  <c r="B8" i="40"/>
  <c r="E20" i="1" s="1"/>
  <c r="B5" i="40"/>
  <c r="C1" i="40"/>
  <c r="B8" i="21"/>
  <c r="E19" i="1" s="1"/>
  <c r="C1" i="21"/>
  <c r="B8" i="13"/>
  <c r="E18" i="1" s="1"/>
  <c r="B5" i="13"/>
  <c r="C1" i="13"/>
  <c r="B8" i="23"/>
  <c r="E17" i="1" s="1"/>
  <c r="B5" i="23"/>
  <c r="B9" i="23" s="1"/>
  <c r="C1" i="23"/>
  <c r="B8" i="41"/>
  <c r="B5" i="41"/>
  <c r="B9" i="41" s="1"/>
  <c r="C1" i="41"/>
  <c r="B8" i="9"/>
  <c r="E14" i="1" s="1"/>
  <c r="B5" i="9"/>
  <c r="C1" i="9"/>
  <c r="B8" i="8"/>
  <c r="B5" i="8"/>
  <c r="C1" i="8"/>
  <c r="B8" i="35"/>
  <c r="E12" i="1" s="1"/>
  <c r="F12" i="1" s="1"/>
  <c r="B5" i="35"/>
  <c r="C1" i="35"/>
  <c r="B8" i="33"/>
  <c r="E11" i="1" s="1"/>
  <c r="F11" i="1" s="1"/>
  <c r="B5" i="33"/>
  <c r="C1" i="33"/>
  <c r="B8" i="3"/>
  <c r="B5" i="3"/>
  <c r="C1" i="3"/>
  <c r="B8" i="4"/>
  <c r="B5" i="4"/>
  <c r="C1" i="4"/>
  <c r="B8" i="42"/>
  <c r="E7" i="1" s="1"/>
  <c r="B5" i="42"/>
  <c r="C1" i="42"/>
  <c r="B8" i="2"/>
  <c r="B5" i="2"/>
  <c r="C1" i="2"/>
  <c r="B8" i="5"/>
  <c r="E5" i="1" s="1"/>
  <c r="B5" i="5"/>
  <c r="C1" i="5"/>
  <c r="C37" i="1"/>
  <c r="E36" i="1"/>
  <c r="C36" i="1"/>
  <c r="D35" i="1"/>
  <c r="C35" i="1"/>
  <c r="C33" i="1"/>
  <c r="C16" i="1"/>
  <c r="D29" i="1"/>
  <c r="C29" i="1"/>
  <c r="D24" i="1"/>
  <c r="D23" i="1"/>
  <c r="C23" i="1"/>
  <c r="D22" i="1"/>
  <c r="C22" i="1"/>
  <c r="D21" i="1"/>
  <c r="C21" i="1"/>
  <c r="D20" i="1"/>
  <c r="C20" i="1"/>
  <c r="C18" i="1"/>
  <c r="D17" i="1"/>
  <c r="C17" i="1"/>
  <c r="E15" i="1"/>
  <c r="D15" i="1"/>
  <c r="C15" i="1"/>
  <c r="D14" i="1"/>
  <c r="C14" i="1"/>
  <c r="D13" i="1"/>
  <c r="C13" i="1"/>
  <c r="D9" i="1"/>
  <c r="C9" i="1"/>
  <c r="D8" i="1"/>
  <c r="C8" i="1"/>
  <c r="D7" i="1"/>
  <c r="D6" i="1"/>
  <c r="C6" i="1"/>
  <c r="D5" i="1"/>
  <c r="C5" i="1"/>
  <c r="F18" i="1" l="1"/>
  <c r="F21" i="1"/>
  <c r="F33" i="1"/>
  <c r="B9" i="44"/>
  <c r="E27" i="1"/>
  <c r="F27" i="1" s="1"/>
  <c r="C39" i="1"/>
  <c r="B9" i="27"/>
  <c r="B9" i="35"/>
  <c r="B9" i="13"/>
  <c r="B9" i="14"/>
  <c r="B9" i="21"/>
  <c r="F14" i="1"/>
  <c r="B9" i="9"/>
  <c r="B9" i="33"/>
  <c r="F16" i="1"/>
  <c r="F19" i="1"/>
  <c r="B9" i="25"/>
  <c r="F29" i="1"/>
  <c r="F17" i="1"/>
  <c r="F15" i="1"/>
  <c r="F36" i="1"/>
  <c r="F37" i="1"/>
  <c r="B9" i="4"/>
  <c r="B9" i="19"/>
  <c r="B9" i="10"/>
  <c r="B9" i="18"/>
  <c r="B9" i="2"/>
  <c r="B9" i="5"/>
  <c r="F35" i="1"/>
  <c r="B9" i="29"/>
  <c r="B9" i="8"/>
  <c r="E8" i="1"/>
  <c r="F8" i="1" s="1"/>
  <c r="B9" i="40"/>
  <c r="F20" i="1"/>
  <c r="E23" i="1"/>
  <c r="F23" i="1" s="1"/>
  <c r="F5" i="1"/>
  <c r="F24" i="1"/>
  <c r="B9" i="20"/>
  <c r="B9" i="42"/>
  <c r="F7" i="1"/>
  <c r="E6" i="1"/>
  <c r="F6" i="1" s="1"/>
  <c r="D39" i="1"/>
  <c r="B9" i="28"/>
  <c r="B8" i="31"/>
  <c r="E22" i="1"/>
  <c r="F22" i="1" s="1"/>
  <c r="E13" i="1"/>
  <c r="F13" i="1" s="1"/>
  <c r="B9" i="3"/>
  <c r="E31" i="1"/>
  <c r="F31" i="1" s="1"/>
  <c r="E9" i="1"/>
  <c r="F9" i="1" s="1"/>
  <c r="F39" i="1" l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tc={3D970B1C-CC63-45D7-9907-1B0817B6DAB4}</author>
    <author>tc={225EBE11-7A84-4220-B666-477AE651897D}</author>
    <author>tc={E4863F28-15B1-4ADA-A2A8-9A3449C4837A}</author>
  </authors>
  <commentList>
    <comment ref="B8" authorId="0" shapeId="0" xr:uid="{3D970B1C-CC63-45D7-9907-1B0817B6DAB4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last year allocation</t>
      </text>
    </comment>
    <comment ref="G10" authorId="1" shapeId="0" xr:uid="{225EBE11-7A84-4220-B666-477AE651897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in techconnect</t>
      </text>
    </comment>
    <comment ref="B33" authorId="2" shapeId="0" xr:uid="{E4863F28-15B1-4ADA-A2A8-9A3449C4837A}">
      <text>
        <t>[Threaded comment]
Your version of Excel allows you to read this threaded comment; however, any edits to it will get removed if the file is opened in a newer version of Excel. Learn more: https://go.microsoft.com/fwlink/?linkid=870924
Comment:
    FROZEN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tc={4C3DA387-CF21-4C9E-B508-DA7FF066A9CF}</author>
    <author>tc={5D916C18-E7C7-4732-BE03-9357657A2E01}</author>
    <author>tc={05E33491-D5AF-4047-9644-EBB6A1E0A6BF}</author>
  </authors>
  <commentList>
    <comment ref="C5" authorId="0" shapeId="0" xr:uid="{4C3DA387-CF21-4C9E-B508-DA7FF066A9C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6" authorId="1" shapeId="0" xr:uid="{5D916C18-E7C7-4732-BE03-9357657A2E0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8" authorId="2" shapeId="0" xr:uid="{05E33491-D5AF-4047-9644-EBB6A1E0A6B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</commentList>
</comments>
</file>

<file path=xl/sharedStrings.xml><?xml version="1.0" encoding="utf-8"?>
<sst xmlns="http://schemas.openxmlformats.org/spreadsheetml/2006/main" count="590" uniqueCount="180">
  <si>
    <t>Organization Name</t>
  </si>
  <si>
    <t>Funded</t>
  </si>
  <si>
    <t>Contingency</t>
  </si>
  <si>
    <t>Expenses</t>
  </si>
  <si>
    <t>Remaining</t>
  </si>
  <si>
    <t>Registered</t>
  </si>
  <si>
    <t>Risk Management</t>
  </si>
  <si>
    <t>Association for Natural Resource Scientists</t>
  </si>
  <si>
    <t>Agricultural Education &amp; Communication Graduate Organization</t>
  </si>
  <si>
    <t>Association of Biologists</t>
  </si>
  <si>
    <t>Chemistry Graduate Student Organization</t>
  </si>
  <si>
    <t>Clinical Psychology Graduate Student Council</t>
  </si>
  <si>
    <t>Graduate Clay Club</t>
  </si>
  <si>
    <t>Human Development and Family Studies Graduate Student Association</t>
  </si>
  <si>
    <t>Human Factors and Ergonomics Society</t>
  </si>
  <si>
    <t>Llano Estacado Student Chapter of the Society of Environmental Toxicology and Chemistry</t>
  </si>
  <si>
    <t>Rawls Graduate Association</t>
  </si>
  <si>
    <t>Student Chapter of the American Meteorological Society at TTU</t>
  </si>
  <si>
    <t>Miscellaneous Funding</t>
  </si>
  <si>
    <t>Contingency Funding</t>
  </si>
  <si>
    <t>Graduate Funding Total</t>
  </si>
  <si>
    <t>Total Organizations</t>
  </si>
  <si>
    <t>Allocated</t>
  </si>
  <si>
    <t>Balance</t>
  </si>
  <si>
    <t>Date</t>
  </si>
  <si>
    <t>Amount</t>
  </si>
  <si>
    <t>Description</t>
  </si>
  <si>
    <t>Association of Natural Resource Scientists</t>
  </si>
  <si>
    <t>Cefiro Enlace Hispano Literario y Cultural</t>
  </si>
  <si>
    <t>Penalty</t>
  </si>
  <si>
    <t>Graduate Nutrition Organization</t>
  </si>
  <si>
    <t>Tech Print Club</t>
  </si>
  <si>
    <t>Legend:</t>
  </si>
  <si>
    <t>Used full allocation</t>
  </si>
  <si>
    <t>American Rock Mechanics Association</t>
  </si>
  <si>
    <t>Org Contact updated</t>
  </si>
  <si>
    <t>Advisor:</t>
  </si>
  <si>
    <t>Org Contact:</t>
  </si>
  <si>
    <t>Steve Presley</t>
  </si>
  <si>
    <t>Katelyn Haydett - katelyn.haydett@ttu.edu</t>
  </si>
  <si>
    <t>ZamoRaiders</t>
  </si>
  <si>
    <t>Chemical Engineering Graduate Student Association</t>
  </si>
  <si>
    <t>Education Graduate Student Organization</t>
  </si>
  <si>
    <t>Forensic Science Society</t>
  </si>
  <si>
    <t>Zamo Raiders</t>
  </si>
  <si>
    <t>Agricultural Economics Graduate Student Organization</t>
  </si>
  <si>
    <t>Graduate Hospitality &amp; Retail Management Students</t>
  </si>
  <si>
    <t>Tech American Society for Microbiology</t>
  </si>
  <si>
    <t>Philosophy Graduate Student Association</t>
  </si>
  <si>
    <t>Alyssa Hay</t>
  </si>
  <si>
    <t>Evan A Perkowski  -   VP</t>
  </si>
  <si>
    <t>Black Graduate Student Asso</t>
  </si>
  <si>
    <t>Black Graduate Student Association</t>
  </si>
  <si>
    <t>Museum Heritage Students Association</t>
  </si>
  <si>
    <t>X</t>
  </si>
  <si>
    <t>No Activity</t>
  </si>
  <si>
    <t>Lost entire balance; did not complete all requirements</t>
  </si>
  <si>
    <t>Society of Plastics Engineers</t>
  </si>
  <si>
    <t>Society of Plastic Engineers</t>
  </si>
  <si>
    <t>Funds left on table</t>
  </si>
  <si>
    <t>Have not meet requirement</t>
  </si>
  <si>
    <t>TTUAB Association of Biologists</t>
  </si>
  <si>
    <t>Environmental Toxicology Student Association</t>
  </si>
  <si>
    <t>Funding Training 2nd officer</t>
  </si>
  <si>
    <t>Funding Training 1st officer</t>
  </si>
  <si>
    <t>West Texas Asso for Women in STEAM</t>
  </si>
  <si>
    <t>Mechanical Engineeing Graduate Student</t>
  </si>
  <si>
    <t>Mechaniel Engineering Graduation Association</t>
  </si>
  <si>
    <t>West Texas Women in STEAM</t>
  </si>
  <si>
    <t>OFFICERS</t>
  </si>
  <si>
    <t>Henry Flowers</t>
  </si>
  <si>
    <t>Clarissa Darby</t>
  </si>
  <si>
    <t>Hunter Marze</t>
  </si>
  <si>
    <t>Sahar Khanpour</t>
  </si>
  <si>
    <t>Peyton Irwin</t>
  </si>
  <si>
    <t>Ronny Barrera</t>
  </si>
  <si>
    <t>Michael Brown</t>
  </si>
  <si>
    <t>Molly Sorensen</t>
  </si>
  <si>
    <t>Avery Bonnette</t>
  </si>
  <si>
    <t>Carley Robertson</t>
  </si>
  <si>
    <t>Marc Jeannin</t>
  </si>
  <si>
    <t>Kolawole Adeyemi</t>
  </si>
  <si>
    <t>Destane Broch</t>
  </si>
  <si>
    <t>Hesaneh Ahmardi</t>
  </si>
  <si>
    <t>Rutwik Joshi</t>
  </si>
  <si>
    <t>Matthew Trager</t>
  </si>
  <si>
    <t>bailey ingham</t>
  </si>
  <si>
    <t>Adam Cupits</t>
  </si>
  <si>
    <t>Jack Carlin</t>
  </si>
  <si>
    <t>Cesar Gomez-Avila</t>
  </si>
  <si>
    <t>GRADUATE</t>
  </si>
  <si>
    <t>CONTACT</t>
  </si>
  <si>
    <t>Krysti Kelley</t>
  </si>
  <si>
    <t>Office - Michaela Crumpler</t>
  </si>
  <si>
    <t>CONTACTS</t>
  </si>
  <si>
    <t>Sifuna Millicent</t>
  </si>
  <si>
    <t>Christian Gieners</t>
  </si>
  <si>
    <t>Gloria Caderas Rodrigues    gcadenas@ttu.edu</t>
  </si>
  <si>
    <t>Counseling Council</t>
  </si>
  <si>
    <t>FY26</t>
  </si>
  <si>
    <t>September 2025-August 2026</t>
  </si>
  <si>
    <t>Personal Financial Planning Association</t>
  </si>
  <si>
    <t>Abigail Loddeke - 2026</t>
  </si>
  <si>
    <t>Bened Quino</t>
  </si>
  <si>
    <t>Maryann Bellu-itaim</t>
  </si>
  <si>
    <t>Juan Contreras</t>
  </si>
  <si>
    <t>Ragul Senthil</t>
  </si>
  <si>
    <t>umma Rema</t>
  </si>
  <si>
    <t>Reagan Farrell</t>
  </si>
  <si>
    <t>Indra Adhikari</t>
  </si>
  <si>
    <t>Mesoma Iloanusi</t>
  </si>
  <si>
    <t>Yves Valentin</t>
  </si>
  <si>
    <t>Chidera Ambike</t>
  </si>
  <si>
    <t>Brenda Escobar</t>
  </si>
  <si>
    <t>Masoud Askarnia</t>
  </si>
  <si>
    <t>Nana Hauwa Ramoni</t>
  </si>
  <si>
    <t>Tim Arlowe</t>
  </si>
  <si>
    <t>Henry Valercia</t>
  </si>
  <si>
    <t>Henery Valercia</t>
  </si>
  <si>
    <t>Abu Ansar Md Rizwan</t>
  </si>
  <si>
    <t>Emmeline Segler</t>
  </si>
  <si>
    <t>9.8.2025</t>
  </si>
  <si>
    <t>TRAVEL - San Marcus, TX</t>
  </si>
  <si>
    <t>9.14.2025 to 9.17.2025</t>
  </si>
  <si>
    <t>TAC 3126</t>
  </si>
  <si>
    <t>Calista Spears</t>
  </si>
  <si>
    <t>Parker Gardner</t>
  </si>
  <si>
    <t>Whitney Tran</t>
  </si>
  <si>
    <t>Andres Sanchez Garcia</t>
  </si>
  <si>
    <t>David Ofari</t>
  </si>
  <si>
    <t>9.11.2025</t>
  </si>
  <si>
    <t>TRAVEL - McAllen, TX</t>
  </si>
  <si>
    <t>10-15 to 10-18-2025</t>
  </si>
  <si>
    <t>reimbursement registration only</t>
  </si>
  <si>
    <t>Dani Navarro</t>
  </si>
  <si>
    <t>Luis Salazar</t>
  </si>
  <si>
    <t>Daniel Chaez</t>
  </si>
  <si>
    <t>Andres Martinez</t>
  </si>
  <si>
    <t>Elvin Hajiyev</t>
  </si>
  <si>
    <t>TRAVEL - Chicago, IL</t>
  </si>
  <si>
    <t>10.13.2025 to 10.17.2025</t>
  </si>
  <si>
    <t>TAC 3126 charged hotel</t>
  </si>
  <si>
    <t>Alana Johnston</t>
  </si>
  <si>
    <t>Angelica Galdamez</t>
  </si>
  <si>
    <t>Juliette Jowid</t>
  </si>
  <si>
    <t>Sean Lux</t>
  </si>
  <si>
    <t>Individual travel reimb</t>
  </si>
  <si>
    <t>Environomental Toxiocology Student Association</t>
  </si>
  <si>
    <t>9.26.2025</t>
  </si>
  <si>
    <t>TRAVEL - Alberta, CA</t>
  </si>
  <si>
    <t>10.5 to 10.9 - Henry only</t>
  </si>
  <si>
    <t>Jesmin Pena   0100-4730-0079</t>
  </si>
  <si>
    <t>Allison Hamilton</t>
  </si>
  <si>
    <t>10-15 to 10-17.2025</t>
  </si>
  <si>
    <t>Industrial trip</t>
  </si>
  <si>
    <t>School of Veterinary Medicine Grad Student Asso</t>
  </si>
  <si>
    <t>Amarillo location</t>
  </si>
  <si>
    <t>Ashley Starrett</t>
  </si>
  <si>
    <t>John Gibbons - Advisor</t>
  </si>
  <si>
    <t>Funding Training FY26 completed</t>
  </si>
  <si>
    <t>TechConnect compliant</t>
  </si>
  <si>
    <t>TAC 8490      0100-4744-2532</t>
  </si>
  <si>
    <t>Hope Henderson - travel coordinator</t>
  </si>
  <si>
    <t>TRAVEL - Houston, TX   CANCELLED PER juliette</t>
  </si>
  <si>
    <t>10.20.2025</t>
  </si>
  <si>
    <t>TRAVEL - New Orleans, LA</t>
  </si>
  <si>
    <t>11.19. to 11.24.2025</t>
  </si>
  <si>
    <t>reimburse registration only NEED RECEIPT</t>
  </si>
  <si>
    <t>10.27.2025</t>
  </si>
  <si>
    <t>TRAVEL - Dallas, TX</t>
  </si>
  <si>
    <t>11.12 to 11.14.2025</t>
  </si>
  <si>
    <t>industrial trip/job opportunties</t>
  </si>
  <si>
    <t>Double Tree</t>
  </si>
  <si>
    <t>Andrew Watters</t>
  </si>
  <si>
    <t>Lily Putney</t>
  </si>
  <si>
    <t>Hailey Garza</t>
  </si>
  <si>
    <t>Haley Hunt</t>
  </si>
  <si>
    <t>Hadden Little</t>
  </si>
  <si>
    <t>TAC 959 -2573    0100-4855-3807</t>
  </si>
  <si>
    <t>UPDATED: 12.5.2025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</si>
</sst>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6" x14ac:knownFonts="1"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rgb="FF80008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2"/>
      <color rgb="FF000000"/>
      <name val="Wingdings"/>
      <charset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4" fontId="0" fillId="0" borderId="0" xfId="0" applyNumberForma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/>
    <xf numFmtId="14" fontId="5" fillId="0" borderId="0" xfId="0" applyNumberFormat="1" applyFont="1"/>
    <xf numFmtId="0" fontId="4" fillId="0" borderId="0" xfId="0" applyFont="1"/>
    <xf numFmtId="164" fontId="0" fillId="0" borderId="1" xfId="0" applyNumberFormat="1" applyBorder="1"/>
    <xf numFmtId="164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/>
    </xf>
    <xf numFmtId="164" fontId="4" fillId="0" borderId="1" xfId="0" applyNumberFormat="1" applyFont="1" applyBorder="1"/>
    <xf numFmtId="0" fontId="0" fillId="0" borderId="0" xfId="0" applyAlignment="1">
      <alignment horizontal="left" vertical="top"/>
    </xf>
    <xf numFmtId="0" fontId="0" fillId="3" borderId="0" xfId="0" applyFill="1"/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0" fillId="2" borderId="0" xfId="0" applyFill="1"/>
    <xf numFmtId="165" fontId="0" fillId="0" borderId="0" xfId="0" applyNumberFormat="1"/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10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/>
    <xf numFmtId="0" fontId="2" fillId="0" borderId="1" xfId="0" applyFont="1" applyBorder="1"/>
    <xf numFmtId="0" fontId="11" fillId="0" borderId="1" xfId="3" applyBorder="1"/>
    <xf numFmtId="0" fontId="0" fillId="4" borderId="0" xfId="0" applyFill="1"/>
    <xf numFmtId="0" fontId="0" fillId="0" borderId="6" xfId="0" applyBorder="1"/>
    <xf numFmtId="0" fontId="0" fillId="5" borderId="0" xfId="0" applyFill="1"/>
    <xf numFmtId="0" fontId="0" fillId="0" borderId="7" xfId="0" applyBorder="1" applyAlignment="1">
      <alignment horizontal="center"/>
    </xf>
    <xf numFmtId="0" fontId="0" fillId="6" borderId="0" xfId="0" applyFill="1"/>
    <xf numFmtId="16" fontId="0" fillId="0" borderId="0" xfId="0" applyNumberFormat="1"/>
    <xf numFmtId="44" fontId="0" fillId="0" borderId="0" xfId="4" applyFont="1" applyAlignment="1">
      <alignment vertical="top"/>
    </xf>
    <xf numFmtId="44" fontId="0" fillId="0" borderId="0" xfId="4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/>
    <xf numFmtId="0" fontId="13" fillId="0" borderId="0" xfId="0" applyFont="1" applyAlignment="1">
      <alignment vertical="center"/>
    </xf>
    <xf numFmtId="164" fontId="0" fillId="0" borderId="15" xfId="0" applyNumberFormat="1" applyBorder="1"/>
    <xf numFmtId="164" fontId="4" fillId="0" borderId="15" xfId="0" applyNumberFormat="1" applyFont="1" applyBorder="1"/>
    <xf numFmtId="0" fontId="2" fillId="0" borderId="15" xfId="0" applyFont="1" applyBorder="1"/>
    <xf numFmtId="0" fontId="0" fillId="0" borderId="12" xfId="0" applyBorder="1"/>
    <xf numFmtId="44" fontId="0" fillId="0" borderId="12" xfId="4" applyFont="1" applyBorder="1"/>
    <xf numFmtId="44" fontId="0" fillId="0" borderId="0" xfId="0" applyNumberFormat="1"/>
    <xf numFmtId="44" fontId="0" fillId="0" borderId="0" xfId="4" applyFont="1" applyBorder="1"/>
    <xf numFmtId="44" fontId="0" fillId="0" borderId="0" xfId="4" applyFont="1" applyAlignment="1">
      <alignment horizontal="center"/>
    </xf>
    <xf numFmtId="44" fontId="0" fillId="0" borderId="12" xfId="4" applyFont="1" applyBorder="1" applyAlignment="1">
      <alignment horizontal="center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wrapText="1"/>
    </xf>
    <xf numFmtId="44" fontId="0" fillId="0" borderId="0" xfId="4" applyFont="1" applyAlignment="1">
      <alignment horizontal="right" vertical="top"/>
    </xf>
    <xf numFmtId="0" fontId="0" fillId="0" borderId="0" xfId="0" applyAlignment="1">
      <alignment horizontal="right"/>
    </xf>
    <xf numFmtId="164" fontId="0" fillId="7" borderId="0" xfId="0" applyNumberFormat="1" applyFill="1"/>
    <xf numFmtId="0" fontId="0" fillId="7" borderId="0" xfId="0" applyFill="1"/>
    <xf numFmtId="16" fontId="0" fillId="0" borderId="0" xfId="0" applyNumberFormat="1" applyAlignment="1">
      <alignment horizontal="left"/>
    </xf>
    <xf numFmtId="44" fontId="0" fillId="0" borderId="0" xfId="4" applyFont="1" applyFill="1" applyBorder="1"/>
    <xf numFmtId="44" fontId="0" fillId="0" borderId="12" xfId="4" applyFont="1" applyFill="1" applyBorder="1"/>
    <xf numFmtId="0" fontId="12" fillId="8" borderId="0" xfId="0" applyFont="1" applyFill="1" applyAlignment="1">
      <alignment horizontal="center"/>
    </xf>
    <xf numFmtId="164" fontId="0" fillId="8" borderId="0" xfId="0" applyNumberFormat="1" applyFill="1"/>
    <xf numFmtId="164" fontId="6" fillId="8" borderId="0" xfId="0" applyNumberFormat="1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8" borderId="0" xfId="0" applyFill="1"/>
    <xf numFmtId="0" fontId="6" fillId="8" borderId="0" xfId="0" applyFont="1" applyFill="1" applyAlignment="1">
      <alignment horizontal="center"/>
    </xf>
    <xf numFmtId="164" fontId="4" fillId="8" borderId="0" xfId="0" applyNumberFormat="1" applyFont="1" applyFill="1"/>
    <xf numFmtId="0" fontId="11" fillId="0" borderId="1" xfId="3" applyFill="1" applyBorder="1"/>
    <xf numFmtId="0" fontId="11" fillId="0" borderId="0" xfId="3" applyFill="1"/>
    <xf numFmtId="14" fontId="2" fillId="0" borderId="1" xfId="0" applyNumberFormat="1" applyFont="1" applyBorder="1"/>
    <xf numFmtId="0" fontId="0" fillId="0" borderId="0" xfId="0" applyAlignment="1">
      <alignment horizontal="right" vertical="top" wrapText="1"/>
    </xf>
    <xf numFmtId="0" fontId="14" fillId="0" borderId="0" xfId="0" applyFont="1"/>
    <xf numFmtId="0" fontId="15" fillId="0" borderId="0" xfId="0" applyFont="1"/>
    <xf numFmtId="14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/>
    <xf numFmtId="0" fontId="2" fillId="9" borderId="1" xfId="0" applyFont="1" applyFill="1" applyBorder="1"/>
    <xf numFmtId="164" fontId="0" fillId="9" borderId="1" xfId="0" applyNumberFormat="1" applyFill="1" applyBorder="1"/>
    <xf numFmtId="164" fontId="4" fillId="9" borderId="1" xfId="0" applyNumberFormat="1" applyFont="1" applyFill="1" applyBorder="1"/>
    <xf numFmtId="165" fontId="0" fillId="9" borderId="1" xfId="0" applyNumberForma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11" fillId="9" borderId="0" xfId="3" applyFill="1"/>
    <xf numFmtId="164" fontId="0" fillId="9" borderId="8" xfId="0" applyNumberFormat="1" applyFill="1" applyBorder="1" applyAlignment="1">
      <alignment vertical="center"/>
    </xf>
    <xf numFmtId="164" fontId="0" fillId="9" borderId="6" xfId="0" applyNumberFormat="1" applyFill="1" applyBorder="1"/>
    <xf numFmtId="164" fontId="0" fillId="9" borderId="9" xfId="0" applyNumberFormat="1" applyFill="1" applyBorder="1"/>
    <xf numFmtId="0" fontId="0" fillId="9" borderId="6" xfId="0" applyFill="1" applyBorder="1" applyAlignment="1">
      <alignment horizontal="center"/>
    </xf>
    <xf numFmtId="0" fontId="0" fillId="9" borderId="6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11" fillId="9" borderId="1" xfId="3" applyFill="1" applyBorder="1"/>
    <xf numFmtId="0" fontId="0" fillId="9" borderId="11" xfId="0" applyFill="1" applyBorder="1" applyAlignment="1">
      <alignment horizontal="center"/>
    </xf>
    <xf numFmtId="164" fontId="0" fillId="9" borderId="14" xfId="0" applyNumberFormat="1" applyFill="1" applyBorder="1"/>
    <xf numFmtId="164" fontId="4" fillId="9" borderId="14" xfId="0" applyNumberFormat="1" applyFont="1" applyFill="1" applyBorder="1"/>
    <xf numFmtId="164" fontId="6" fillId="8" borderId="0" xfId="0" applyNumberFormat="1" applyFont="1" applyFill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14" fontId="0" fillId="3" borderId="4" xfId="0" applyNumberForma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</cellXfs>
  <cellStyles count="5">
    <cellStyle name="Currency" xfId="4" builtinId="4"/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davis/Organizations/FY23/FY23-Undergrad-Or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rgs"/>
      <sheetName val="AAO"/>
      <sheetName val="African"/>
      <sheetName val="APO"/>
      <sheetName val="AADE"/>
      <sheetName val="ACS-SA"/>
      <sheetName val="AIChE"/>
      <sheetName val="AMWA"/>
      <sheetName val="AMWH"/>
      <sheetName val="ASCE"/>
      <sheetName val="ASID"/>
      <sheetName val="ASME"/>
      <sheetName val="AFSAQC"/>
      <sheetName val="ArmyROTC"/>
      <sheetName val="AAS"/>
      <sheetName val="ABSS"/>
      <sheetName val="AITP"/>
      <sheetName val="ALPA"/>
      <sheetName val="ASAS"/>
      <sheetName val="ACF"/>
      <sheetName val="BB"/>
      <sheetName val="BOSS"/>
      <sheetName val="BSA"/>
      <sheetName val="BBSA"/>
      <sheetName val="B&amp;B"/>
      <sheetName val="TechCRU"/>
      <sheetName val="CSA"/>
      <sheetName val="ChiRho"/>
      <sheetName val="CRY"/>
      <sheetName val="Christians"/>
      <sheetName val="A&amp;S Ambassadors"/>
      <sheetName val="Collegiate 100"/>
      <sheetName val="CommStudies"/>
      <sheetName val="CTC"/>
      <sheetName val="DWS"/>
      <sheetName val="DA"/>
      <sheetName val="DI"/>
      <sheetName val="DSC"/>
      <sheetName val="DIM"/>
      <sheetName val="EON"/>
      <sheetName val="EtaSigDelta"/>
      <sheetName val="Filipino"/>
      <sheetName val="FinAsso"/>
      <sheetName val="GLW"/>
      <sheetName val="GSS"/>
      <sheetName val="RRR"/>
      <sheetName val="Goin' Band"/>
      <sheetName val="Golden Key"/>
      <sheetName val="HOSAM"/>
      <sheetName val="HSS"/>
      <sheetName val="HSRecruiters"/>
      <sheetName val="ISA"/>
      <sheetName val="IH"/>
      <sheetName val="IIE"/>
      <sheetName val="ITE"/>
      <sheetName val="IIDA"/>
      <sheetName val="SGC"/>
      <sheetName val="ITA"/>
      <sheetName val="KSMDA"/>
      <sheetName val="KRCC"/>
      <sheetName val="KEYOP"/>
      <sheetName val="Korean"/>
      <sheetName val="Livestock"/>
      <sheetName val="LPHI"/>
      <sheetName val="LBK Youth"/>
      <sheetName val="SMO"/>
      <sheetName val="Eval"/>
      <sheetName val="Meat"/>
      <sheetName val="MSAQBT"/>
      <sheetName val="MSA"/>
      <sheetName val="MDGB"/>
      <sheetName val="Metals"/>
      <sheetName val="MANRRS"/>
      <sheetName val="MUN"/>
      <sheetName val="MortarBoard"/>
      <sheetName val="MAPS"/>
      <sheetName val="MuslimSA"/>
      <sheetName val="TMM"/>
      <sheetName val="TNRF"/>
      <sheetName val="NSBE"/>
      <sheetName val="NSCS"/>
      <sheetName val="Navigators"/>
      <sheetName val="NSA"/>
      <sheetName val="OW"/>
      <sheetName val="PFPA"/>
      <sheetName val="PAD"/>
      <sheetName val="PASO"/>
      <sheetName val="PTS"/>
      <sheetName val="POWER"/>
      <sheetName val="PSTEM"/>
      <sheetName val="RAS"/>
      <sheetName val="RNASA"/>
      <sheetName val="RaidersDefend"/>
      <sheetName val="RMSS"/>
      <sheetName val="RH"/>
      <sheetName val="RPOP"/>
      <sheetName val="RaiderSailing"/>
      <sheetName val="RSFC"/>
      <sheetName val="RanchHorse"/>
      <sheetName val="RBA"/>
      <sheetName val="RISA"/>
      <sheetName val="RHIM"/>
      <sheetName val="SFDT"/>
      <sheetName val="SDP"/>
      <sheetName val="SILVERWINGS"/>
      <sheetName val="SACNAS"/>
      <sheetName val="SEP"/>
      <sheetName val="SMILE"/>
      <sheetName val="SHPE"/>
      <sheetName val="SPE"/>
      <sheetName val="SPWLA"/>
      <sheetName val="SWE"/>
      <sheetName val="SPANISH"/>
      <sheetName val="SLSA"/>
      <sheetName val="SDA"/>
      <sheetName val="AgCouncil"/>
      <sheetName val="SAFE"/>
      <sheetName val="SASLA"/>
      <sheetName val="ISC"/>
      <sheetName val="TBS"/>
      <sheetName val="TBHC"/>
      <sheetName val="TCLCA"/>
      <sheetName val="TCFR"/>
      <sheetName val="TET"/>
      <sheetName val="Feral"/>
      <sheetName val="TFRN"/>
      <sheetName val="TechHorn"/>
      <sheetName val="Horse"/>
      <sheetName val="KPOP"/>
      <sheetName val="TMA"/>
      <sheetName val="TMP"/>
      <sheetName val="TPOTC"/>
      <sheetName val="TECHRODEO"/>
      <sheetName val="TRSA"/>
      <sheetName val="TSTF"/>
      <sheetName val="TSSA"/>
      <sheetName val="TSMH"/>
      <sheetName val="TSCA"/>
      <sheetName val="TWHPC"/>
      <sheetName val="TSPE"/>
      <sheetName val="TSTA"/>
      <sheetName val="TMB"/>
      <sheetName val="STEM LEAF"/>
      <sheetName val="Techtones"/>
      <sheetName val="UMI"/>
      <sheetName val="Veterans"/>
      <sheetName val="VSA"/>
      <sheetName val="WF"/>
      <sheetName val="WTAB"/>
      <sheetName val="WTAWS"/>
      <sheetName val="WILD"/>
      <sheetName val="WH"/>
      <sheetName val="Wish"/>
      <sheetName val="WomennBus"/>
      <sheetName val="Wool"/>
      <sheetName val="Misc"/>
      <sheetName val="Cont"/>
      <sheetName val="INACT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8">
          <cell r="B8">
            <v>0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s, Teresa Y" id="{06A71960-9711-4B66-8955-E079A65E2DAD}" userId="S::Teresa.Y.Davis@ttu.edu::7362e2fb-8a3a-4449-a53a-cce3a3c5a7e1" providerId="AD"/>
  <person displayName="Davis, Teresa Y" id="{4FBD8EB6-6A17-41BA-AD55-DF2677013F9D}" userId="S::teresa.y.davis@ttu.edu::7362e2fb-8a3a-4449-a53a-cce3a3c5a7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9-13T16:34:52.99" personId="{4FBD8EB6-6A17-41BA-AD55-DF2677013F9D}" id="{3D970B1C-CC63-45D7-9907-1B0817B6DAB4}">
    <text>Check last year allocation</text>
  </threadedComment>
  <threadedComment ref="G10" dT="2025-09-07T18:29:49.35" personId="{06A71960-9711-4B66-8955-E079A65E2DAD}" id="{225EBE11-7A84-4220-B666-477AE651897D}">
    <text>Not in techconnect</text>
  </threadedComment>
  <threadedComment ref="B33" dT="2023-08-31T18:22:45.16" personId="{06A71960-9711-4B66-8955-E079A65E2DAD}" id="{E4863F28-15B1-4ADA-A2A8-9A3449C4837A}">
    <text>FROZEN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5-09-22T18:53:49.26" personId="{06A71960-9711-4B66-8955-E079A65E2DAD}" id="{4C3DA387-CF21-4C9E-B508-DA7FF066A9CF}">
    <text>Added 9.22.2025</text>
  </threadedComment>
  <threadedComment ref="C6" dT="2025-09-22T18:54:28.62" personId="{06A71960-9711-4B66-8955-E079A65E2DAD}" id="{5D916C18-E7C7-4732-BE03-9357657A2E01}">
    <text>Added 9.22.2025</text>
  </threadedComment>
  <threadedComment ref="C8" dT="2025-09-22T18:54:38.29" personId="{06A71960-9711-4B66-8955-E079A65E2DAD}" id="{05E33491-D5AF-4047-9644-EBB6A1E0A6BF}">
    <text>Added 9.22.2025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8"/>
  <sheetViews>
    <sheetView tabSelected="1" zoomScale="154" zoomScaleNormal="154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D1" sqref="D1:F1"/>
    </sheetView>
  </sheetViews>
  <sheetFormatPr defaultColWidth="11" defaultRowHeight="15.6" x14ac:dyDescent="0.3"/>
  <cols>
    <col min="1" max="1" width="54.8984375" customWidth="1"/>
    <col min="2" max="2" width="10.8984375" style="2" customWidth="1"/>
    <col min="3" max="3" width="12.59765625" style="2" customWidth="1"/>
    <col min="4" max="4" width="12.59765625" style="25" customWidth="1"/>
    <col min="5" max="6" width="10.8984375" style="2" customWidth="1"/>
    <col min="7" max="7" width="11" style="34" customWidth="1"/>
    <col min="8" max="8" width="12.09765625" style="34" customWidth="1"/>
    <col min="9" max="10" width="11" style="34" customWidth="1"/>
    <col min="11" max="11" width="21" customWidth="1"/>
  </cols>
  <sheetData>
    <row r="1" spans="1:17" s="86" customFormat="1" ht="26.25" customHeight="1" x14ac:dyDescent="0.5">
      <c r="A1" s="82" t="s">
        <v>99</v>
      </c>
      <c r="B1" s="83"/>
      <c r="C1" s="83"/>
      <c r="D1" s="115" t="s">
        <v>179</v>
      </c>
      <c r="E1" s="115"/>
      <c r="F1" s="115"/>
      <c r="G1" s="85"/>
      <c r="H1" s="85"/>
      <c r="I1" s="85"/>
      <c r="J1" s="85"/>
      <c r="K1"/>
      <c r="L1"/>
      <c r="M1"/>
      <c r="N1"/>
      <c r="O1"/>
      <c r="P1"/>
      <c r="Q1"/>
    </row>
    <row r="2" spans="1:17" s="86" customFormat="1" ht="26.25" customHeight="1" x14ac:dyDescent="0.5">
      <c r="A2" s="82" t="s">
        <v>90</v>
      </c>
      <c r="B2" s="83"/>
      <c r="C2" s="83"/>
      <c r="D2" s="84"/>
      <c r="E2" s="84"/>
      <c r="F2" s="84"/>
      <c r="G2" s="85"/>
      <c r="H2" s="85"/>
      <c r="I2" s="85"/>
      <c r="J2" s="85"/>
      <c r="K2"/>
      <c r="L2"/>
      <c r="M2"/>
      <c r="N2"/>
      <c r="O2"/>
      <c r="P2"/>
      <c r="Q2"/>
    </row>
    <row r="3" spans="1:17" s="86" customFormat="1" ht="25.5" customHeight="1" x14ac:dyDescent="0.3">
      <c r="A3" s="87" t="s">
        <v>100</v>
      </c>
      <c r="B3" s="83"/>
      <c r="C3" s="83"/>
      <c r="D3" s="88"/>
      <c r="E3" s="83"/>
      <c r="F3" s="83"/>
      <c r="G3" s="85"/>
      <c r="H3" s="85"/>
      <c r="I3" s="85"/>
      <c r="J3" s="85"/>
      <c r="K3"/>
      <c r="L3"/>
      <c r="M3"/>
      <c r="N3"/>
      <c r="O3"/>
      <c r="P3"/>
      <c r="Q3"/>
    </row>
    <row r="4" spans="1:17" s="21" customFormat="1" ht="46.8" x14ac:dyDescent="0.3">
      <c r="A4" s="21" t="s">
        <v>0</v>
      </c>
      <c r="B4" s="22" t="s">
        <v>1</v>
      </c>
      <c r="C4" s="22" t="s">
        <v>2</v>
      </c>
      <c r="D4" s="27" t="s">
        <v>29</v>
      </c>
      <c r="E4" s="22" t="s">
        <v>3</v>
      </c>
      <c r="F4" s="22" t="s">
        <v>4</v>
      </c>
      <c r="G4" s="35" t="s">
        <v>5</v>
      </c>
      <c r="H4" s="35" t="s">
        <v>6</v>
      </c>
      <c r="I4" s="35" t="s">
        <v>64</v>
      </c>
      <c r="J4" s="35" t="s">
        <v>63</v>
      </c>
    </row>
    <row r="5" spans="1:17" x14ac:dyDescent="0.3">
      <c r="A5" s="48" t="s">
        <v>45</v>
      </c>
      <c r="B5" s="10">
        <v>2000</v>
      </c>
      <c r="C5" s="10">
        <f>AEGSO!B6</f>
        <v>0</v>
      </c>
      <c r="D5" s="16">
        <f>AEGSO!B7</f>
        <v>0</v>
      </c>
      <c r="E5" s="10">
        <f>AEGSO!B8</f>
        <v>0</v>
      </c>
      <c r="F5" s="10">
        <f t="shared" ref="F5:F10" si="0">B5+C5-D5-E5</f>
        <v>2000</v>
      </c>
      <c r="G5" s="36" t="s">
        <v>54</v>
      </c>
      <c r="H5" s="36" t="s">
        <v>54</v>
      </c>
      <c r="I5" s="53" t="s">
        <v>54</v>
      </c>
      <c r="J5" s="28" t="s">
        <v>54</v>
      </c>
    </row>
    <row r="6" spans="1:17" x14ac:dyDescent="0.3">
      <c r="A6" s="48" t="s">
        <v>8</v>
      </c>
      <c r="B6" s="10">
        <v>14000</v>
      </c>
      <c r="C6" s="10">
        <f>AECGO!B6</f>
        <v>0</v>
      </c>
      <c r="D6" s="16">
        <f>AECGO!B7</f>
        <v>0</v>
      </c>
      <c r="E6" s="10">
        <f>AECGO!B8</f>
        <v>1398.73</v>
      </c>
      <c r="F6" s="10">
        <f>B6+C6-D6-E6</f>
        <v>12601.27</v>
      </c>
      <c r="G6" s="36" t="s">
        <v>54</v>
      </c>
      <c r="H6" s="36" t="s">
        <v>54</v>
      </c>
      <c r="I6" s="53" t="s">
        <v>54</v>
      </c>
      <c r="J6" s="59" t="s">
        <v>54</v>
      </c>
    </row>
    <row r="7" spans="1:17" x14ac:dyDescent="0.3">
      <c r="A7" s="48" t="s">
        <v>34</v>
      </c>
      <c r="B7" s="10">
        <v>3500</v>
      </c>
      <c r="C7" s="10">
        <f>ARMA!B6</f>
        <v>0</v>
      </c>
      <c r="D7" s="16">
        <f>ARMA!B7</f>
        <v>0</v>
      </c>
      <c r="E7" s="10">
        <f>ARMA!B8</f>
        <v>0</v>
      </c>
      <c r="F7" s="10">
        <f t="shared" si="0"/>
        <v>3500</v>
      </c>
      <c r="G7" s="36" t="s">
        <v>54</v>
      </c>
      <c r="H7" s="36" t="s">
        <v>54</v>
      </c>
      <c r="I7" s="53" t="s">
        <v>54</v>
      </c>
      <c r="J7" s="59" t="s">
        <v>54</v>
      </c>
    </row>
    <row r="8" spans="1:17" x14ac:dyDescent="0.3">
      <c r="A8" s="48" t="s">
        <v>61</v>
      </c>
      <c r="B8" s="10">
        <v>9000</v>
      </c>
      <c r="C8" s="10">
        <f>TTUAB!B6</f>
        <v>0</v>
      </c>
      <c r="D8" s="16">
        <f>TTUAB!B7</f>
        <v>0</v>
      </c>
      <c r="E8" s="10">
        <f>TTUAB!B8</f>
        <v>0</v>
      </c>
      <c r="F8" s="10">
        <f>B8+C8-D8-E8</f>
        <v>9000</v>
      </c>
      <c r="G8" s="36" t="s">
        <v>54</v>
      </c>
      <c r="H8" s="36" t="s">
        <v>54</v>
      </c>
      <c r="I8" s="53" t="s">
        <v>54</v>
      </c>
      <c r="J8" s="58" t="s">
        <v>54</v>
      </c>
    </row>
    <row r="9" spans="1:17" x14ac:dyDescent="0.3">
      <c r="A9" s="98" t="s">
        <v>27</v>
      </c>
      <c r="B9" s="99"/>
      <c r="C9" s="99">
        <f>ANRS!B6</f>
        <v>0</v>
      </c>
      <c r="D9" s="100">
        <f>ANRS!B7</f>
        <v>0</v>
      </c>
      <c r="E9" s="99">
        <f>ANRS!B8</f>
        <v>0</v>
      </c>
      <c r="F9" s="99">
        <f t="shared" si="0"/>
        <v>0</v>
      </c>
      <c r="G9" s="101"/>
      <c r="H9" s="101"/>
      <c r="I9" s="102"/>
      <c r="J9" s="112"/>
    </row>
    <row r="10" spans="1:17" x14ac:dyDescent="0.3">
      <c r="A10" s="49" t="s">
        <v>51</v>
      </c>
      <c r="B10" s="10">
        <v>650</v>
      </c>
      <c r="C10" s="10">
        <v>0</v>
      </c>
      <c r="D10" s="16">
        <v>0</v>
      </c>
      <c r="E10" s="10">
        <v>0</v>
      </c>
      <c r="F10" s="10">
        <f t="shared" si="0"/>
        <v>650</v>
      </c>
      <c r="G10" s="36"/>
      <c r="H10" s="36"/>
      <c r="I10" s="53" t="s">
        <v>54</v>
      </c>
      <c r="J10" s="58" t="s">
        <v>54</v>
      </c>
    </row>
    <row r="11" spans="1:17" x14ac:dyDescent="0.3">
      <c r="A11" s="48" t="s">
        <v>28</v>
      </c>
      <c r="B11" s="10">
        <v>600</v>
      </c>
      <c r="C11" s="10">
        <f>Cefiro!B6</f>
        <v>0</v>
      </c>
      <c r="D11" s="16">
        <v>0</v>
      </c>
      <c r="E11" s="10">
        <f>Cefiro!B8</f>
        <v>0</v>
      </c>
      <c r="F11" s="10">
        <f t="shared" ref="F11:F24" si="1">B11+C11-D11-E11</f>
        <v>600</v>
      </c>
      <c r="G11" s="36" t="s">
        <v>54</v>
      </c>
      <c r="H11" s="36" t="s">
        <v>54</v>
      </c>
      <c r="I11" s="53" t="s">
        <v>54</v>
      </c>
      <c r="J11" s="58" t="s">
        <v>54</v>
      </c>
    </row>
    <row r="12" spans="1:17" x14ac:dyDescent="0.3">
      <c r="A12" s="91" t="s">
        <v>41</v>
      </c>
      <c r="B12" s="10">
        <v>780</v>
      </c>
      <c r="C12" s="10">
        <f>CEGSA!B6</f>
        <v>0</v>
      </c>
      <c r="D12" s="16">
        <f>CEGSA!B7</f>
        <v>0</v>
      </c>
      <c r="E12" s="10">
        <f>CEGSA!B8</f>
        <v>0</v>
      </c>
      <c r="F12" s="10">
        <f t="shared" si="1"/>
        <v>780</v>
      </c>
      <c r="G12" s="36" t="s">
        <v>54</v>
      </c>
      <c r="H12" s="36" t="s">
        <v>54</v>
      </c>
      <c r="I12" s="53" t="s">
        <v>54</v>
      </c>
      <c r="J12" s="58" t="s">
        <v>54</v>
      </c>
    </row>
    <row r="13" spans="1:17" x14ac:dyDescent="0.3">
      <c r="A13" s="98" t="s">
        <v>10</v>
      </c>
      <c r="B13" s="99">
        <v>0</v>
      </c>
      <c r="C13" s="99">
        <f>CGSO!B6</f>
        <v>0</v>
      </c>
      <c r="D13" s="100">
        <f>CGSO!B7</f>
        <v>0</v>
      </c>
      <c r="E13" s="99">
        <f>CGSO!B8</f>
        <v>0</v>
      </c>
      <c r="F13" s="99">
        <f t="shared" si="1"/>
        <v>0</v>
      </c>
      <c r="G13" s="101"/>
      <c r="H13" s="101"/>
      <c r="I13" s="102" t="s">
        <v>54</v>
      </c>
      <c r="J13" s="112" t="s">
        <v>54</v>
      </c>
    </row>
    <row r="14" spans="1:17" x14ac:dyDescent="0.3">
      <c r="A14" s="48" t="s">
        <v>11</v>
      </c>
      <c r="B14" s="10">
        <v>1100</v>
      </c>
      <c r="C14" s="10">
        <f>CPGSC!B6</f>
        <v>0</v>
      </c>
      <c r="D14" s="16">
        <f>CPGSC!B7</f>
        <v>0</v>
      </c>
      <c r="E14" s="10">
        <f>CPGSC!B8</f>
        <v>0</v>
      </c>
      <c r="F14" s="10">
        <f t="shared" si="1"/>
        <v>1100</v>
      </c>
      <c r="G14" s="36" t="s">
        <v>54</v>
      </c>
      <c r="H14" s="36" t="s">
        <v>54</v>
      </c>
      <c r="I14" s="53" t="s">
        <v>54</v>
      </c>
      <c r="J14" s="58" t="s">
        <v>54</v>
      </c>
    </row>
    <row r="15" spans="1:17" x14ac:dyDescent="0.3">
      <c r="A15" s="98" t="s">
        <v>42</v>
      </c>
      <c r="B15" s="99">
        <v>0</v>
      </c>
      <c r="C15" s="99">
        <f>EGSO!B6</f>
        <v>0</v>
      </c>
      <c r="D15" s="100">
        <f>EGSO!B7</f>
        <v>0</v>
      </c>
      <c r="E15" s="99">
        <f>EGSO!B8</f>
        <v>0</v>
      </c>
      <c r="F15" s="99">
        <f t="shared" si="1"/>
        <v>0</v>
      </c>
      <c r="G15" s="101" t="s">
        <v>54</v>
      </c>
      <c r="H15" s="101" t="s">
        <v>54</v>
      </c>
      <c r="I15" s="102" t="s">
        <v>54</v>
      </c>
      <c r="J15" s="112" t="s">
        <v>54</v>
      </c>
    </row>
    <row r="16" spans="1:17" x14ac:dyDescent="0.3">
      <c r="A16" s="48" t="s">
        <v>62</v>
      </c>
      <c r="B16" s="10">
        <v>2000</v>
      </c>
      <c r="C16" s="10">
        <f>'SA-TIEHH'!B6</f>
        <v>0</v>
      </c>
      <c r="D16" s="16">
        <v>0</v>
      </c>
      <c r="E16" s="10">
        <f>'SA-TIEHH'!B8</f>
        <v>1456.05</v>
      </c>
      <c r="F16" s="10">
        <f>B16+C16-D16-E16</f>
        <v>543.95000000000005</v>
      </c>
      <c r="G16" s="36" t="s">
        <v>54</v>
      </c>
      <c r="H16" s="36" t="s">
        <v>54</v>
      </c>
      <c r="I16" s="53" t="s">
        <v>54</v>
      </c>
      <c r="J16" s="59" t="s">
        <v>54</v>
      </c>
    </row>
    <row r="17" spans="1:17" x14ac:dyDescent="0.3">
      <c r="A17" s="64" t="s">
        <v>43</v>
      </c>
      <c r="B17" s="10">
        <v>400</v>
      </c>
      <c r="C17" s="10">
        <f>FSS!B6</f>
        <v>0</v>
      </c>
      <c r="D17" s="63">
        <f>FSS!B7</f>
        <v>0</v>
      </c>
      <c r="E17" s="10">
        <f>FSS!B8</f>
        <v>0</v>
      </c>
      <c r="F17" s="62">
        <f t="shared" si="1"/>
        <v>400</v>
      </c>
      <c r="G17" s="36" t="s">
        <v>54</v>
      </c>
      <c r="H17" s="36" t="s">
        <v>54</v>
      </c>
      <c r="I17" s="53"/>
      <c r="J17" s="58"/>
    </row>
    <row r="18" spans="1:17" x14ac:dyDescent="0.3">
      <c r="A18" s="98" t="s">
        <v>12</v>
      </c>
      <c r="B18" s="113">
        <v>0</v>
      </c>
      <c r="C18" s="99">
        <f>GCC!B6</f>
        <v>0</v>
      </c>
      <c r="D18" s="114">
        <v>0</v>
      </c>
      <c r="E18" s="99">
        <f>GCC!B8</f>
        <v>0</v>
      </c>
      <c r="F18" s="113">
        <f>B18+C18-D18-E18</f>
        <v>0</v>
      </c>
      <c r="G18" s="101"/>
      <c r="H18" s="101"/>
      <c r="I18" s="102"/>
      <c r="J18" s="112"/>
      <c r="K18" s="28">
        <v>2025</v>
      </c>
    </row>
    <row r="19" spans="1:17" x14ac:dyDescent="0.3">
      <c r="A19" s="48" t="s">
        <v>46</v>
      </c>
      <c r="B19" s="10">
        <v>900</v>
      </c>
      <c r="C19" s="10">
        <f>GHRMS!B6</f>
        <v>0</v>
      </c>
      <c r="D19" s="16">
        <v>0</v>
      </c>
      <c r="E19" s="10">
        <f>GHRMS!B8</f>
        <v>0</v>
      </c>
      <c r="F19" s="10">
        <f t="shared" si="1"/>
        <v>900</v>
      </c>
      <c r="G19" s="36" t="s">
        <v>54</v>
      </c>
      <c r="H19" s="36" t="s">
        <v>54</v>
      </c>
      <c r="I19" s="53" t="s">
        <v>54</v>
      </c>
      <c r="J19" s="58" t="s">
        <v>54</v>
      </c>
    </row>
    <row r="20" spans="1:17" x14ac:dyDescent="0.3">
      <c r="A20" s="48" t="s">
        <v>30</v>
      </c>
      <c r="B20" s="10">
        <v>3575</v>
      </c>
      <c r="C20" s="10">
        <f>GNO!B6</f>
        <v>0</v>
      </c>
      <c r="D20" s="16">
        <f>GNO!B7</f>
        <v>0</v>
      </c>
      <c r="E20" s="10">
        <f>GNO!B8</f>
        <v>0</v>
      </c>
      <c r="F20" s="10">
        <f t="shared" si="1"/>
        <v>3575</v>
      </c>
      <c r="G20" s="36" t="s">
        <v>54</v>
      </c>
      <c r="H20" s="36" t="s">
        <v>54</v>
      </c>
      <c r="I20" s="53" t="s">
        <v>54</v>
      </c>
      <c r="J20" s="58" t="s">
        <v>54</v>
      </c>
      <c r="K20" s="34"/>
    </row>
    <row r="21" spans="1:17" x14ac:dyDescent="0.3">
      <c r="A21" s="48" t="s">
        <v>98</v>
      </c>
      <c r="B21" s="10">
        <v>1000</v>
      </c>
      <c r="C21" s="10">
        <f>GOCPS!B6</f>
        <v>0</v>
      </c>
      <c r="D21" s="16">
        <f>GOCPS!B7</f>
        <v>0</v>
      </c>
      <c r="E21" s="10">
        <f>GOCPS!B8</f>
        <v>290</v>
      </c>
      <c r="F21" s="10">
        <f>B21+C21-D21-E21</f>
        <v>710</v>
      </c>
      <c r="G21" s="36" t="s">
        <v>54</v>
      </c>
      <c r="H21" s="36" t="s">
        <v>54</v>
      </c>
      <c r="I21" s="53" t="s">
        <v>54</v>
      </c>
      <c r="J21" s="58" t="s">
        <v>54</v>
      </c>
    </row>
    <row r="22" spans="1:17" x14ac:dyDescent="0.3">
      <c r="A22" s="48" t="s">
        <v>13</v>
      </c>
      <c r="B22" s="10">
        <v>780</v>
      </c>
      <c r="C22" s="10">
        <f>'HDFS-GSA'!B6</f>
        <v>0</v>
      </c>
      <c r="D22" s="16">
        <f>'HDFS-GSA'!B7</f>
        <v>0</v>
      </c>
      <c r="E22" s="10">
        <f>'HDFS-GSA'!B8</f>
        <v>0</v>
      </c>
      <c r="F22" s="10">
        <f t="shared" si="1"/>
        <v>780</v>
      </c>
      <c r="G22" s="36" t="s">
        <v>54</v>
      </c>
      <c r="H22" s="36" t="s">
        <v>54</v>
      </c>
      <c r="I22" s="53" t="s">
        <v>54</v>
      </c>
      <c r="J22" s="58" t="s">
        <v>54</v>
      </c>
    </row>
    <row r="23" spans="1:17" x14ac:dyDescent="0.3">
      <c r="A23" s="48" t="s">
        <v>14</v>
      </c>
      <c r="B23" s="10">
        <v>13000</v>
      </c>
      <c r="C23" s="10">
        <f>HFES!B6</f>
        <v>0</v>
      </c>
      <c r="D23" s="16">
        <f>HFES!B7</f>
        <v>0</v>
      </c>
      <c r="E23" s="10">
        <f>HFES!B8</f>
        <v>6000</v>
      </c>
      <c r="F23" s="10">
        <f t="shared" si="1"/>
        <v>7000</v>
      </c>
      <c r="G23" s="36" t="s">
        <v>54</v>
      </c>
      <c r="H23" s="36" t="s">
        <v>54</v>
      </c>
      <c r="I23" s="53" t="s">
        <v>54</v>
      </c>
      <c r="J23" s="58"/>
    </row>
    <row r="24" spans="1:17" x14ac:dyDescent="0.3">
      <c r="A24" s="48" t="s">
        <v>15</v>
      </c>
      <c r="B24" s="10">
        <v>4370</v>
      </c>
      <c r="C24" s="10">
        <f>LESETAC!B6</f>
        <v>0</v>
      </c>
      <c r="D24" s="16">
        <f>LESETAC!B7</f>
        <v>0</v>
      </c>
      <c r="E24" s="10">
        <f>LESETAC!B8</f>
        <v>0</v>
      </c>
      <c r="F24" s="10">
        <f t="shared" si="1"/>
        <v>4370</v>
      </c>
      <c r="G24" s="36" t="s">
        <v>54</v>
      </c>
      <c r="H24" s="36" t="s">
        <v>54</v>
      </c>
      <c r="I24" s="53" t="s">
        <v>54</v>
      </c>
      <c r="J24" s="58" t="s">
        <v>54</v>
      </c>
    </row>
    <row r="25" spans="1:17" x14ac:dyDescent="0.3">
      <c r="A25" s="111" t="s">
        <v>66</v>
      </c>
      <c r="B25" s="99">
        <v>0</v>
      </c>
      <c r="C25" s="99">
        <v>0</v>
      </c>
      <c r="D25" s="100">
        <v>0</v>
      </c>
      <c r="E25" s="99">
        <f>MEGA!B8</f>
        <v>0</v>
      </c>
      <c r="F25" s="99">
        <f>B25+C25-D25-E25</f>
        <v>0</v>
      </c>
      <c r="G25" s="101"/>
      <c r="H25" s="101"/>
      <c r="I25" s="102"/>
      <c r="J25" s="112"/>
    </row>
    <row r="26" spans="1:17" s="50" customFormat="1" x14ac:dyDescent="0.3">
      <c r="A26" s="111" t="s">
        <v>53</v>
      </c>
      <c r="B26" s="99">
        <v>0</v>
      </c>
      <c r="C26" s="99">
        <v>0</v>
      </c>
      <c r="D26" s="100">
        <f>MHSA!B7</f>
        <v>0</v>
      </c>
      <c r="E26" s="99">
        <f>MHSA!B8</f>
        <v>0</v>
      </c>
      <c r="F26" s="99">
        <f>B26+C26-D26-E26</f>
        <v>0</v>
      </c>
      <c r="G26" s="101"/>
      <c r="H26" s="101"/>
      <c r="I26" s="102"/>
      <c r="J26" s="112"/>
      <c r="K26"/>
      <c r="L26"/>
      <c r="M26"/>
      <c r="N26"/>
      <c r="O26"/>
      <c r="P26"/>
      <c r="Q26"/>
    </row>
    <row r="27" spans="1:17" s="50" customFormat="1" x14ac:dyDescent="0.3">
      <c r="A27" s="48" t="s">
        <v>48</v>
      </c>
      <c r="B27" s="10">
        <v>750</v>
      </c>
      <c r="C27" s="10">
        <v>0</v>
      </c>
      <c r="D27" s="16">
        <f>PGSA!B7</f>
        <v>0</v>
      </c>
      <c r="E27" s="10">
        <f>PGSA!B8</f>
        <v>0</v>
      </c>
      <c r="F27" s="10">
        <f>B27+C27-D27-E27</f>
        <v>750</v>
      </c>
      <c r="G27" s="36" t="s">
        <v>54</v>
      </c>
      <c r="H27" s="36" t="s">
        <v>54</v>
      </c>
      <c r="I27" s="53"/>
      <c r="J27" s="58"/>
      <c r="K27"/>
      <c r="L27"/>
      <c r="M27"/>
      <c r="N27"/>
      <c r="O27"/>
      <c r="P27"/>
      <c r="Q27"/>
    </row>
    <row r="28" spans="1:17" s="50" customFormat="1" x14ac:dyDescent="0.3">
      <c r="A28" s="48" t="s">
        <v>101</v>
      </c>
      <c r="B28" s="10">
        <v>5200</v>
      </c>
      <c r="C28" s="10">
        <v>0</v>
      </c>
      <c r="D28" s="16">
        <v>0</v>
      </c>
      <c r="E28" s="10">
        <v>0</v>
      </c>
      <c r="F28" s="10">
        <f>B28+C28-D28-E28</f>
        <v>5200</v>
      </c>
      <c r="G28" s="36" t="s">
        <v>54</v>
      </c>
      <c r="H28" s="36" t="s">
        <v>54</v>
      </c>
      <c r="I28" s="53" t="s">
        <v>54</v>
      </c>
      <c r="J28" s="58" t="s">
        <v>54</v>
      </c>
      <c r="K28"/>
      <c r="L28"/>
      <c r="M28"/>
      <c r="N28"/>
      <c r="O28"/>
      <c r="P28"/>
      <c r="Q28"/>
    </row>
    <row r="29" spans="1:17" x14ac:dyDescent="0.3">
      <c r="A29" s="48" t="s">
        <v>16</v>
      </c>
      <c r="B29" s="10">
        <v>9000</v>
      </c>
      <c r="C29" s="10">
        <f>RGA!B6</f>
        <v>0</v>
      </c>
      <c r="D29" s="16">
        <f>RGA!B7</f>
        <v>0</v>
      </c>
      <c r="E29" s="10">
        <f>RGA!B8</f>
        <v>3890.45</v>
      </c>
      <c r="F29" s="10">
        <f t="shared" ref="F29:F35" si="2">B29+C29-D29-E29</f>
        <v>5109.55</v>
      </c>
      <c r="G29" s="36" t="s">
        <v>54</v>
      </c>
      <c r="H29" s="36" t="s">
        <v>54</v>
      </c>
      <c r="I29" s="53" t="s">
        <v>54</v>
      </c>
      <c r="J29" s="58" t="s">
        <v>54</v>
      </c>
      <c r="K29" s="34"/>
    </row>
    <row r="30" spans="1:17" x14ac:dyDescent="0.3">
      <c r="A30" s="89" t="s">
        <v>57</v>
      </c>
      <c r="B30" s="10">
        <v>625</v>
      </c>
      <c r="C30" s="10">
        <v>0</v>
      </c>
      <c r="D30" s="16">
        <v>0</v>
      </c>
      <c r="E30" s="10">
        <f>SPE!B8</f>
        <v>0</v>
      </c>
      <c r="F30" s="10">
        <f>B30+C30-D30-E30</f>
        <v>625</v>
      </c>
      <c r="G30" s="36" t="s">
        <v>54</v>
      </c>
      <c r="H30" s="36" t="s">
        <v>54</v>
      </c>
      <c r="I30" s="53"/>
      <c r="J30" s="59"/>
    </row>
    <row r="31" spans="1:17" x14ac:dyDescent="0.3">
      <c r="A31" s="48" t="s">
        <v>17</v>
      </c>
      <c r="B31" s="10">
        <v>1300</v>
      </c>
      <c r="C31" s="10">
        <v>0</v>
      </c>
      <c r="D31" s="16">
        <v>0</v>
      </c>
      <c r="E31" s="10">
        <f>SCAMS!B8</f>
        <v>0</v>
      </c>
      <c r="F31" s="10">
        <f>B31+C31-D31-E31</f>
        <v>1300</v>
      </c>
      <c r="G31" s="36" t="s">
        <v>54</v>
      </c>
      <c r="H31" s="36" t="s">
        <v>54</v>
      </c>
      <c r="I31" s="53"/>
      <c r="J31" s="59"/>
    </row>
    <row r="32" spans="1:17" ht="15.75" customHeight="1" x14ac:dyDescent="0.3">
      <c r="A32" s="90" t="s">
        <v>47</v>
      </c>
      <c r="B32" s="10">
        <v>2012.5</v>
      </c>
      <c r="C32" s="10"/>
      <c r="D32" s="16">
        <f>TASM!B7</f>
        <v>0</v>
      </c>
      <c r="E32" s="10">
        <f>TASM!B8</f>
        <v>0</v>
      </c>
      <c r="F32" s="10">
        <f>B32+C32-D32-E32</f>
        <v>2012.5</v>
      </c>
      <c r="G32" s="36" t="s">
        <v>54</v>
      </c>
      <c r="H32" s="36" t="s">
        <v>54</v>
      </c>
      <c r="I32" s="53"/>
      <c r="J32" s="59"/>
    </row>
    <row r="33" spans="1:16" x14ac:dyDescent="0.3">
      <c r="A33" s="98" t="s">
        <v>31</v>
      </c>
      <c r="B33" s="99">
        <v>0</v>
      </c>
      <c r="C33" s="99">
        <f>TPC!B6</f>
        <v>0</v>
      </c>
      <c r="D33" s="100">
        <v>0</v>
      </c>
      <c r="E33" s="99">
        <f>TPC!B8</f>
        <v>0</v>
      </c>
      <c r="F33" s="99">
        <f>B33+C33-D33-E33</f>
        <v>0</v>
      </c>
      <c r="G33" s="101"/>
      <c r="H33" s="101"/>
      <c r="I33" s="102"/>
      <c r="J33" s="103"/>
      <c r="K33" s="34"/>
    </row>
    <row r="34" spans="1:16" x14ac:dyDescent="0.3">
      <c r="A34" s="104" t="s">
        <v>65</v>
      </c>
      <c r="B34" s="105">
        <v>0</v>
      </c>
      <c r="C34" s="106">
        <v>0</v>
      </c>
      <c r="D34" s="106">
        <f>[1]WTAWS!B7</f>
        <v>0</v>
      </c>
      <c r="E34" s="106">
        <f>[1]WTAWS!B8</f>
        <v>0</v>
      </c>
      <c r="F34" s="107">
        <f>B34+C34-D34-E34</f>
        <v>0</v>
      </c>
      <c r="G34" s="108"/>
      <c r="H34" s="109"/>
      <c r="I34" s="108"/>
      <c r="J34" s="110"/>
      <c r="K34" s="61"/>
      <c r="M34" s="60"/>
      <c r="N34" s="51"/>
      <c r="O34" s="51"/>
      <c r="P34" s="51"/>
    </row>
    <row r="35" spans="1:16" x14ac:dyDescent="0.3">
      <c r="A35" s="48" t="s">
        <v>40</v>
      </c>
      <c r="B35" s="10">
        <v>2700</v>
      </c>
      <c r="C35" s="10">
        <f>Zamo!B6</f>
        <v>0</v>
      </c>
      <c r="D35" s="16">
        <f>Zamo!B7</f>
        <v>0</v>
      </c>
      <c r="E35" s="10">
        <f>Zamo!B8</f>
        <v>0</v>
      </c>
      <c r="F35" s="10">
        <f t="shared" si="2"/>
        <v>2700</v>
      </c>
      <c r="G35" s="36" t="s">
        <v>54</v>
      </c>
      <c r="H35" s="36" t="s">
        <v>54</v>
      </c>
      <c r="I35" s="53" t="s">
        <v>54</v>
      </c>
      <c r="J35" s="59" t="s">
        <v>54</v>
      </c>
      <c r="K35" s="34"/>
    </row>
    <row r="36" spans="1:16" x14ac:dyDescent="0.3">
      <c r="A36" s="48" t="s">
        <v>18</v>
      </c>
      <c r="B36" s="10"/>
      <c r="C36" s="10">
        <f>WIS!B6</f>
        <v>0</v>
      </c>
      <c r="D36" s="16"/>
      <c r="E36" s="10">
        <f>WIS!B7</f>
        <v>0</v>
      </c>
      <c r="F36" s="10">
        <f>B36+C36-E36</f>
        <v>0</v>
      </c>
      <c r="G36" s="36"/>
      <c r="H36" s="36"/>
      <c r="I36" s="53"/>
      <c r="J36" s="59"/>
    </row>
    <row r="37" spans="1:16" x14ac:dyDescent="0.3">
      <c r="A37" s="48" t="s">
        <v>19</v>
      </c>
      <c r="B37" s="10">
        <v>3000</v>
      </c>
      <c r="C37" s="10">
        <f>Cont!B6</f>
        <v>0</v>
      </c>
      <c r="D37" s="16"/>
      <c r="E37" s="10">
        <f>Cont!B7</f>
        <v>600</v>
      </c>
      <c r="F37" s="10">
        <f>B37+C37-E37</f>
        <v>2400</v>
      </c>
      <c r="G37" s="36"/>
      <c r="H37" s="36"/>
      <c r="I37" s="53"/>
      <c r="J37" s="59"/>
    </row>
    <row r="39" spans="1:16" s="23" customFormat="1" x14ac:dyDescent="0.3">
      <c r="A39" s="23" t="s">
        <v>20</v>
      </c>
      <c r="B39" s="24">
        <f>SUM(B5:B38)</f>
        <v>82242.5</v>
      </c>
      <c r="C39" s="24">
        <f>SUM(C5:C38)</f>
        <v>0</v>
      </c>
      <c r="D39" s="26">
        <f>SUM(D5:D33)</f>
        <v>0</v>
      </c>
      <c r="E39" s="24">
        <f>SUM(E5:E33)</f>
        <v>13035.23</v>
      </c>
      <c r="F39" s="24">
        <f>SUM(F5:F37)</f>
        <v>68607.27</v>
      </c>
      <c r="G39" s="37"/>
      <c r="H39" s="37"/>
      <c r="I39" s="37"/>
      <c r="J39" s="37"/>
    </row>
    <row r="40" spans="1:16" x14ac:dyDescent="0.3">
      <c r="G40" s="37"/>
      <c r="H40" s="37"/>
      <c r="I40" s="37"/>
      <c r="J40" s="37"/>
    </row>
    <row r="42" spans="1:16" x14ac:dyDescent="0.3">
      <c r="A42" s="30" t="s">
        <v>32</v>
      </c>
    </row>
    <row r="43" spans="1:16" x14ac:dyDescent="0.3">
      <c r="A43" s="52" t="s">
        <v>56</v>
      </c>
      <c r="G43" s="41"/>
      <c r="H43" s="41"/>
      <c r="I43" s="41"/>
      <c r="J43" s="41"/>
    </row>
    <row r="44" spans="1:16" x14ac:dyDescent="0.3">
      <c r="A44" s="54" t="s">
        <v>33</v>
      </c>
    </row>
    <row r="45" spans="1:16" x14ac:dyDescent="0.3">
      <c r="A45" s="31" t="s">
        <v>59</v>
      </c>
    </row>
    <row r="46" spans="1:16" x14ac:dyDescent="0.3">
      <c r="A46" s="50" t="s">
        <v>55</v>
      </c>
    </row>
    <row r="48" spans="1:16" x14ac:dyDescent="0.3">
      <c r="A48" s="18" t="s">
        <v>60</v>
      </c>
    </row>
  </sheetData>
  <mergeCells count="1">
    <mergeCell ref="D1:F1"/>
  </mergeCells>
  <hyperlinks>
    <hyperlink ref="A6" location="AECGO!A1" display="Agricultural Education &amp; Communication Graduate Organization" xr:uid="{00000000-0004-0000-0000-000000000000}"/>
    <hyperlink ref="A9" location="ANRS!A1" display="Association for Natural Resource Scientists" xr:uid="{00000000-0004-0000-0000-000001000000}"/>
    <hyperlink ref="A8" location="TTUAB!A1" display="Association of Biologists" xr:uid="{00000000-0004-0000-0000-000002000000}"/>
    <hyperlink ref="A13" location="CGSO!A1" display="Chemistry Graduate Student Organization" xr:uid="{00000000-0004-0000-0000-000004000000}"/>
    <hyperlink ref="A14" location="CPGSC!A1" display="Clinical Psychology Graduate Student Council" xr:uid="{00000000-0004-0000-0000-000005000000}"/>
    <hyperlink ref="A33" location="TPC!A1" display="Tech Print Club" xr:uid="{00000000-0004-0000-0000-000006000000}"/>
    <hyperlink ref="A18" location="GCC!A1" display="Graduate Clay Club" xr:uid="{00000000-0004-0000-0000-000007000000}"/>
    <hyperlink ref="A21" location="GOCPS!A1" display="Graduate Organization of Counseling Psychology Students" xr:uid="{00000000-0004-0000-0000-000008000000}"/>
    <hyperlink ref="A22" location="'HDFS-GSA'!A1" display="Human Development and Family Studies Graduate Student Association" xr:uid="{00000000-0004-0000-0000-00000A000000}"/>
    <hyperlink ref="A23" location="HFES!A1" display="Human Factors and Ergonomics Society" xr:uid="{00000000-0004-0000-0000-00000B000000}"/>
    <hyperlink ref="A24" location="LESETAC!A1" display="Llano Estacado Student Chapter of the Society of Environmental Toxicology and Chemistry" xr:uid="{00000000-0004-0000-0000-00000C000000}"/>
    <hyperlink ref="A19" location="GHRMS!A1" display="Graduate Hospitality &amp; Retail Management Students" xr:uid="{00000000-0004-0000-0000-00000D000000}"/>
    <hyperlink ref="A17" location="FSS!A1" display="Forensic Science Society" xr:uid="{00000000-0004-0000-0000-00000E000000}"/>
    <hyperlink ref="A29" location="RGA!A1" display="Rawls Graduate Association" xr:uid="{00000000-0004-0000-0000-00000F000000}"/>
    <hyperlink ref="A16" location="'SA-TIEHH'!A1" display="Student Association of the Institute of Environmenta and Human Health" xr:uid="{00000000-0004-0000-0000-000010000000}"/>
    <hyperlink ref="A31" location="SCAMS!A1" display="Student Chapter of the American Meteorological Society at TTU" xr:uid="{00000000-0004-0000-0000-000011000000}"/>
    <hyperlink ref="A35" location="Zamo!A1" display="ZamoRaiders" xr:uid="{00000000-0004-0000-0000-000012000000}"/>
    <hyperlink ref="A36" location="Misc!A1" display="Miscellaneous Funding" xr:uid="{00000000-0004-0000-0000-000013000000}"/>
    <hyperlink ref="A37" location="Cont!A1" display="Contingency Funding" xr:uid="{00000000-0004-0000-0000-000014000000}"/>
    <hyperlink ref="A20" location="GNO!A1" display="Graduate Nutrition Organization" xr:uid="{00000000-0004-0000-0000-000018000000}"/>
    <hyperlink ref="A15" location="EGSO!A1" display="Education Graduate Student Organization" xr:uid="{00000000-0004-0000-0000-000019000000}"/>
    <hyperlink ref="A7" location="ARMA!A1" display="Agricultural Economics Graduate Student Organization" xr:uid="{00000000-0004-0000-0000-00001A000000}"/>
    <hyperlink ref="A5" location="AEGSO!A1" display="Agricultural Economics Graduate Student Organization" xr:uid="{00000000-0004-0000-0000-00001B000000}"/>
    <hyperlink ref="A27" location="PGSA!A1" display="Philosohy Graduate Student Association" xr:uid="{00000000-0004-0000-0000-00001D000000}"/>
    <hyperlink ref="A10" location="BGSA!A1" display="Black Graduate Student Asso" xr:uid="{00000000-0004-0000-0000-00001F000000}"/>
    <hyperlink ref="A26" location="MHSA!A1" display="Museum Heritage Students Association" xr:uid="{00000000-0004-0000-0000-000020000000}"/>
    <hyperlink ref="A32" location="TASM!A1" display="Tech American Society for Microbiology" xr:uid="{4FE1E989-6FBB-4B8B-8FF7-F73D58AD647D}"/>
    <hyperlink ref="A30" location="SPE!A1" display="Society of Plastics Engineers" xr:uid="{1EF6D7AE-5014-4EF0-BC28-226C9531FADB}"/>
    <hyperlink ref="A34" location="WIS!A1" display="West Texas Asso for Women in STEAM" xr:uid="{38A59F55-FCBB-4C08-A770-7393DCA46076}"/>
    <hyperlink ref="A25" location="MEGA!A1" display="Mechanical Engineeing Graduate Student" xr:uid="{EC147ECA-8B77-4835-BD1B-2ACD48E8338B}"/>
    <hyperlink ref="A11" location="Cefiro!A1" display="Cefiro Enlace Hispano Literario y Cultural" xr:uid="{00000000-0004-0000-0000-000015000000}"/>
    <hyperlink ref="A12" location="CEGSA!A1" display="Chemical Engineering Graduate Student Association" xr:uid="{00000000-0004-0000-0000-000017000000}"/>
  </hyperlinks>
  <pageMargins left="0.75" right="0.75" top="1" bottom="1" header="0.5" footer="0.5"/>
  <pageSetup scale="6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C00000"/>
  </sheetPr>
  <dimension ref="A1:C2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10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Orgs'!B13</f>
        <v>0</v>
      </c>
      <c r="C5" s="76" t="s">
        <v>103</v>
      </c>
    </row>
    <row r="6" spans="1:3" x14ac:dyDescent="0.3">
      <c r="A6" s="3" t="s">
        <v>2</v>
      </c>
      <c r="B6" s="2">
        <v>0</v>
      </c>
      <c r="C6" s="76" t="s">
        <v>104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SUM(B12:B115)</f>
        <v>0</v>
      </c>
      <c r="C8" s="76"/>
    </row>
    <row r="9" spans="1:3" x14ac:dyDescent="0.3">
      <c r="A9" s="3" t="s">
        <v>23</v>
      </c>
      <c r="B9" s="2">
        <f>B5+B6-B8</f>
        <v>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9" spans="1:3" s="14" customFormat="1" x14ac:dyDescent="0.3">
      <c r="A19" s="12"/>
      <c r="B19" s="11"/>
      <c r="C19" s="13"/>
    </row>
    <row r="27" spans="1:3" s="14" customFormat="1" x14ac:dyDescent="0.3">
      <c r="A27" s="3"/>
      <c r="B27" s="2"/>
      <c r="C27"/>
    </row>
  </sheetData>
  <hyperlinks>
    <hyperlink ref="A1" location="'Total Orgs'!A1" display="Total Organizations" xr:uid="{00000000-0004-0000-0A00-000000000000}"/>
  </hyperlink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8" t="s">
        <v>11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Orgs'!B14</f>
        <v>1100</v>
      </c>
      <c r="C5" s="72" t="s">
        <v>142</v>
      </c>
    </row>
    <row r="6" spans="1:3" x14ac:dyDescent="0.3">
      <c r="A6" s="3" t="s">
        <v>2</v>
      </c>
      <c r="C6" s="72" t="s">
        <v>143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SUM(B12:B121)</f>
        <v>0</v>
      </c>
      <c r="C8" s="72"/>
    </row>
    <row r="9" spans="1:3" x14ac:dyDescent="0.3">
      <c r="A9" s="3" t="s">
        <v>23</v>
      </c>
      <c r="B9" s="2">
        <f>B5+B6-B8</f>
        <v>1100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B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42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Orgs'!B15</f>
        <v>0</v>
      </c>
      <c r="C5" s="76" t="s">
        <v>114</v>
      </c>
    </row>
    <row r="6" spans="1:3" x14ac:dyDescent="0.3">
      <c r="A6" s="3" t="s">
        <v>2</v>
      </c>
      <c r="C6" s="76" t="s">
        <v>115</v>
      </c>
    </row>
    <row r="7" spans="1:3" s="13" customFormat="1" x14ac:dyDescent="0.3">
      <c r="A7" s="19" t="s">
        <v>29</v>
      </c>
      <c r="B7" s="20"/>
      <c r="C7" s="92"/>
    </row>
    <row r="8" spans="1:3" x14ac:dyDescent="0.3">
      <c r="A8" s="3" t="s">
        <v>3</v>
      </c>
      <c r="B8" s="2">
        <f>SUM(B12:B123)</f>
        <v>0</v>
      </c>
      <c r="C8" s="76"/>
    </row>
    <row r="9" spans="1:3" x14ac:dyDescent="0.3">
      <c r="A9" s="3" t="s">
        <v>23</v>
      </c>
      <c r="B9" s="2">
        <f>B5+B6-B7-B8</f>
        <v>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C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43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Orgs'!B17</f>
        <v>400</v>
      </c>
      <c r="C5" s="76" t="s">
        <v>152</v>
      </c>
    </row>
    <row r="6" spans="1:3" x14ac:dyDescent="0.3">
      <c r="A6" s="3" t="s">
        <v>2</v>
      </c>
      <c r="C6" s="72"/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SUM(B12:B121)</f>
        <v>0</v>
      </c>
      <c r="C8" s="72"/>
    </row>
    <row r="9" spans="1:3" x14ac:dyDescent="0.3">
      <c r="A9" s="3" t="s">
        <v>23</v>
      </c>
      <c r="B9" s="2">
        <f>B5+B6-B7-B8</f>
        <v>400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D00-000000000000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C00000"/>
  </sheetPr>
  <dimension ref="A1:E29"/>
  <sheetViews>
    <sheetView workbookViewId="0">
      <selection activeCell="A12" sqref="A12:F31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50.69921875" customWidth="1"/>
  </cols>
  <sheetData>
    <row r="1" spans="1:5" x14ac:dyDescent="0.3">
      <c r="A1" s="7" t="s">
        <v>21</v>
      </c>
      <c r="C1" t="str">
        <f>'Total Orgs'!A1</f>
        <v>FY26</v>
      </c>
    </row>
    <row r="3" spans="1:5" x14ac:dyDescent="0.3">
      <c r="A3" s="4" t="s">
        <v>12</v>
      </c>
    </row>
    <row r="4" spans="1:5" x14ac:dyDescent="0.3">
      <c r="C4" s="72" t="s">
        <v>69</v>
      </c>
    </row>
    <row r="5" spans="1:5" x14ac:dyDescent="0.3">
      <c r="A5" s="3" t="s">
        <v>22</v>
      </c>
      <c r="B5" s="2">
        <f>'Total Orgs'!B18</f>
        <v>0</v>
      </c>
      <c r="C5" s="72" t="s">
        <v>72</v>
      </c>
    </row>
    <row r="6" spans="1:5" x14ac:dyDescent="0.3">
      <c r="A6" s="3" t="s">
        <v>2</v>
      </c>
      <c r="C6" s="72" t="s">
        <v>80</v>
      </c>
    </row>
    <row r="7" spans="1:5" x14ac:dyDescent="0.3">
      <c r="A7" s="3" t="s">
        <v>29</v>
      </c>
      <c r="B7" s="2">
        <f>'Total Orgs'!D18</f>
        <v>0</v>
      </c>
      <c r="C7" s="72"/>
    </row>
    <row r="8" spans="1:5" x14ac:dyDescent="0.3">
      <c r="A8" s="3" t="s">
        <v>3</v>
      </c>
      <c r="B8" s="2">
        <f>SUM(B12:B114)</f>
        <v>0</v>
      </c>
      <c r="C8" s="72"/>
    </row>
    <row r="9" spans="1:5" x14ac:dyDescent="0.3">
      <c r="A9" s="3" t="s">
        <v>23</v>
      </c>
      <c r="B9" s="2">
        <f>B5+B6-B7-B8</f>
        <v>0</v>
      </c>
      <c r="C9" s="72"/>
    </row>
    <row r="11" spans="1:5" s="1" customFormat="1" x14ac:dyDescent="0.3">
      <c r="A11" s="5" t="s">
        <v>24</v>
      </c>
      <c r="B11" s="6" t="s">
        <v>25</v>
      </c>
      <c r="C11" s="1" t="s">
        <v>26</v>
      </c>
    </row>
    <row r="12" spans="1:5" s="13" customFormat="1" x14ac:dyDescent="0.3">
      <c r="A12" s="3"/>
      <c r="B12" s="2"/>
      <c r="C12"/>
    </row>
    <row r="15" spans="1:5" x14ac:dyDescent="0.3">
      <c r="D15" s="57"/>
      <c r="E15" s="57"/>
    </row>
    <row r="16" spans="1:5" x14ac:dyDescent="0.3">
      <c r="D16" s="57"/>
      <c r="E16" s="57"/>
    </row>
    <row r="17" spans="4:5" x14ac:dyDescent="0.3">
      <c r="D17" s="68"/>
      <c r="E17" s="57"/>
    </row>
    <row r="18" spans="4:5" x14ac:dyDescent="0.3">
      <c r="D18" s="80"/>
      <c r="E18" s="57"/>
    </row>
    <row r="19" spans="4:5" x14ac:dyDescent="0.3">
      <c r="D19" s="80"/>
      <c r="E19" s="57"/>
    </row>
    <row r="20" spans="4:5" x14ac:dyDescent="0.3">
      <c r="D20" s="80"/>
      <c r="E20" s="57"/>
    </row>
    <row r="21" spans="4:5" x14ac:dyDescent="0.3">
      <c r="D21" s="80"/>
      <c r="E21" s="57"/>
    </row>
    <row r="22" spans="4:5" x14ac:dyDescent="0.3">
      <c r="D22" s="80"/>
      <c r="E22" s="57"/>
    </row>
    <row r="23" spans="4:5" x14ac:dyDescent="0.3">
      <c r="D23" s="81"/>
      <c r="E23" s="57"/>
    </row>
    <row r="24" spans="4:5" x14ac:dyDescent="0.3">
      <c r="D24" s="57"/>
      <c r="E24" s="57"/>
    </row>
    <row r="25" spans="4:5" x14ac:dyDescent="0.3">
      <c r="D25" s="57"/>
      <c r="E25" s="57"/>
    </row>
    <row r="26" spans="4:5" x14ac:dyDescent="0.3">
      <c r="D26" s="57"/>
      <c r="E26" s="57"/>
    </row>
    <row r="27" spans="4:5" x14ac:dyDescent="0.3">
      <c r="D27" s="66"/>
      <c r="E27" s="57"/>
    </row>
    <row r="28" spans="4:5" x14ac:dyDescent="0.3">
      <c r="D28" s="57"/>
      <c r="E28" s="66"/>
    </row>
    <row r="29" spans="4:5" x14ac:dyDescent="0.3">
      <c r="D29" s="57"/>
      <c r="E29" s="57"/>
    </row>
  </sheetData>
  <hyperlinks>
    <hyperlink ref="A1" location="'Total Orgs'!A1" display="Total Organizations" xr:uid="{00000000-0004-0000-0E00-000000000000}"/>
  </hyperlinks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1"/>
  </sheetPr>
  <dimension ref="A1:G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7" x14ac:dyDescent="0.3">
      <c r="A1" s="7" t="s">
        <v>21</v>
      </c>
      <c r="C1" t="str">
        <f>'Total Orgs'!A1</f>
        <v>FY26</v>
      </c>
    </row>
    <row r="3" spans="1:7" x14ac:dyDescent="0.3">
      <c r="A3" s="4" t="s">
        <v>46</v>
      </c>
    </row>
    <row r="4" spans="1:7" x14ac:dyDescent="0.3">
      <c r="C4" s="72" t="s">
        <v>69</v>
      </c>
    </row>
    <row r="5" spans="1:7" x14ac:dyDescent="0.3">
      <c r="A5" s="3" t="s">
        <v>22</v>
      </c>
      <c r="B5" s="2">
        <f>'Total Orgs'!B19</f>
        <v>900</v>
      </c>
      <c r="C5" s="76" t="s">
        <v>79</v>
      </c>
    </row>
    <row r="6" spans="1:7" x14ac:dyDescent="0.3">
      <c r="A6" s="3" t="s">
        <v>2</v>
      </c>
      <c r="C6" s="76" t="s">
        <v>106</v>
      </c>
    </row>
    <row r="7" spans="1:7" ht="15.75" customHeight="1" x14ac:dyDescent="0.3">
      <c r="A7" s="3" t="s">
        <v>29</v>
      </c>
      <c r="C7" s="76" t="s">
        <v>107</v>
      </c>
      <c r="D7" s="14"/>
      <c r="E7" s="14"/>
      <c r="F7" s="14"/>
      <c r="G7" s="14"/>
    </row>
    <row r="8" spans="1:7" x14ac:dyDescent="0.3">
      <c r="A8" s="3" t="s">
        <v>3</v>
      </c>
      <c r="B8" s="2">
        <f>SUM(B12:B122)</f>
        <v>0</v>
      </c>
      <c r="C8" s="72"/>
      <c r="D8" s="14"/>
      <c r="E8" s="14"/>
      <c r="F8" s="14"/>
      <c r="G8" s="14"/>
    </row>
    <row r="9" spans="1:7" x14ac:dyDescent="0.3">
      <c r="A9" s="3" t="s">
        <v>23</v>
      </c>
      <c r="B9" s="2">
        <f>B5+B6-B8</f>
        <v>900</v>
      </c>
      <c r="C9" s="72"/>
      <c r="D9" s="14"/>
      <c r="E9" s="14"/>
      <c r="F9" s="14"/>
      <c r="G9" s="14"/>
    </row>
    <row r="10" spans="1:7" x14ac:dyDescent="0.3">
      <c r="D10" s="14"/>
      <c r="E10" s="14"/>
      <c r="F10" s="14"/>
      <c r="G10" s="14"/>
    </row>
    <row r="11" spans="1:7" s="1" customFormat="1" x14ac:dyDescent="0.3">
      <c r="A11" s="5" t="s">
        <v>24</v>
      </c>
      <c r="B11" s="6" t="s">
        <v>25</v>
      </c>
      <c r="C11" s="1" t="s">
        <v>26</v>
      </c>
      <c r="D11" s="14"/>
      <c r="E11" s="14"/>
      <c r="F11" s="14"/>
      <c r="G11" s="14"/>
    </row>
    <row r="12" spans="1:7" s="14" customFormat="1" x14ac:dyDescent="0.3">
      <c r="A12" s="12"/>
      <c r="B12" s="11"/>
      <c r="C12" s="13"/>
    </row>
    <row r="13" spans="1:7" x14ac:dyDescent="0.3">
      <c r="C13" s="15"/>
      <c r="D13" s="14"/>
      <c r="E13" s="14"/>
      <c r="F13" s="14"/>
      <c r="G13" s="14"/>
    </row>
    <row r="14" spans="1:7" x14ac:dyDescent="0.3">
      <c r="D14" s="14"/>
      <c r="E14" s="14"/>
      <c r="F14" s="14"/>
      <c r="G14" s="14"/>
    </row>
    <row r="28" spans="3:3" x14ac:dyDescent="0.3">
      <c r="C28" s="15"/>
    </row>
  </sheetData>
  <hyperlinks>
    <hyperlink ref="A1" location="'Total Orgs'!A1" display="Total Organizations" xr:uid="{00000000-0004-0000-0F00-000000000000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D34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30</v>
      </c>
    </row>
    <row r="4" spans="1:4" x14ac:dyDescent="0.3">
      <c r="C4" s="72" t="s">
        <v>94</v>
      </c>
    </row>
    <row r="5" spans="1:4" x14ac:dyDescent="0.3">
      <c r="A5" s="3" t="s">
        <v>22</v>
      </c>
      <c r="B5" s="2">
        <f>'Total Orgs'!B20</f>
        <v>3575</v>
      </c>
      <c r="C5" s="76" t="s">
        <v>119</v>
      </c>
    </row>
    <row r="6" spans="1:4" x14ac:dyDescent="0.3">
      <c r="A6" s="3" t="s">
        <v>2</v>
      </c>
      <c r="C6" s="76" t="s">
        <v>81</v>
      </c>
    </row>
    <row r="7" spans="1:4" x14ac:dyDescent="0.3">
      <c r="A7" s="3" t="s">
        <v>29</v>
      </c>
      <c r="C7" s="72"/>
    </row>
    <row r="8" spans="1:4" x14ac:dyDescent="0.3">
      <c r="A8" s="3" t="s">
        <v>3</v>
      </c>
      <c r="B8" s="2">
        <f>SUM(B12:B120)</f>
        <v>0</v>
      </c>
      <c r="C8" s="72"/>
    </row>
    <row r="9" spans="1:4" x14ac:dyDescent="0.3">
      <c r="A9" s="3" t="s">
        <v>23</v>
      </c>
      <c r="B9" s="2">
        <f>B5+B6-B8</f>
        <v>3575</v>
      </c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2" spans="1:4" s="28" customFormat="1" x14ac:dyDescent="0.3">
      <c r="A12" s="3"/>
      <c r="B12" s="2"/>
      <c r="C12" s="29"/>
    </row>
    <row r="13" spans="1:4" s="28" customFormat="1" x14ac:dyDescent="0.3">
      <c r="A13" s="3"/>
      <c r="B13" s="2"/>
      <c r="C13" s="29"/>
    </row>
    <row r="14" spans="1:4" s="28" customFormat="1" x14ac:dyDescent="0.3">
      <c r="A14" s="3"/>
      <c r="B14" s="2"/>
      <c r="C14" s="29"/>
      <c r="D14" s="69"/>
    </row>
    <row r="15" spans="1:4" s="28" customFormat="1" x14ac:dyDescent="0.3">
      <c r="A15" s="3"/>
      <c r="B15" s="2"/>
      <c r="C15" s="29"/>
      <c r="D15" s="69"/>
    </row>
    <row r="16" spans="1:4" s="28" customFormat="1" x14ac:dyDescent="0.3">
      <c r="A16" s="3"/>
      <c r="B16" s="2"/>
      <c r="C16" s="29"/>
      <c r="D16" s="69"/>
    </row>
    <row r="17" spans="1:4" s="28" customFormat="1" x14ac:dyDescent="0.3">
      <c r="A17" s="3"/>
      <c r="B17" s="2"/>
      <c r="C17" s="29"/>
      <c r="D17" s="69"/>
    </row>
    <row r="18" spans="1:4" x14ac:dyDescent="0.3">
      <c r="C18" s="38"/>
      <c r="D18" s="57"/>
    </row>
    <row r="19" spans="1:4" x14ac:dyDescent="0.3">
      <c r="C19" s="29"/>
      <c r="D19" s="57"/>
    </row>
    <row r="20" spans="1:4" x14ac:dyDescent="0.3">
      <c r="C20" s="29"/>
      <c r="D20" s="70"/>
    </row>
    <row r="21" spans="1:4" x14ac:dyDescent="0.3">
      <c r="C21" s="29"/>
      <c r="D21" s="57"/>
    </row>
    <row r="22" spans="1:4" x14ac:dyDescent="0.3">
      <c r="C22" s="29"/>
    </row>
    <row r="23" spans="1:4" x14ac:dyDescent="0.3">
      <c r="C23" s="29"/>
    </row>
    <row r="24" spans="1:4" x14ac:dyDescent="0.3">
      <c r="C24" s="29"/>
    </row>
    <row r="25" spans="1:4" x14ac:dyDescent="0.3">
      <c r="C25" s="29"/>
    </row>
    <row r="26" spans="1:4" x14ac:dyDescent="0.3">
      <c r="C26" s="29"/>
    </row>
    <row r="27" spans="1:4" x14ac:dyDescent="0.3">
      <c r="C27" s="29"/>
    </row>
    <row r="28" spans="1:4" x14ac:dyDescent="0.3">
      <c r="C28" s="29"/>
    </row>
    <row r="29" spans="1:4" x14ac:dyDescent="0.3">
      <c r="C29" s="29"/>
    </row>
    <row r="30" spans="1:4" x14ac:dyDescent="0.3">
      <c r="C30" s="29"/>
    </row>
    <row r="31" spans="1:4" x14ac:dyDescent="0.3">
      <c r="C31" s="29"/>
    </row>
    <row r="32" spans="1:4" x14ac:dyDescent="0.3">
      <c r="C32" s="29"/>
    </row>
    <row r="33" spans="3:3" x14ac:dyDescent="0.3">
      <c r="C33" s="29"/>
    </row>
    <row r="34" spans="3:3" x14ac:dyDescent="0.3">
      <c r="C34" s="29"/>
    </row>
  </sheetData>
  <hyperlinks>
    <hyperlink ref="A1" location="'Total Orgs'!A1" display="Total Organizations" xr:uid="{00000000-0004-0000-1000-000000000000}"/>
  </hyperlinks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C00000"/>
  </sheetPr>
  <dimension ref="A1:C20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98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Orgs'!B21</f>
        <v>1000</v>
      </c>
      <c r="C5" s="76" t="s">
        <v>125</v>
      </c>
    </row>
    <row r="6" spans="1:3" x14ac:dyDescent="0.3">
      <c r="A6" s="3" t="s">
        <v>2</v>
      </c>
      <c r="C6" s="76" t="s">
        <v>126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SUM(B12:B121)</f>
        <v>290</v>
      </c>
      <c r="C8" s="76"/>
    </row>
    <row r="9" spans="1:3" x14ac:dyDescent="0.3">
      <c r="A9" s="3" t="s">
        <v>23</v>
      </c>
      <c r="B9" s="2">
        <f>B5+B6-B7-B8</f>
        <v>710</v>
      </c>
      <c r="C9" s="76"/>
    </row>
    <row r="10" spans="1:3" x14ac:dyDescent="0.3">
      <c r="C10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x14ac:dyDescent="0.3">
      <c r="A12" s="3" t="s">
        <v>130</v>
      </c>
      <c r="B12" s="2">
        <v>150</v>
      </c>
      <c r="C12" t="s">
        <v>131</v>
      </c>
    </row>
    <row r="13" spans="1:3" x14ac:dyDescent="0.3">
      <c r="C13" t="s">
        <v>132</v>
      </c>
    </row>
    <row r="14" spans="1:3" x14ac:dyDescent="0.3">
      <c r="C14" t="s">
        <v>133</v>
      </c>
    </row>
    <row r="15" spans="1:3" x14ac:dyDescent="0.3">
      <c r="C15" t="s">
        <v>134</v>
      </c>
    </row>
    <row r="17" spans="1:3" x14ac:dyDescent="0.3">
      <c r="A17" s="3" t="s">
        <v>164</v>
      </c>
      <c r="B17" s="2">
        <v>140</v>
      </c>
      <c r="C17" t="s">
        <v>165</v>
      </c>
    </row>
    <row r="18" spans="1:3" x14ac:dyDescent="0.3">
      <c r="C18" t="s">
        <v>166</v>
      </c>
    </row>
    <row r="19" spans="1:3" x14ac:dyDescent="0.3">
      <c r="C19" s="31" t="s">
        <v>167</v>
      </c>
    </row>
    <row r="20" spans="1:3" x14ac:dyDescent="0.3">
      <c r="C20" t="s">
        <v>125</v>
      </c>
    </row>
  </sheetData>
  <hyperlinks>
    <hyperlink ref="A1" location="'Total Orgs'!A1" display="Total Organizations" xr:uid="{00000000-0004-0000-1100-000000000000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3">
    <tabColor rgb="FFC00000"/>
  </sheetPr>
  <dimension ref="A1:C12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13</v>
      </c>
    </row>
    <row r="5" spans="1:3" x14ac:dyDescent="0.3">
      <c r="A5" s="3" t="s">
        <v>22</v>
      </c>
      <c r="B5" s="2">
        <f>'Total Orgs'!B22</f>
        <v>780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SUM(B12:B117)</f>
        <v>0</v>
      </c>
    </row>
    <row r="9" spans="1:3" x14ac:dyDescent="0.3">
      <c r="A9" s="3" t="s">
        <v>23</v>
      </c>
      <c r="B9" s="2">
        <f>B5+B6-B8</f>
        <v>780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</sheetData>
  <hyperlinks>
    <hyperlink ref="A1" location="'Total Orgs'!A1" display="Total Organizations" xr:uid="{00000000-0004-0000-1400-000000000000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4">
    <tabColor theme="1"/>
  </sheetPr>
  <dimension ref="A1:D52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14</v>
      </c>
    </row>
    <row r="4" spans="1:4" x14ac:dyDescent="0.3">
      <c r="C4" s="72" t="s">
        <v>69</v>
      </c>
    </row>
    <row r="5" spans="1:4" x14ac:dyDescent="0.3">
      <c r="A5" s="3" t="s">
        <v>22</v>
      </c>
      <c r="B5" s="2">
        <f>'Total Orgs'!B23</f>
        <v>13000</v>
      </c>
      <c r="C5" s="76" t="s">
        <v>110</v>
      </c>
    </row>
    <row r="6" spans="1:4" x14ac:dyDescent="0.3">
      <c r="A6" s="3" t="s">
        <v>2</v>
      </c>
      <c r="C6" s="76" t="s">
        <v>73</v>
      </c>
    </row>
    <row r="7" spans="1:4" x14ac:dyDescent="0.3">
      <c r="A7" s="3" t="s">
        <v>29</v>
      </c>
      <c r="C7" s="76" t="s">
        <v>102</v>
      </c>
    </row>
    <row r="8" spans="1:4" x14ac:dyDescent="0.3">
      <c r="A8" s="3" t="s">
        <v>3</v>
      </c>
      <c r="B8" s="2">
        <f>SUM(B12:B146)</f>
        <v>6000</v>
      </c>
      <c r="C8" s="72"/>
    </row>
    <row r="9" spans="1:4" x14ac:dyDescent="0.3">
      <c r="A9" s="3" t="s">
        <v>23</v>
      </c>
      <c r="B9" s="2">
        <f>B5+B6-B8</f>
        <v>7000</v>
      </c>
      <c r="C9" s="72"/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2" spans="1:4" x14ac:dyDescent="0.3">
      <c r="A12" s="3" t="s">
        <v>130</v>
      </c>
      <c r="B12" s="2">
        <v>6000</v>
      </c>
      <c r="C12" t="s">
        <v>139</v>
      </c>
    </row>
    <row r="13" spans="1:4" x14ac:dyDescent="0.3">
      <c r="C13" t="s">
        <v>140</v>
      </c>
    </row>
    <row r="14" spans="1:4" x14ac:dyDescent="0.3">
      <c r="C14" t="s">
        <v>141</v>
      </c>
    </row>
    <row r="15" spans="1:4" x14ac:dyDescent="0.3">
      <c r="D15" s="57"/>
    </row>
    <row r="16" spans="1:4" x14ac:dyDescent="0.3">
      <c r="D16" s="57"/>
    </row>
    <row r="17" spans="4:4" x14ac:dyDescent="0.3">
      <c r="D17" s="57"/>
    </row>
    <row r="18" spans="4:4" x14ac:dyDescent="0.3">
      <c r="D18" s="57"/>
    </row>
    <row r="19" spans="4:4" x14ac:dyDescent="0.3">
      <c r="D19" s="57"/>
    </row>
    <row r="20" spans="4:4" x14ac:dyDescent="0.3">
      <c r="D20" s="57"/>
    </row>
    <row r="21" spans="4:4" x14ac:dyDescent="0.3">
      <c r="D21" s="57"/>
    </row>
    <row r="22" spans="4:4" x14ac:dyDescent="0.3">
      <c r="D22" s="68"/>
    </row>
    <row r="23" spans="4:4" x14ac:dyDescent="0.3">
      <c r="D23" s="57"/>
    </row>
    <row r="24" spans="4:4" x14ac:dyDescent="0.3">
      <c r="D24" s="66"/>
    </row>
    <row r="27" spans="4:4" x14ac:dyDescent="0.3">
      <c r="D27" s="80"/>
    </row>
    <row r="40" spans="4:4" x14ac:dyDescent="0.3">
      <c r="D40" s="57"/>
    </row>
    <row r="41" spans="4:4" x14ac:dyDescent="0.3">
      <c r="D41" s="57"/>
    </row>
    <row r="42" spans="4:4" x14ac:dyDescent="0.3">
      <c r="D42" s="57"/>
    </row>
    <row r="43" spans="4:4" x14ac:dyDescent="0.3">
      <c r="D43" s="57"/>
    </row>
    <row r="44" spans="4:4" x14ac:dyDescent="0.3">
      <c r="D44" s="57"/>
    </row>
    <row r="45" spans="4:4" x14ac:dyDescent="0.3">
      <c r="D45" s="57"/>
    </row>
    <row r="46" spans="4:4" x14ac:dyDescent="0.3">
      <c r="D46" s="57"/>
    </row>
    <row r="47" spans="4:4" x14ac:dyDescent="0.3">
      <c r="D47" s="57"/>
    </row>
    <row r="48" spans="4:4" x14ac:dyDescent="0.3">
      <c r="D48" s="57"/>
    </row>
    <row r="49" spans="4:4" x14ac:dyDescent="0.3">
      <c r="D49" s="57"/>
    </row>
    <row r="50" spans="4:4" x14ac:dyDescent="0.3">
      <c r="D50" s="57"/>
    </row>
    <row r="51" spans="4:4" x14ac:dyDescent="0.3">
      <c r="D51" s="57"/>
    </row>
    <row r="52" spans="4:4" x14ac:dyDescent="0.3">
      <c r="D52" s="57"/>
    </row>
  </sheetData>
  <hyperlinks>
    <hyperlink ref="A1" location="'Total Orgs'!A1" display="Total Organizations" xr:uid="{00000000-0004-0000-1500-000000000000}"/>
  </hyperlink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45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Orgs'!B5</f>
        <v>2000</v>
      </c>
      <c r="C5" s="76" t="s">
        <v>70</v>
      </c>
    </row>
    <row r="6" spans="1:3" x14ac:dyDescent="0.3">
      <c r="A6" s="3" t="s">
        <v>2</v>
      </c>
      <c r="C6" s="76" t="s">
        <v>113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SUM(B12:B119)</f>
        <v>0</v>
      </c>
      <c r="C8" s="72"/>
    </row>
    <row r="9" spans="1:3" x14ac:dyDescent="0.3">
      <c r="A9" s="3" t="s">
        <v>23</v>
      </c>
      <c r="B9" s="2">
        <f>B5+B6-B8</f>
        <v>2000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100-000000000000}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C00000"/>
  </sheetPr>
  <dimension ref="A1:C28"/>
  <sheetViews>
    <sheetView zoomScale="140" zoomScaleNormal="14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15</v>
      </c>
    </row>
    <row r="4" spans="1:3" x14ac:dyDescent="0.3">
      <c r="C4" s="76" t="s">
        <v>49</v>
      </c>
    </row>
    <row r="5" spans="1:3" x14ac:dyDescent="0.3">
      <c r="A5" s="3" t="s">
        <v>22</v>
      </c>
      <c r="B5" s="2">
        <f>'Total Orgs'!B24</f>
        <v>4370</v>
      </c>
      <c r="C5" s="76" t="s">
        <v>118</v>
      </c>
    </row>
    <row r="6" spans="1:3" x14ac:dyDescent="0.3">
      <c r="A6" s="3" t="s">
        <v>2</v>
      </c>
      <c r="C6" s="76" t="s">
        <v>116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SUM(B12:B118)</f>
        <v>0</v>
      </c>
      <c r="C8" s="76"/>
    </row>
    <row r="9" spans="1:3" x14ac:dyDescent="0.3">
      <c r="A9" s="3" t="s">
        <v>23</v>
      </c>
      <c r="B9" s="2">
        <f>B5+B6-B8</f>
        <v>4370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4" spans="1:3" x14ac:dyDescent="0.3">
      <c r="C24" s="79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00000000-0004-0000-1600-000000000000}"/>
  </hyperlinks>
  <pageMargins left="0.75" right="0.75" top="1" bottom="1" header="0.5" footer="0.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5E0F-D9D1-452B-AA3F-3BE3E2FE0C22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67</v>
      </c>
    </row>
    <row r="5" spans="1:3" x14ac:dyDescent="0.3">
      <c r="A5" s="3" t="s">
        <v>22</v>
      </c>
      <c r="B5" s="2">
        <f>'Total Orgs'!B25</f>
        <v>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SUM(B12:B118)</f>
        <v>0</v>
      </c>
      <c r="C8" s="40"/>
    </row>
    <row r="9" spans="1:3" x14ac:dyDescent="0.3">
      <c r="A9" s="3" t="s">
        <v>23</v>
      </c>
      <c r="B9" s="2">
        <f>B5+B6-B7-B8</f>
        <v>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240EB9FC-7EE2-40F6-B299-61DC0B1C2DF1}"/>
  </hyperlinks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53</v>
      </c>
    </row>
    <row r="5" spans="1:3" x14ac:dyDescent="0.3">
      <c r="A5" s="3" t="s">
        <v>22</v>
      </c>
      <c r="B5" s="2">
        <f>'Total Orgs'!B26</f>
        <v>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SUM(B12:B118)</f>
        <v>0</v>
      </c>
      <c r="C8" s="40"/>
    </row>
    <row r="9" spans="1:3" x14ac:dyDescent="0.3">
      <c r="A9" s="3" t="s">
        <v>23</v>
      </c>
      <c r="B9" s="2">
        <f>B5+B6-B7-B8</f>
        <v>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00000000-0004-0000-1700-000000000000}"/>
  </hyperlinks>
  <pageMargins left="0.75" right="0.75" top="1" bottom="1" header="0.5" footer="0.5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tabColor theme="1"/>
  </sheetPr>
  <dimension ref="A1:D2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16</v>
      </c>
    </row>
    <row r="4" spans="1:3" x14ac:dyDescent="0.3">
      <c r="C4" s="72" t="s">
        <v>94</v>
      </c>
    </row>
    <row r="5" spans="1:3" x14ac:dyDescent="0.3">
      <c r="A5" s="3" t="s">
        <v>22</v>
      </c>
      <c r="B5" s="2">
        <f>'Total Orgs'!B29</f>
        <v>9000</v>
      </c>
      <c r="C5" s="76" t="s">
        <v>144</v>
      </c>
    </row>
    <row r="6" spans="1:3" x14ac:dyDescent="0.3">
      <c r="A6" s="3" t="s">
        <v>2</v>
      </c>
      <c r="C6" s="76" t="s">
        <v>145</v>
      </c>
    </row>
    <row r="7" spans="1:3" x14ac:dyDescent="0.3">
      <c r="A7" s="3" t="s">
        <v>29</v>
      </c>
      <c r="C7" s="76" t="s">
        <v>74</v>
      </c>
    </row>
    <row r="8" spans="1:3" x14ac:dyDescent="0.3">
      <c r="A8" s="3" t="s">
        <v>3</v>
      </c>
      <c r="B8" s="2">
        <f>SUM(B12:B118)</f>
        <v>3890.45</v>
      </c>
      <c r="C8" s="76" t="s">
        <v>120</v>
      </c>
    </row>
    <row r="9" spans="1:3" x14ac:dyDescent="0.3">
      <c r="A9" s="3" t="s">
        <v>23</v>
      </c>
      <c r="B9" s="2">
        <f>B5+B6-B8</f>
        <v>5109.55</v>
      </c>
      <c r="C9" s="76" t="s">
        <v>162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 t="s">
        <v>148</v>
      </c>
      <c r="B12" s="2"/>
      <c r="C12" t="s">
        <v>163</v>
      </c>
    </row>
    <row r="13" spans="1:3" x14ac:dyDescent="0.3">
      <c r="C13" t="s">
        <v>153</v>
      </c>
    </row>
    <row r="14" spans="1:3" x14ac:dyDescent="0.3">
      <c r="A14" s="19"/>
      <c r="B14" s="20"/>
      <c r="C14" s="13" t="s">
        <v>154</v>
      </c>
    </row>
    <row r="16" spans="1:3" x14ac:dyDescent="0.3">
      <c r="A16" s="3" t="s">
        <v>168</v>
      </c>
      <c r="B16" s="2">
        <v>3890.45</v>
      </c>
      <c r="C16" t="s">
        <v>169</v>
      </c>
    </row>
    <row r="17" spans="1:4" x14ac:dyDescent="0.3">
      <c r="C17" t="s">
        <v>170</v>
      </c>
    </row>
    <row r="18" spans="1:4" s="14" customFormat="1" x14ac:dyDescent="0.3">
      <c r="A18" s="3"/>
      <c r="B18" s="2"/>
      <c r="C18" t="s">
        <v>171</v>
      </c>
    </row>
    <row r="19" spans="1:4" x14ac:dyDescent="0.3">
      <c r="C19" s="29" t="s">
        <v>172</v>
      </c>
    </row>
    <row r="20" spans="1:4" x14ac:dyDescent="0.3">
      <c r="C20" t="s">
        <v>173</v>
      </c>
      <c r="D20">
        <v>87.01</v>
      </c>
    </row>
    <row r="21" spans="1:4" s="13" customFormat="1" x14ac:dyDescent="0.3">
      <c r="A21" s="3"/>
      <c r="B21" s="2"/>
      <c r="C21" t="s">
        <v>174</v>
      </c>
      <c r="D21" s="13">
        <v>35.49</v>
      </c>
    </row>
    <row r="22" spans="1:4" x14ac:dyDescent="0.3">
      <c r="C22" t="s">
        <v>175</v>
      </c>
      <c r="D22">
        <v>143.99</v>
      </c>
    </row>
    <row r="23" spans="1:4" x14ac:dyDescent="0.3">
      <c r="C23" t="s">
        <v>176</v>
      </c>
      <c r="D23">
        <v>112.67</v>
      </c>
    </row>
    <row r="24" spans="1:4" x14ac:dyDescent="0.3">
      <c r="C24" t="s">
        <v>177</v>
      </c>
      <c r="D24">
        <v>136.47</v>
      </c>
    </row>
    <row r="25" spans="1:4" x14ac:dyDescent="0.3">
      <c r="C25" t="s">
        <v>178</v>
      </c>
      <c r="D25" s="65">
        <v>3374.82</v>
      </c>
    </row>
    <row r="26" spans="1:4" x14ac:dyDescent="0.3">
      <c r="D26">
        <f>SUM(D20:D25)</f>
        <v>3890.4500000000003</v>
      </c>
    </row>
  </sheetData>
  <hyperlinks>
    <hyperlink ref="A1" location="'Total Orgs'!A1" display="Total Organizations" xr:uid="{00000000-0004-0000-1800-000000000000}"/>
  </hyperlinks>
  <pageMargins left="0.75" right="0.75" top="1" bottom="1" header="0.5" footer="0.5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4B38-CA3F-468F-8581-4EEFA5F05749}">
  <sheetPr>
    <tabColor rgb="FFC00000"/>
  </sheetPr>
  <dimension ref="A1:L1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21</v>
      </c>
      <c r="C1" t="str">
        <f>'Total Orgs'!A1</f>
        <v>FY26</v>
      </c>
      <c r="E1" s="116" t="s">
        <v>35</v>
      </c>
      <c r="F1" s="117"/>
      <c r="G1" s="42"/>
      <c r="H1" s="43" t="s">
        <v>36</v>
      </c>
      <c r="I1" s="44" t="s">
        <v>38</v>
      </c>
      <c r="J1" s="44"/>
      <c r="K1" s="44"/>
      <c r="L1" s="44"/>
    </row>
    <row r="2" spans="1:12" x14ac:dyDescent="0.3">
      <c r="E2" s="118">
        <v>43152</v>
      </c>
      <c r="F2" s="119"/>
      <c r="G2" s="45"/>
      <c r="H2" s="46" t="s">
        <v>37</v>
      </c>
      <c r="I2" s="47" t="s">
        <v>39</v>
      </c>
      <c r="J2" s="47"/>
      <c r="K2" s="47"/>
      <c r="L2" s="47"/>
    </row>
    <row r="3" spans="1:12" x14ac:dyDescent="0.3">
      <c r="A3" s="4" t="s">
        <v>58</v>
      </c>
    </row>
    <row r="4" spans="1:12" x14ac:dyDescent="0.3">
      <c r="C4" s="72" t="s">
        <v>69</v>
      </c>
    </row>
    <row r="5" spans="1:12" x14ac:dyDescent="0.3">
      <c r="A5" s="3" t="s">
        <v>22</v>
      </c>
      <c r="B5" s="2">
        <f>'Total Orgs'!B30</f>
        <v>625</v>
      </c>
      <c r="C5" s="72" t="s">
        <v>83</v>
      </c>
    </row>
    <row r="6" spans="1:12" x14ac:dyDescent="0.3">
      <c r="A6" s="3" t="s">
        <v>2</v>
      </c>
      <c r="C6" s="72" t="s">
        <v>84</v>
      </c>
    </row>
    <row r="7" spans="1:12" x14ac:dyDescent="0.3">
      <c r="A7" s="3" t="s">
        <v>29</v>
      </c>
      <c r="C7" s="72"/>
    </row>
    <row r="8" spans="1:12" x14ac:dyDescent="0.3">
      <c r="A8" s="3" t="s">
        <v>3</v>
      </c>
      <c r="B8" s="2">
        <f>SUM(B12:B121)</f>
        <v>0</v>
      </c>
      <c r="C8" s="72"/>
    </row>
    <row r="9" spans="1:12" x14ac:dyDescent="0.3">
      <c r="A9" s="3" t="s">
        <v>23</v>
      </c>
      <c r="B9" s="2">
        <f>SUM(B5+B6-B8)</f>
        <v>625</v>
      </c>
      <c r="C9" s="72"/>
    </row>
    <row r="11" spans="1:12" s="1" customFormat="1" x14ac:dyDescent="0.3">
      <c r="A11" s="5" t="s">
        <v>24</v>
      </c>
      <c r="B11" s="6" t="s">
        <v>25</v>
      </c>
      <c r="C11" s="1" t="s">
        <v>26</v>
      </c>
    </row>
    <row r="16" spans="1:12" s="14" customFormat="1" x14ac:dyDescent="0.3">
      <c r="A16" s="12"/>
      <c r="B16" s="11"/>
      <c r="C16" s="13"/>
    </row>
  </sheetData>
  <mergeCells count="2">
    <mergeCell ref="E1:F1"/>
    <mergeCell ref="E2:F2"/>
  </mergeCells>
  <hyperlinks>
    <hyperlink ref="A1" location="'Total Orgs'!A1" display="Total Organizations" xr:uid="{85372E2E-F1B0-4E62-975B-AAC407E9C891}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C00000"/>
  </sheetPr>
  <dimension ref="A1:L1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21</v>
      </c>
      <c r="C1" t="str">
        <f>'Total Orgs'!A1</f>
        <v>FY26</v>
      </c>
      <c r="E1" s="120"/>
      <c r="F1" s="121"/>
      <c r="G1" s="42"/>
      <c r="H1" s="43" t="s">
        <v>36</v>
      </c>
      <c r="I1" s="44" t="s">
        <v>38</v>
      </c>
      <c r="J1" s="44"/>
      <c r="K1" s="44"/>
      <c r="L1" s="44"/>
    </row>
    <row r="2" spans="1:12" x14ac:dyDescent="0.3">
      <c r="E2" s="122"/>
      <c r="F2" s="123"/>
      <c r="G2" s="45"/>
      <c r="H2" s="46" t="s">
        <v>37</v>
      </c>
      <c r="I2" s="47" t="s">
        <v>39</v>
      </c>
      <c r="J2" s="47"/>
      <c r="K2" s="47"/>
      <c r="L2" s="47"/>
    </row>
    <row r="3" spans="1:12" x14ac:dyDescent="0.3">
      <c r="A3" s="4" t="s">
        <v>147</v>
      </c>
    </row>
    <row r="4" spans="1:12" x14ac:dyDescent="0.3">
      <c r="C4" s="72" t="s">
        <v>69</v>
      </c>
    </row>
    <row r="5" spans="1:12" x14ac:dyDescent="0.3">
      <c r="A5" s="3" t="s">
        <v>22</v>
      </c>
      <c r="B5" s="2">
        <f>'Total Orgs'!B16</f>
        <v>2000</v>
      </c>
      <c r="C5" s="76" t="s">
        <v>116</v>
      </c>
    </row>
    <row r="6" spans="1:12" x14ac:dyDescent="0.3">
      <c r="A6" s="3" t="s">
        <v>2</v>
      </c>
      <c r="C6" s="76" t="s">
        <v>117</v>
      </c>
    </row>
    <row r="7" spans="1:12" x14ac:dyDescent="0.3">
      <c r="A7" s="3" t="s">
        <v>29</v>
      </c>
      <c r="B7" s="2">
        <f>'Total Orgs'!D16</f>
        <v>0</v>
      </c>
      <c r="C7" s="76"/>
    </row>
    <row r="8" spans="1:12" x14ac:dyDescent="0.3">
      <c r="A8" s="3" t="s">
        <v>3</v>
      </c>
      <c r="B8" s="2">
        <f>SUM(B12:B121)</f>
        <v>1456.05</v>
      </c>
      <c r="C8" s="76"/>
    </row>
    <row r="9" spans="1:12" x14ac:dyDescent="0.3">
      <c r="A9" s="3" t="s">
        <v>23</v>
      </c>
      <c r="B9" s="2">
        <f>SUM(B5+B6-B7-B8)</f>
        <v>543.95000000000005</v>
      </c>
      <c r="C9" s="72"/>
    </row>
    <row r="11" spans="1:12" s="1" customFormat="1" x14ac:dyDescent="0.3">
      <c r="A11" s="5" t="s">
        <v>24</v>
      </c>
      <c r="B11" s="6" t="s">
        <v>25</v>
      </c>
      <c r="C11" s="1" t="s">
        <v>26</v>
      </c>
    </row>
    <row r="12" spans="1:12" x14ac:dyDescent="0.3">
      <c r="A12" s="3" t="s">
        <v>148</v>
      </c>
      <c r="B12" s="2">
        <v>1456.05</v>
      </c>
      <c r="C12" t="s">
        <v>149</v>
      </c>
    </row>
    <row r="13" spans="1:12" x14ac:dyDescent="0.3">
      <c r="C13" t="s">
        <v>150</v>
      </c>
    </row>
    <row r="14" spans="1:12" x14ac:dyDescent="0.3">
      <c r="C14" t="s">
        <v>161</v>
      </c>
    </row>
    <row r="16" spans="1:12" s="14" customFormat="1" x14ac:dyDescent="0.3">
      <c r="A16" s="12"/>
      <c r="B16" s="11"/>
      <c r="C16" s="13"/>
    </row>
  </sheetData>
  <mergeCells count="2">
    <mergeCell ref="E1:F1"/>
    <mergeCell ref="E2:F2"/>
  </mergeCells>
  <hyperlinks>
    <hyperlink ref="A1" location="'Total Orgs'!A1" display="Total Organizations" xr:uid="{00000000-0004-0000-1A00-000000000000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>
    <tabColor theme="1"/>
  </sheetPr>
  <dimension ref="A1:D15"/>
  <sheetViews>
    <sheetView workbookViewId="0">
      <selection activeCell="A12" sqref="A12:E25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17</v>
      </c>
    </row>
    <row r="4" spans="1:4" x14ac:dyDescent="0.3">
      <c r="C4" s="72" t="s">
        <v>69</v>
      </c>
    </row>
    <row r="5" spans="1:4" x14ac:dyDescent="0.3">
      <c r="A5" s="3" t="s">
        <v>22</v>
      </c>
      <c r="B5" s="2">
        <f>'Total Orgs'!B31</f>
        <v>1300</v>
      </c>
      <c r="C5" s="72" t="s">
        <v>76</v>
      </c>
    </row>
    <row r="6" spans="1:4" x14ac:dyDescent="0.3">
      <c r="A6" s="3" t="s">
        <v>2</v>
      </c>
      <c r="C6" s="72" t="s">
        <v>77</v>
      </c>
    </row>
    <row r="7" spans="1:4" x14ac:dyDescent="0.3">
      <c r="A7" s="3" t="s">
        <v>29</v>
      </c>
      <c r="C7" s="72"/>
    </row>
    <row r="8" spans="1:4" x14ac:dyDescent="0.3">
      <c r="A8" s="3" t="s">
        <v>3</v>
      </c>
      <c r="B8" s="2">
        <f>SUM(B12:B116)</f>
        <v>0</v>
      </c>
      <c r="C8" s="72"/>
    </row>
    <row r="9" spans="1:4" x14ac:dyDescent="0.3">
      <c r="A9" s="3" t="s">
        <v>23</v>
      </c>
      <c r="B9" s="2">
        <f>SUM(B5-B6-B8)</f>
        <v>1300</v>
      </c>
      <c r="C9" s="72"/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5" spans="1:4" x14ac:dyDescent="0.3">
      <c r="D15" s="57"/>
    </row>
  </sheetData>
  <hyperlinks>
    <hyperlink ref="A1" location="'Total Orgs'!A1" display="Total Organizations" xr:uid="{00000000-0004-0000-1B00-000000000000}"/>
  </hyperlinks>
  <pageMargins left="0.75" right="0.75" top="1" bottom="1" header="0.5" footer="0.5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1DF0-65BA-4A95-83E8-AE63F8827FB6}">
  <sheetPr>
    <tabColor theme="1"/>
  </sheetPr>
  <dimension ref="A1:C11"/>
  <sheetViews>
    <sheetView zoomScale="130" zoomScaleNormal="130" workbookViewId="0">
      <selection activeCell="A12" sqref="A12:C26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47</v>
      </c>
    </row>
    <row r="4" spans="1:3" x14ac:dyDescent="0.3">
      <c r="C4" s="72" t="s">
        <v>94</v>
      </c>
    </row>
    <row r="5" spans="1:3" x14ac:dyDescent="0.3">
      <c r="A5" s="3" t="s">
        <v>22</v>
      </c>
      <c r="B5" s="2">
        <f>'Total Orgs'!B32</f>
        <v>2012.5</v>
      </c>
      <c r="C5" s="76" t="s">
        <v>95</v>
      </c>
    </row>
    <row r="6" spans="1:3" x14ac:dyDescent="0.3">
      <c r="A6" s="3" t="s">
        <v>2</v>
      </c>
      <c r="C6" s="76" t="s">
        <v>96</v>
      </c>
    </row>
    <row r="7" spans="1:3" x14ac:dyDescent="0.3">
      <c r="A7" s="3" t="s">
        <v>29</v>
      </c>
      <c r="B7" s="2">
        <v>0</v>
      </c>
      <c r="C7" s="76"/>
    </row>
    <row r="8" spans="1:3" x14ac:dyDescent="0.3">
      <c r="A8" s="3" t="s">
        <v>3</v>
      </c>
      <c r="B8" s="2">
        <f>SUM(B12:B120)</f>
        <v>0</v>
      </c>
      <c r="C8" s="76"/>
    </row>
    <row r="9" spans="1:3" x14ac:dyDescent="0.3">
      <c r="A9" s="3" t="s">
        <v>23</v>
      </c>
      <c r="B9" s="2">
        <f>SUM(B5+B6-B7-B8)</f>
        <v>2012.5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670BDB53-6F6C-4E34-9873-31F4CCCBAC08}"/>
  </hyperlinks>
  <pageMargins left="0.75" right="0.75" top="1" bottom="1" header="0.5" footer="0.5"/>
  <pageSetup orientation="portrait" horizontalDpi="4294967292" verticalDpi="429496729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31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Orgs'!B33</f>
        <v>0</v>
      </c>
      <c r="C5" s="72" t="s">
        <v>78</v>
      </c>
    </row>
    <row r="6" spans="1:3" x14ac:dyDescent="0.3">
      <c r="A6" s="3" t="s">
        <v>2</v>
      </c>
      <c r="C6" s="72" t="s">
        <v>82</v>
      </c>
    </row>
    <row r="7" spans="1:3" x14ac:dyDescent="0.3">
      <c r="A7" s="3" t="s">
        <v>29</v>
      </c>
      <c r="B7" s="2">
        <f>'Total Orgs'!D33</f>
        <v>0</v>
      </c>
      <c r="C7" s="72"/>
    </row>
    <row r="8" spans="1:3" x14ac:dyDescent="0.3">
      <c r="A8" s="3" t="s">
        <v>3</v>
      </c>
      <c r="B8" s="2">
        <f>SUM(B12:B118)</f>
        <v>0</v>
      </c>
      <c r="C8" s="72"/>
    </row>
    <row r="9" spans="1:3" x14ac:dyDescent="0.3">
      <c r="A9" s="3" t="s">
        <v>23</v>
      </c>
      <c r="B9" s="2">
        <f>B5+B6-B7-B8</f>
        <v>0</v>
      </c>
      <c r="C9" s="72"/>
    </row>
    <row r="10" spans="1:3" x14ac:dyDescent="0.3">
      <c r="C10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1D00-000000000000}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44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Orgs'!B35</f>
        <v>2700</v>
      </c>
      <c r="C5" s="76" t="s">
        <v>75</v>
      </c>
    </row>
    <row r="6" spans="1:3" x14ac:dyDescent="0.3">
      <c r="A6" s="3" t="s">
        <v>2</v>
      </c>
      <c r="C6" s="76" t="s">
        <v>135</v>
      </c>
    </row>
    <row r="7" spans="1:3" s="14" customFormat="1" x14ac:dyDescent="0.3">
      <c r="A7" s="12" t="s">
        <v>29</v>
      </c>
      <c r="B7" s="11"/>
      <c r="C7" s="92" t="s">
        <v>136</v>
      </c>
    </row>
    <row r="8" spans="1:3" x14ac:dyDescent="0.3">
      <c r="A8" s="3" t="s">
        <v>3</v>
      </c>
      <c r="B8" s="2">
        <f>SUM(B12:B119)</f>
        <v>0</v>
      </c>
      <c r="C8" s="76" t="s">
        <v>137</v>
      </c>
    </row>
    <row r="9" spans="1:3" x14ac:dyDescent="0.3">
      <c r="A9" s="3" t="s">
        <v>23</v>
      </c>
      <c r="B9" s="2">
        <f>SUM(B5+B6+B7-B8)</f>
        <v>2700</v>
      </c>
      <c r="C9" s="72"/>
    </row>
    <row r="10" spans="1:3" x14ac:dyDescent="0.3">
      <c r="C10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1E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</sheetPr>
  <dimension ref="A1:I51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9" x14ac:dyDescent="0.3">
      <c r="A1" s="7" t="s">
        <v>21</v>
      </c>
      <c r="C1" t="str">
        <f>'Total Orgs'!A1</f>
        <v>FY26</v>
      </c>
    </row>
    <row r="2" spans="1:9" ht="15.75" customHeight="1" x14ac:dyDescent="0.3">
      <c r="E2" s="14"/>
      <c r="F2" s="14"/>
      <c r="G2" s="14"/>
      <c r="H2" s="14"/>
      <c r="I2" s="14"/>
    </row>
    <row r="3" spans="1:9" x14ac:dyDescent="0.3">
      <c r="A3" s="4" t="s">
        <v>8</v>
      </c>
      <c r="E3" s="14"/>
      <c r="F3" s="14"/>
      <c r="G3" s="14"/>
      <c r="H3" s="14"/>
      <c r="I3" s="14"/>
    </row>
    <row r="4" spans="1:9" x14ac:dyDescent="0.3">
      <c r="C4" s="72" t="s">
        <v>91</v>
      </c>
    </row>
    <row r="5" spans="1:9" x14ac:dyDescent="0.3">
      <c r="A5" s="3" t="s">
        <v>22</v>
      </c>
      <c r="B5" s="2">
        <f>'Total Orgs'!B6</f>
        <v>14000</v>
      </c>
      <c r="C5" s="76" t="s">
        <v>71</v>
      </c>
    </row>
    <row r="6" spans="1:9" x14ac:dyDescent="0.3">
      <c r="A6" s="3" t="s">
        <v>2</v>
      </c>
      <c r="C6" s="76" t="s">
        <v>92</v>
      </c>
    </row>
    <row r="7" spans="1:9" x14ac:dyDescent="0.3">
      <c r="A7" s="3" t="s">
        <v>29</v>
      </c>
      <c r="C7" s="76"/>
    </row>
    <row r="8" spans="1:9" x14ac:dyDescent="0.3">
      <c r="A8" s="3" t="s">
        <v>3</v>
      </c>
      <c r="B8" s="2">
        <f>SUM(B12:B127)</f>
        <v>1398.73</v>
      </c>
      <c r="C8" s="76" t="s">
        <v>93</v>
      </c>
    </row>
    <row r="9" spans="1:9" x14ac:dyDescent="0.3">
      <c r="A9" s="3" t="s">
        <v>23</v>
      </c>
      <c r="B9" s="2">
        <f>B5+B6-B8</f>
        <v>12601.27</v>
      </c>
      <c r="C9" s="72"/>
    </row>
    <row r="11" spans="1:9" s="1" customFormat="1" x14ac:dyDescent="0.3">
      <c r="A11" s="5" t="s">
        <v>24</v>
      </c>
      <c r="B11" s="6" t="s">
        <v>25</v>
      </c>
      <c r="C11" s="1" t="s">
        <v>26</v>
      </c>
    </row>
    <row r="12" spans="1:9" x14ac:dyDescent="0.3">
      <c r="A12" s="3" t="s">
        <v>121</v>
      </c>
      <c r="B12" s="2">
        <v>1398.73</v>
      </c>
      <c r="C12" t="s">
        <v>122</v>
      </c>
    </row>
    <row r="13" spans="1:9" x14ac:dyDescent="0.3">
      <c r="C13" t="s">
        <v>123</v>
      </c>
    </row>
    <row r="14" spans="1:9" x14ac:dyDescent="0.3">
      <c r="C14" t="s">
        <v>124</v>
      </c>
    </row>
    <row r="15" spans="1:9" x14ac:dyDescent="0.3">
      <c r="C15" t="s">
        <v>146</v>
      </c>
    </row>
    <row r="16" spans="1:9" x14ac:dyDescent="0.3">
      <c r="C16" t="s">
        <v>151</v>
      </c>
      <c r="D16" s="57">
        <v>9.94</v>
      </c>
    </row>
    <row r="17" spans="1:4" x14ac:dyDescent="0.3">
      <c r="C17" t="s">
        <v>124</v>
      </c>
      <c r="D17" s="66">
        <v>1388.79</v>
      </c>
    </row>
    <row r="18" spans="1:4" s="17" customFormat="1" x14ac:dyDescent="0.3">
      <c r="A18" s="3"/>
      <c r="B18" s="2"/>
      <c r="C18"/>
      <c r="D18" s="75">
        <f>SUM(D16:D17)</f>
        <v>1398.73</v>
      </c>
    </row>
    <row r="19" spans="1:4" s="14" customFormat="1" x14ac:dyDescent="0.3">
      <c r="A19" s="3"/>
      <c r="B19" s="2"/>
      <c r="C19"/>
      <c r="D19" s="56"/>
    </row>
    <row r="20" spans="1:4" x14ac:dyDescent="0.3">
      <c r="D20" s="57"/>
    </row>
    <row r="21" spans="1:4" x14ac:dyDescent="0.3">
      <c r="D21" s="57"/>
    </row>
    <row r="22" spans="1:4" x14ac:dyDescent="0.3">
      <c r="D22" s="57"/>
    </row>
    <row r="23" spans="1:4" x14ac:dyDescent="0.3">
      <c r="D23" s="57"/>
    </row>
    <row r="24" spans="1:4" x14ac:dyDescent="0.3">
      <c r="D24" s="57"/>
    </row>
    <row r="25" spans="1:4" x14ac:dyDescent="0.3">
      <c r="D25" s="66"/>
    </row>
    <row r="26" spans="1:4" x14ac:dyDescent="0.3">
      <c r="D26" s="57"/>
    </row>
    <row r="28" spans="1:4" x14ac:dyDescent="0.3">
      <c r="B28" s="77"/>
      <c r="C28" s="78"/>
      <c r="D28" s="78"/>
    </row>
    <row r="35" spans="4:9" x14ac:dyDescent="0.3">
      <c r="G35" s="65"/>
      <c r="H35" s="65"/>
      <c r="I35" s="65"/>
    </row>
    <row r="36" spans="4:9" x14ac:dyDescent="0.3">
      <c r="D36" s="57"/>
    </row>
    <row r="37" spans="4:9" x14ac:dyDescent="0.3">
      <c r="D37" s="57"/>
    </row>
    <row r="38" spans="4:9" x14ac:dyDescent="0.3">
      <c r="D38" s="57"/>
    </row>
    <row r="39" spans="4:9" x14ac:dyDescent="0.3">
      <c r="D39" s="57"/>
      <c r="F39" s="65"/>
    </row>
    <row r="40" spans="4:9" x14ac:dyDescent="0.3">
      <c r="D40" s="57"/>
    </row>
    <row r="48" spans="4:9" x14ac:dyDescent="0.3">
      <c r="D48" s="65"/>
    </row>
    <row r="51" spans="3:3" x14ac:dyDescent="0.3">
      <c r="C51" s="3"/>
    </row>
  </sheetData>
  <hyperlinks>
    <hyperlink ref="A1" location="'Total Orgs'!A1" display="Total Organizations" xr:uid="{00000000-0004-0000-0200-000000000000}"/>
  </hyperlinks>
  <pageMargins left="0.75" right="0.75" top="1" bottom="1" header="0.5" footer="0.5"/>
  <pageSetup orientation="portrait" horizontalDpi="4294967292" vertic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8"/>
  <dimension ref="A1:C23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68</v>
      </c>
    </row>
    <row r="5" spans="1:3" x14ac:dyDescent="0.3">
      <c r="A5" s="3" t="s">
        <v>22</v>
      </c>
      <c r="B5" s="2">
        <f>'Total Orgs'!B34</f>
        <v>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SUM(B11:B120)</f>
        <v>0</v>
      </c>
    </row>
    <row r="8" spans="1:3" x14ac:dyDescent="0.3">
      <c r="A8" s="3" t="s">
        <v>23</v>
      </c>
      <c r="B8" s="2">
        <f>SUM(B5+B6-B7)</f>
        <v>0</v>
      </c>
    </row>
    <row r="10" spans="1:3" s="1" customFormat="1" x14ac:dyDescent="0.3">
      <c r="A10" s="5" t="s">
        <v>24</v>
      </c>
      <c r="B10" s="6" t="s">
        <v>25</v>
      </c>
      <c r="C10" s="1" t="s">
        <v>26</v>
      </c>
    </row>
    <row r="11" spans="1:3" x14ac:dyDescent="0.3">
      <c r="C11" s="9"/>
    </row>
    <row r="15" spans="1:3" x14ac:dyDescent="0.3">
      <c r="C15" s="39"/>
    </row>
    <row r="19" spans="3:3" x14ac:dyDescent="0.3">
      <c r="C19" s="9"/>
    </row>
    <row r="23" spans="3:3" x14ac:dyDescent="0.3">
      <c r="C23" s="9"/>
    </row>
  </sheetData>
  <hyperlinks>
    <hyperlink ref="A1" location="'Total Orgs'!A1" display="Total Organizations" xr:uid="{00000000-0004-0000-1F00-000000000000}"/>
  </hyperlinks>
  <pageMargins left="0.75" right="0.75" top="1" bottom="1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9"/>
  <dimension ref="A1:H2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2</v>
      </c>
    </row>
    <row r="5" spans="1:3" x14ac:dyDescent="0.3">
      <c r="A5" s="3" t="s">
        <v>22</v>
      </c>
      <c r="B5" s="2">
        <v>5000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SUM(B11:B125)</f>
        <v>600</v>
      </c>
    </row>
    <row r="8" spans="1:3" x14ac:dyDescent="0.3">
      <c r="A8" s="3" t="s">
        <v>23</v>
      </c>
      <c r="B8" s="2">
        <f>SUM(B5+B6-B7)</f>
        <v>4400</v>
      </c>
    </row>
    <row r="10" spans="1:3" s="1" customFormat="1" x14ac:dyDescent="0.3">
      <c r="A10" s="5" t="s">
        <v>24</v>
      </c>
      <c r="B10" s="6" t="s">
        <v>25</v>
      </c>
      <c r="C10" s="1" t="s">
        <v>26</v>
      </c>
    </row>
    <row r="11" spans="1:3" x14ac:dyDescent="0.3">
      <c r="A11" s="3" t="s">
        <v>148</v>
      </c>
      <c r="B11" s="2">
        <v>600</v>
      </c>
      <c r="C11" s="93" t="s">
        <v>155</v>
      </c>
    </row>
    <row r="12" spans="1:3" x14ac:dyDescent="0.3">
      <c r="C12" t="s">
        <v>156</v>
      </c>
    </row>
    <row r="13" spans="1:3" x14ac:dyDescent="0.3">
      <c r="C13" s="94" t="s">
        <v>157</v>
      </c>
    </row>
    <row r="14" spans="1:3" x14ac:dyDescent="0.3">
      <c r="C14" t="s">
        <v>158</v>
      </c>
    </row>
    <row r="15" spans="1:3" x14ac:dyDescent="0.3">
      <c r="C15" s="94" t="s">
        <v>159</v>
      </c>
    </row>
    <row r="16" spans="1:3" x14ac:dyDescent="0.3">
      <c r="C16" t="s">
        <v>160</v>
      </c>
    </row>
    <row r="17" spans="1:8" x14ac:dyDescent="0.3">
      <c r="C17" s="9"/>
    </row>
    <row r="19" spans="1:8" x14ac:dyDescent="0.3">
      <c r="A19" s="95"/>
      <c r="B19" s="96"/>
      <c r="C19" s="97"/>
      <c r="D19" s="31"/>
      <c r="E19" s="31"/>
      <c r="F19" s="31"/>
      <c r="G19" s="31"/>
      <c r="H19" s="31"/>
    </row>
    <row r="21" spans="1:8" x14ac:dyDescent="0.3">
      <c r="C21" s="9"/>
    </row>
  </sheetData>
  <hyperlinks>
    <hyperlink ref="A1" location="'Total Orgs'!A1" display="Total Organizations" xr:uid="{00000000-0004-0000-2000-000000000000}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1"/>
  <sheetViews>
    <sheetView workbookViewId="0"/>
  </sheetViews>
  <sheetFormatPr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48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Orgs'!B27</f>
        <v>750</v>
      </c>
      <c r="C5" s="72" t="s">
        <v>85</v>
      </c>
    </row>
    <row r="6" spans="1:3" x14ac:dyDescent="0.3">
      <c r="A6" s="3" t="s">
        <v>2</v>
      </c>
      <c r="C6" s="72" t="s">
        <v>86</v>
      </c>
    </row>
    <row r="7" spans="1:3" x14ac:dyDescent="0.3">
      <c r="A7" s="12" t="s">
        <v>29</v>
      </c>
      <c r="B7" s="11"/>
      <c r="C7" s="73"/>
    </row>
    <row r="8" spans="1:3" x14ac:dyDescent="0.3">
      <c r="A8" s="3" t="s">
        <v>3</v>
      </c>
      <c r="B8" s="2">
        <f>SUM(B12:B121)</f>
        <v>0</v>
      </c>
      <c r="C8" s="74"/>
    </row>
    <row r="9" spans="1:3" x14ac:dyDescent="0.3">
      <c r="A9" s="3" t="s">
        <v>23</v>
      </c>
      <c r="B9" s="2">
        <f>SUM(B5+B6-B7-B8)</f>
        <v>750</v>
      </c>
    </row>
    <row r="11" spans="1:3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21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42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34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Orgs'!B7</f>
        <v>3500</v>
      </c>
      <c r="C5" s="76" t="s">
        <v>129</v>
      </c>
    </row>
    <row r="6" spans="1:3" x14ac:dyDescent="0.3">
      <c r="A6" s="3" t="s">
        <v>2</v>
      </c>
      <c r="C6" s="76" t="s">
        <v>138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SUM(B12:B118)</f>
        <v>0</v>
      </c>
      <c r="C8" s="72"/>
    </row>
    <row r="9" spans="1:3" x14ac:dyDescent="0.3">
      <c r="A9" s="3" t="s">
        <v>23</v>
      </c>
      <c r="B9" s="2">
        <f>B5+B6-B8</f>
        <v>3500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21" spans="1:7" s="17" customFormat="1" x14ac:dyDescent="0.3">
      <c r="A21" s="3"/>
      <c r="B21" s="2"/>
      <c r="C21"/>
      <c r="D21" s="71"/>
    </row>
    <row r="22" spans="1:7" s="14" customFormat="1" x14ac:dyDescent="0.3">
      <c r="A22" s="3"/>
      <c r="B22" s="2"/>
      <c r="C22"/>
    </row>
    <row r="23" spans="1:7" x14ac:dyDescent="0.3">
      <c r="D23" s="65"/>
    </row>
    <row r="25" spans="1:7" x14ac:dyDescent="0.3">
      <c r="F25" s="65"/>
      <c r="G25" s="65"/>
    </row>
    <row r="42" spans="3:3" x14ac:dyDescent="0.3">
      <c r="C42" s="3"/>
    </row>
  </sheetData>
  <hyperlinks>
    <hyperlink ref="A1" location="'Total Orgs'!A1" display="Total Organizations" xr:uid="{00000000-0004-0000-0300-000000000000}"/>
  </hyperlink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1"/>
  </sheetPr>
  <dimension ref="A1:D55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9</v>
      </c>
      <c r="C3" t="s">
        <v>50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Orgs'!B8</f>
        <v>9000</v>
      </c>
      <c r="C5" s="76" t="s">
        <v>108</v>
      </c>
    </row>
    <row r="6" spans="1:3" x14ac:dyDescent="0.3">
      <c r="A6" s="3" t="s">
        <v>2</v>
      </c>
      <c r="C6" s="76" t="s">
        <v>109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SUM(B12:B111)</f>
        <v>0</v>
      </c>
      <c r="C8" s="76"/>
    </row>
    <row r="9" spans="1:3" x14ac:dyDescent="0.3">
      <c r="A9" s="3" t="s">
        <v>23</v>
      </c>
      <c r="B9" s="2">
        <f>B5+B6-B8</f>
        <v>9000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24" spans="4:4" x14ac:dyDescent="0.3">
      <c r="D24" s="57"/>
    </row>
    <row r="25" spans="4:4" x14ac:dyDescent="0.3">
      <c r="D25" s="57"/>
    </row>
    <row r="26" spans="4:4" x14ac:dyDescent="0.3">
      <c r="D26" s="57"/>
    </row>
    <row r="27" spans="4:4" x14ac:dyDescent="0.3">
      <c r="D27" s="57"/>
    </row>
    <row r="28" spans="4:4" x14ac:dyDescent="0.3">
      <c r="D28" s="57"/>
    </row>
    <row r="29" spans="4:4" x14ac:dyDescent="0.3">
      <c r="D29" s="57"/>
    </row>
    <row r="30" spans="4:4" x14ac:dyDescent="0.3">
      <c r="D30" s="57"/>
    </row>
    <row r="31" spans="4:4" x14ac:dyDescent="0.3">
      <c r="D31" s="66"/>
    </row>
    <row r="32" spans="4:4" x14ac:dyDescent="0.3">
      <c r="D32" s="68"/>
    </row>
    <row r="33" spans="1:4" x14ac:dyDescent="0.3">
      <c r="D33" s="57"/>
    </row>
    <row r="34" spans="1:4" x14ac:dyDescent="0.3">
      <c r="D34" s="57"/>
    </row>
    <row r="35" spans="1:4" x14ac:dyDescent="0.3">
      <c r="D35" s="67"/>
    </row>
    <row r="41" spans="1:4" x14ac:dyDescent="0.3">
      <c r="A41" s="12"/>
      <c r="B41" s="11"/>
      <c r="C41" s="13"/>
    </row>
    <row r="55" spans="1:3" s="14" customFormat="1" x14ac:dyDescent="0.3">
      <c r="A55" s="3"/>
      <c r="B55" s="2"/>
      <c r="C55"/>
    </row>
  </sheetData>
  <hyperlinks>
    <hyperlink ref="A1" location="'Total Orgs'!A1" display="Total Organizations" xr:uid="{00000000-0004-0000-04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7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Orgs'!B9</f>
        <v>0</v>
      </c>
      <c r="C5" s="72" t="s">
        <v>87</v>
      </c>
    </row>
    <row r="6" spans="1:3" x14ac:dyDescent="0.3">
      <c r="A6" s="3" t="s">
        <v>2</v>
      </c>
      <c r="C6" s="72" t="s">
        <v>88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SUM(B12:B105)</f>
        <v>0</v>
      </c>
      <c r="C8" s="72"/>
    </row>
    <row r="9" spans="1:3" x14ac:dyDescent="0.3">
      <c r="A9" s="3" t="s">
        <v>23</v>
      </c>
      <c r="B9" s="2">
        <f>B5+B6-B8</f>
        <v>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36" spans="1:3" x14ac:dyDescent="0.3">
      <c r="A36" s="12"/>
      <c r="B36" s="11"/>
      <c r="C36" s="13"/>
    </row>
    <row r="41" spans="1:3" ht="15.75" customHeight="1" x14ac:dyDescent="0.3"/>
    <row r="57" spans="1:3" s="14" customFormat="1" x14ac:dyDescent="0.3">
      <c r="A57" s="3"/>
      <c r="B57" s="2"/>
      <c r="C57"/>
    </row>
  </sheetData>
  <hyperlinks>
    <hyperlink ref="A1" location="'Total Orgs'!A1" display="Total Organizations" xr:uid="{00000000-0004-0000-0500-000000000000}"/>
  </hyperlink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52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Orgs'!B10</f>
        <v>650</v>
      </c>
      <c r="C5" s="76" t="s">
        <v>111</v>
      </c>
    </row>
    <row r="6" spans="1:3" x14ac:dyDescent="0.3">
      <c r="A6" s="3" t="s">
        <v>2</v>
      </c>
      <c r="C6" s="76" t="s">
        <v>112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SUM(B12:B105)</f>
        <v>0</v>
      </c>
      <c r="C8" s="76"/>
    </row>
    <row r="9" spans="1:3" x14ac:dyDescent="0.3">
      <c r="A9" s="3" t="s">
        <v>23</v>
      </c>
      <c r="B9" s="2">
        <f>B5+B6-B8</f>
        <v>650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36" spans="1:3" x14ac:dyDescent="0.3">
      <c r="A36" s="12"/>
      <c r="B36" s="11"/>
      <c r="C36" s="13"/>
    </row>
    <row r="41" spans="1:3" ht="15.75" customHeight="1" x14ac:dyDescent="0.3"/>
    <row r="57" spans="1:3" s="14" customFormat="1" x14ac:dyDescent="0.3">
      <c r="A57" s="3"/>
      <c r="B57" s="2"/>
      <c r="C57"/>
    </row>
  </sheetData>
  <hyperlinks>
    <hyperlink ref="A1" location="'Total Orgs'!A1" display="Total Organizations" xr:uid="{00000000-0004-0000-0600-000000000000}"/>
  </hyperlinks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32"/>
  <sheetViews>
    <sheetView workbookViewId="0"/>
  </sheetViews>
  <sheetFormatPr defaultRowHeight="15.6" x14ac:dyDescent="0.3"/>
  <cols>
    <col min="1" max="1" width="26.09765625" customWidth="1"/>
    <col min="2" max="2" width="11.5" customWidth="1"/>
    <col min="3" max="3" width="42.5" customWidth="1"/>
  </cols>
  <sheetData>
    <row r="1" spans="1:3" x14ac:dyDescent="0.3">
      <c r="A1" s="7" t="s">
        <v>21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28</v>
      </c>
      <c r="B3" s="2"/>
    </row>
    <row r="4" spans="1:3" x14ac:dyDescent="0.3">
      <c r="A4" s="3"/>
      <c r="B4" s="2"/>
      <c r="C4" s="72" t="s">
        <v>91</v>
      </c>
    </row>
    <row r="5" spans="1:3" x14ac:dyDescent="0.3">
      <c r="A5" s="3" t="s">
        <v>22</v>
      </c>
      <c r="B5" s="2">
        <f>'Total Orgs'!B11</f>
        <v>600</v>
      </c>
      <c r="C5" s="76" t="s">
        <v>97</v>
      </c>
    </row>
    <row r="6" spans="1:3" x14ac:dyDescent="0.3">
      <c r="A6" s="3" t="s">
        <v>2</v>
      </c>
      <c r="B6" s="2"/>
      <c r="C6" s="76" t="s">
        <v>105</v>
      </c>
    </row>
    <row r="7" spans="1:3" x14ac:dyDescent="0.3">
      <c r="A7" s="3" t="s">
        <v>29</v>
      </c>
      <c r="B7" s="2"/>
      <c r="C7" s="76"/>
    </row>
    <row r="8" spans="1:3" x14ac:dyDescent="0.3">
      <c r="A8" s="3" t="s">
        <v>3</v>
      </c>
      <c r="B8" s="2">
        <f>SUM(B12:B123)</f>
        <v>0</v>
      </c>
      <c r="C8" s="76"/>
    </row>
    <row r="9" spans="1:3" x14ac:dyDescent="0.3">
      <c r="A9" s="3" t="s">
        <v>23</v>
      </c>
      <c r="B9" s="2">
        <f>B5+B6-B8</f>
        <v>600</v>
      </c>
    </row>
    <row r="10" spans="1:3" x14ac:dyDescent="0.3">
      <c r="A10" s="3"/>
      <c r="B10" s="2"/>
    </row>
    <row r="11" spans="1:3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12"/>
      <c r="B12" s="56"/>
      <c r="C12" s="13"/>
    </row>
    <row r="13" spans="1:3" x14ac:dyDescent="0.3">
      <c r="B13" s="57"/>
    </row>
    <row r="14" spans="1:3" x14ac:dyDescent="0.3">
      <c r="A14" s="3"/>
      <c r="B14" s="57"/>
    </row>
    <row r="15" spans="1:3" s="14" customFormat="1" x14ac:dyDescent="0.3">
      <c r="A15" s="12"/>
      <c r="B15" s="56"/>
      <c r="C15" s="13"/>
    </row>
    <row r="16" spans="1:3" x14ac:dyDescent="0.3">
      <c r="A16" s="55"/>
      <c r="B16" s="57"/>
    </row>
    <row r="17" spans="1:3" x14ac:dyDescent="0.3">
      <c r="A17" s="3"/>
      <c r="B17" s="57"/>
    </row>
    <row r="18" spans="1:3" x14ac:dyDescent="0.3">
      <c r="A18" s="32"/>
      <c r="B18" s="57"/>
      <c r="C18" s="13"/>
    </row>
    <row r="19" spans="1:3" x14ac:dyDescent="0.3">
      <c r="A19" s="32"/>
      <c r="B19" s="57"/>
    </row>
    <row r="20" spans="1:3" x14ac:dyDescent="0.3">
      <c r="A20" s="32"/>
      <c r="B20" s="57"/>
    </row>
    <row r="21" spans="1:3" s="14" customFormat="1" x14ac:dyDescent="0.3">
      <c r="A21" s="33"/>
      <c r="B21" s="56"/>
      <c r="C21" s="13"/>
    </row>
    <row r="22" spans="1:3" x14ac:dyDescent="0.3">
      <c r="A22" s="32"/>
    </row>
    <row r="23" spans="1:3" x14ac:dyDescent="0.3">
      <c r="A23" s="32"/>
    </row>
    <row r="24" spans="1:3" x14ac:dyDescent="0.3">
      <c r="A24" s="32"/>
    </row>
    <row r="25" spans="1:3" x14ac:dyDescent="0.3">
      <c r="A25" s="32"/>
    </row>
    <row r="26" spans="1:3" x14ac:dyDescent="0.3">
      <c r="A26" s="32"/>
    </row>
    <row r="27" spans="1:3" x14ac:dyDescent="0.3">
      <c r="A27" s="32"/>
    </row>
    <row r="28" spans="1:3" x14ac:dyDescent="0.3">
      <c r="A28" s="32"/>
    </row>
    <row r="29" spans="1:3" x14ac:dyDescent="0.3">
      <c r="A29" s="32"/>
    </row>
    <row r="30" spans="1:3" x14ac:dyDescent="0.3">
      <c r="A30" s="32"/>
    </row>
    <row r="31" spans="1:3" x14ac:dyDescent="0.3">
      <c r="A31" s="32"/>
    </row>
    <row r="32" spans="1:3" x14ac:dyDescent="0.3">
      <c r="A32" s="32"/>
    </row>
  </sheetData>
  <hyperlinks>
    <hyperlink ref="A1" location="'Total Orgs'!A1" display="Total Organizations" xr:uid="{00000000-0004-0000-08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C18"/>
  <sheetViews>
    <sheetView workbookViewId="0"/>
  </sheetViews>
  <sheetFormatPr defaultRowHeight="15.6" x14ac:dyDescent="0.3"/>
  <cols>
    <col min="1" max="1" width="21.19921875" customWidth="1"/>
    <col min="2" max="2" width="12.09765625" customWidth="1"/>
    <col min="3" max="3" width="34.5" customWidth="1"/>
  </cols>
  <sheetData>
    <row r="1" spans="1:3" x14ac:dyDescent="0.3">
      <c r="A1" s="7" t="s">
        <v>21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41</v>
      </c>
      <c r="B3" s="2"/>
    </row>
    <row r="4" spans="1:3" x14ac:dyDescent="0.3">
      <c r="A4" s="3"/>
      <c r="B4" s="2"/>
      <c r="C4" s="72" t="s">
        <v>69</v>
      </c>
    </row>
    <row r="5" spans="1:3" x14ac:dyDescent="0.3">
      <c r="A5" s="3" t="s">
        <v>22</v>
      </c>
      <c r="B5" s="2">
        <f>'Total Orgs'!B12</f>
        <v>780</v>
      </c>
      <c r="C5" s="76" t="s">
        <v>89</v>
      </c>
    </row>
    <row r="6" spans="1:3" x14ac:dyDescent="0.3">
      <c r="A6" s="3" t="s">
        <v>2</v>
      </c>
      <c r="B6" s="2"/>
      <c r="C6" s="76" t="s">
        <v>127</v>
      </c>
    </row>
    <row r="7" spans="1:3" x14ac:dyDescent="0.3">
      <c r="A7" s="3" t="s">
        <v>29</v>
      </c>
      <c r="B7" s="2"/>
      <c r="C7" s="76" t="s">
        <v>128</v>
      </c>
    </row>
    <row r="8" spans="1:3" x14ac:dyDescent="0.3">
      <c r="A8" s="3" t="s">
        <v>3</v>
      </c>
      <c r="B8" s="2">
        <f>SUM(B12:B123)</f>
        <v>0</v>
      </c>
      <c r="C8" s="76"/>
    </row>
    <row r="9" spans="1:3" x14ac:dyDescent="0.3">
      <c r="A9" s="3" t="s">
        <v>23</v>
      </c>
      <c r="B9" s="2">
        <f>B5+B6-B7-B8</f>
        <v>780</v>
      </c>
      <c r="C9" s="76"/>
    </row>
    <row r="10" spans="1:3" x14ac:dyDescent="0.3">
      <c r="A10" s="3"/>
      <c r="B10" s="2"/>
      <c r="C10" s="72"/>
    </row>
    <row r="11" spans="1:3" x14ac:dyDescent="0.3">
      <c r="A11" s="5" t="s">
        <v>24</v>
      </c>
      <c r="B11" s="6" t="s">
        <v>25</v>
      </c>
      <c r="C11" s="1" t="s">
        <v>26</v>
      </c>
    </row>
    <row r="12" spans="1:3" x14ac:dyDescent="0.3">
      <c r="A12" s="3"/>
    </row>
    <row r="15" spans="1:3" x14ac:dyDescent="0.3">
      <c r="A15" s="3"/>
    </row>
    <row r="18" spans="1:1" x14ac:dyDescent="0.3">
      <c r="A18" s="3"/>
    </row>
  </sheetData>
  <hyperlinks>
    <hyperlink ref="A1" location="'Total Orgs'!A1" display="Total Organizations" xr:uid="{00000000-0004-0000-09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A17D60AEFF744A7C16431E3D6BA44" ma:contentTypeVersion="9" ma:contentTypeDescription="Create a new document." ma:contentTypeScope="" ma:versionID="46c0e428ee38ad631577100a9c57af1e">
  <xsd:schema xmlns:xsd="http://www.w3.org/2001/XMLSchema" xmlns:xs="http://www.w3.org/2001/XMLSchema" xmlns:p="http://schemas.microsoft.com/office/2006/metadata/properties" xmlns:ns3="1d41729f-996b-4329-b704-ab2e6aced419" targetNamespace="http://schemas.microsoft.com/office/2006/metadata/properties" ma:root="true" ma:fieldsID="57a11705c4624880dd18a93cc0d952cb" ns3:_="">
    <xsd:import namespace="1d41729f-996b-4329-b704-ab2e6aced41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1729f-996b-4329-b704-ab2e6aced41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41729f-996b-4329-b704-ab2e6aced419" xsi:nil="true"/>
  </documentManagement>
</p:properties>
</file>

<file path=customXml/itemProps1.xml><?xml version="1.0" encoding="utf-8"?>
<ds:datastoreItem xmlns:ds="http://schemas.openxmlformats.org/officeDocument/2006/customXml" ds:itemID="{AD41B371-98F7-4FFB-821C-E6F405540D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A37378-776E-41EE-A12A-981DDBC9E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1729f-996b-4329-b704-ab2e6aced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4B189A-2205-4B46-A397-232CA800FF4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1d41729f-996b-4329-b704-ab2e6aced41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</vt:i4>
      </vt:variant>
    </vt:vector>
  </HeadingPairs>
  <TitlesOfParts>
    <vt:vector size="34" baseType="lpstr">
      <vt:lpstr>Total Orgs</vt:lpstr>
      <vt:lpstr>AEGSO</vt:lpstr>
      <vt:lpstr>AECGO</vt:lpstr>
      <vt:lpstr>ARMA</vt:lpstr>
      <vt:lpstr>TTUAB</vt:lpstr>
      <vt:lpstr>ANRS</vt:lpstr>
      <vt:lpstr>BGSA</vt:lpstr>
      <vt:lpstr>Cefiro</vt:lpstr>
      <vt:lpstr>CEGSA</vt:lpstr>
      <vt:lpstr>CGSO</vt:lpstr>
      <vt:lpstr>CPGSC</vt:lpstr>
      <vt:lpstr>EGSO</vt:lpstr>
      <vt:lpstr>FSS</vt:lpstr>
      <vt:lpstr>GCC</vt:lpstr>
      <vt:lpstr>GHRMS</vt:lpstr>
      <vt:lpstr>GNO</vt:lpstr>
      <vt:lpstr>GOCPS</vt:lpstr>
      <vt:lpstr>HDFS-GSA</vt:lpstr>
      <vt:lpstr>HFES</vt:lpstr>
      <vt:lpstr>LESETAC</vt:lpstr>
      <vt:lpstr>MEGA</vt:lpstr>
      <vt:lpstr>MHSA</vt:lpstr>
      <vt:lpstr>RGA</vt:lpstr>
      <vt:lpstr>SPE</vt:lpstr>
      <vt:lpstr>SA-TIEHH</vt:lpstr>
      <vt:lpstr>SCAMS</vt:lpstr>
      <vt:lpstr>TASM</vt:lpstr>
      <vt:lpstr>TPC</vt:lpstr>
      <vt:lpstr>Zamo</vt:lpstr>
      <vt:lpstr>WIS</vt:lpstr>
      <vt:lpstr>Cont</vt:lpstr>
      <vt:lpstr>PGSA</vt:lpstr>
      <vt:lpstr>SCAMS!Print_Area</vt:lpstr>
      <vt:lpstr>'Total Orgs'!Print_Area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Babitzke, Cari S</dc:creator>
  <cp:lastModifiedBy>Davis, Teresa Y</cp:lastModifiedBy>
  <cp:lastPrinted>2024-08-29T13:41:50Z</cp:lastPrinted>
  <dcterms:created xsi:type="dcterms:W3CDTF">2011-07-14T20:00:07Z</dcterms:created>
  <dcterms:modified xsi:type="dcterms:W3CDTF">2025-12-05T22:49:56Z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0x010100F0BA17D60AEFF744A7C16431E3D6BA44</vt:lpwstr>
  </property>
</Properties>
</file>