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texastechuniversity-my.sharepoint.com/personal/teresa_y_davis_ttu_edu/Documents/Organizations/FY26/FY26 Undergrad funding 9.1.2025 to 8.31.2027/"/>
    </mc:Choice>
  </mc:AlternateContent>
  <xr:revisionPtr revIDLastSave="2755" documentId="13_ncr:1_{D8F3A08F-993E-4B0A-A959-0D95F1A3D00F}" xr6:coauthVersionLast="47" xr6:coauthVersionMax="47" xr10:uidLastSave="{EB2B67DD-31BE-47C1-92F6-8BE892D72D2B}"/>
  <bookViews>
    <workbookView xWindow="-108" yWindow="-108" windowWidth="46296" windowHeight="18696" tabRatio="948" xr2:uid="{00000000-000D-0000-FFFF-FFFF00000000}"/>
  </bookViews>
  <sheets>
    <sheet name="Total Orgs" sheetId="1" r:id="rId1"/>
    <sheet name="African" sheetId="18" r:id="rId2"/>
    <sheet name="ACT" sheetId="381" r:id="rId3"/>
    <sheet name="APO" sheetId="7" r:id="rId4"/>
    <sheet name="AAFCS" sheetId="383" r:id="rId5"/>
    <sheet name="AAPG" sheetId="384" r:id="rId6"/>
    <sheet name="AADE" sheetId="293" r:id="rId7"/>
    <sheet name="ACS-SA" sheetId="15" r:id="rId8"/>
    <sheet name="AIChE" sheetId="17" r:id="rId9"/>
    <sheet name="AMSA" sheetId="385" r:id="rId10"/>
    <sheet name="AMWA" sheetId="214" r:id="rId11"/>
    <sheet name="ASTA" sheetId="402" r:id="rId12"/>
    <sheet name="ASCE" sheetId="215" r:id="rId13"/>
    <sheet name="ASID" sheetId="21" r:id="rId14"/>
    <sheet name="ASME" sheetId="22" r:id="rId15"/>
    <sheet name="ASA" sheetId="421" r:id="rId16"/>
    <sheet name="AAS" sheetId="359" r:id="rId17"/>
    <sheet name="ACM" sheetId="427" r:id="rId18"/>
    <sheet name="ABSS" sheetId="205" r:id="rId19"/>
    <sheet name="AITP" sheetId="37" r:id="rId20"/>
    <sheet name="ALPA" sheetId="299" r:id="rId21"/>
    <sheet name="ASAS" sheetId="33" r:id="rId22"/>
    <sheet name="ACF" sheetId="360" r:id="rId23"/>
    <sheet name="BB" sheetId="277" r:id="rId24"/>
    <sheet name="BEYOND" sheetId="428" r:id="rId25"/>
    <sheet name="BLACKART" sheetId="429" r:id="rId26"/>
    <sheet name="BSA" sheetId="356" r:id="rId27"/>
    <sheet name="BBSA" sheetId="357" r:id="rId28"/>
    <sheet name="B&amp;B" sheetId="40" r:id="rId29"/>
    <sheet name="TechCRU" sheetId="41" r:id="rId30"/>
    <sheet name="CECM" sheetId="399" r:id="rId31"/>
    <sheet name="Caribbean" sheetId="430" r:id="rId32"/>
    <sheet name="CSA" sheetId="42" r:id="rId33"/>
    <sheet name="ChiEps" sheetId="431" r:id="rId34"/>
    <sheet name="ChiRho" sheetId="45" r:id="rId35"/>
    <sheet name="Christians" sheetId="221" r:id="rId36"/>
    <sheet name="CISER" sheetId="386" r:id="rId37"/>
    <sheet name="A&amp;S Ambassadors" sheetId="48" r:id="rId38"/>
    <sheet name="Collegiate 100" sheetId="361" r:id="rId39"/>
    <sheet name="DWS" sheetId="302" r:id="rId40"/>
    <sheet name="DelightM" sheetId="432" r:id="rId41"/>
    <sheet name="DSP" sheetId="387" r:id="rId42"/>
    <sheet name="DI" sheetId="362" r:id="rId43"/>
    <sheet name="DSC" sheetId="303" r:id="rId44"/>
    <sheet name="ECDE" sheetId="450" r:id="rId45"/>
    <sheet name="Dr. BAH- PMS" sheetId="388" r:id="rId46"/>
    <sheet name="DTL" sheetId="404" r:id="rId47"/>
    <sheet name="EON" sheetId="62" r:id="rId48"/>
    <sheet name="EtaSigDelta" sheetId="280" r:id="rId49"/>
    <sheet name="FSC" sheetId="423" r:id="rId50"/>
    <sheet name="Filipino" sheetId="6" r:id="rId51"/>
    <sheet name="FF" sheetId="433" r:id="rId52"/>
    <sheet name="FinAsso" sheetId="63" r:id="rId53"/>
    <sheet name="FMSF" sheetId="435" r:id="rId54"/>
    <sheet name="GYM" sheetId="436" r:id="rId55"/>
    <sheet name="GLW" sheetId="364" r:id="rId56"/>
    <sheet name="GSS" sheetId="365" r:id="rId57"/>
    <sheet name="RTC" sheetId="401" r:id="rId58"/>
    <sheet name="Goin' Band" sheetId="70" r:id="rId59"/>
    <sheet name="HILLEL" sheetId="438" r:id="rId60"/>
    <sheet name="GSA" sheetId="419" r:id="rId61"/>
    <sheet name="HSS" sheetId="229" r:id="rId62"/>
    <sheet name="HAAPH" sheetId="437" r:id="rId63"/>
    <sheet name="HDFS" sheetId="390" r:id="rId64"/>
    <sheet name="ISA" sheetId="121" r:id="rId65"/>
    <sheet name="IEEE" sheetId="418" r:id="rId66"/>
    <sheet name="IIE" sheetId="82" r:id="rId67"/>
    <sheet name="IIDA" sheetId="84" r:id="rId68"/>
    <sheet name="SGC" sheetId="354" r:id="rId69"/>
    <sheet name="ITA" sheetId="86" r:id="rId70"/>
    <sheet name="JOY" sheetId="403" r:id="rId71"/>
    <sheet name="KSMDA" sheetId="233" r:id="rId72"/>
    <sheet name="KRCC" sheetId="305" r:id="rId73"/>
    <sheet name="KEYOP" sheetId="231" r:id="rId74"/>
    <sheet name="Korean" sheetId="129" r:id="rId75"/>
    <sheet name="LMSA" sheetId="439" r:id="rId76"/>
    <sheet name="Livestock" sheetId="94" r:id="rId77"/>
    <sheet name="LR" sheetId="440" r:id="rId78"/>
    <sheet name="MCFB" sheetId="441" r:id="rId79"/>
    <sheet name="LPHI" sheetId="341" r:id="rId80"/>
    <sheet name="TBP" sheetId="449" r:id="rId81"/>
    <sheet name="SMO" sheetId="366" r:id="rId82"/>
    <sheet name="Eval" sheetId="97" r:id="rId83"/>
    <sheet name="Meat" sheetId="98" r:id="rId84"/>
    <sheet name="MSAQBT" sheetId="275" r:id="rId85"/>
    <sheet name="MSA" sheetId="99" r:id="rId86"/>
    <sheet name="Metals" sheetId="102" r:id="rId87"/>
    <sheet name="MANRRS" sheetId="367" r:id="rId88"/>
    <sheet name="MPC" sheetId="442" r:id="rId89"/>
    <sheet name="MUN" sheetId="368" r:id="rId90"/>
    <sheet name="MortarBoard" sheetId="103" r:id="rId91"/>
    <sheet name="MCAPS" sheetId="443" r:id="rId92"/>
    <sheet name="MAPS" sheetId="310" r:id="rId93"/>
    <sheet name="MuslimSA" sheetId="105" r:id="rId94"/>
    <sheet name="NMLB" sheetId="445" r:id="rId95"/>
    <sheet name="NPC" sheetId="391" r:id="rId96"/>
    <sheet name="TMM" sheetId="347" r:id="rId97"/>
    <sheet name="TNRF" sheetId="174" r:id="rId98"/>
    <sheet name="NSBE" sheetId="107" r:id="rId99"/>
    <sheet name="NSCS" sheetId="188" r:id="rId100"/>
    <sheet name="Navigators" sheetId="109" r:id="rId101"/>
    <sheet name="NiSA" sheetId="444" r:id="rId102"/>
    <sheet name="NSA" sheetId="239" r:id="rId103"/>
    <sheet name="PAD" sheetId="113" r:id="rId104"/>
    <sheet name="PASO" sheetId="108" r:id="rId105"/>
    <sheet name="PTS" sheetId="114" r:id="rId106"/>
    <sheet name="PSTEM" sheetId="135" r:id="rId107"/>
    <sheet name="RAS" sheetId="212" r:id="rId108"/>
    <sheet name="RNASA" sheetId="318" r:id="rId109"/>
    <sheet name="RaidersDefend" sheetId="241" r:id="rId110"/>
    <sheet name="RMSS" sheetId="317" r:id="rId111"/>
    <sheet name="RH" sheetId="352" r:id="rId112"/>
    <sheet name="RATS" sheetId="392" r:id="rId113"/>
    <sheet name="RPOP" sheetId="316" r:id="rId114"/>
    <sheet name="RRR" sheetId="65" r:id="rId115"/>
    <sheet name="RTheater" sheetId="406" r:id="rId116"/>
    <sheet name="RaiderSailing" sheetId="287" r:id="rId117"/>
    <sheet name="RSFC" sheetId="343" r:id="rId118"/>
    <sheet name="RSC" sheetId="379" r:id="rId119"/>
    <sheet name="RanchHorse" sheetId="122" r:id="rId120"/>
    <sheet name="RR" sheetId="422" r:id="rId121"/>
    <sheet name="RISA" sheetId="123" r:id="rId122"/>
    <sheet name="RHIM" sheetId="124" r:id="rId123"/>
    <sheet name="SFDT" sheetId="128" r:id="rId124"/>
    <sheet name="SDP" sheetId="132" r:id="rId125"/>
    <sheet name="SKYRAIDERS" sheetId="319" r:id="rId126"/>
    <sheet name="SEP" sheetId="249" r:id="rId127"/>
    <sheet name="SIL" sheetId="417" r:id="rId128"/>
    <sheet name="SMILE" sheetId="370" r:id="rId129"/>
    <sheet name="SHPE" sheetId="139" r:id="rId130"/>
    <sheet name="SPE" sheetId="140" r:id="rId131"/>
    <sheet name="SWE" sheetId="142" r:id="rId132"/>
    <sheet name="SLSA" sheetId="146" r:id="rId133"/>
    <sheet name="SDA" sheetId="245" r:id="rId134"/>
    <sheet name="AgCouncil" sheetId="147" r:id="rId135"/>
    <sheet name="SOEA" sheetId="448" r:id="rId136"/>
    <sheet name="SAFE" sheetId="320" r:id="rId137"/>
    <sheet name="SASLA" sheetId="130" r:id="rId138"/>
    <sheet name="ISC" sheetId="152" r:id="rId139"/>
    <sheet name="TheMagic" sheetId="407" r:id="rId140"/>
    <sheet name="TCLCA" sheetId="371" r:id="rId141"/>
    <sheet name="TCFR" sheetId="160" r:id="rId142"/>
    <sheet name="TEA" sheetId="393" r:id="rId143"/>
    <sheet name="TET" sheetId="161" r:id="rId144"/>
    <sheet name="Feral" sheetId="256" r:id="rId145"/>
    <sheet name="TechHorn" sheetId="242" r:id="rId146"/>
    <sheet name="Horse" sheetId="77" r:id="rId147"/>
    <sheet name="TIT" sheetId="416" r:id="rId148"/>
    <sheet name="TKBDT" sheetId="394" r:id="rId149"/>
    <sheet name="KPOP" sheetId="155" r:id="rId150"/>
    <sheet name="TMAGIC" sheetId="415" r:id="rId151"/>
    <sheet name="TMA" sheetId="166" r:id="rId152"/>
    <sheet name="TMP" sheetId="322" r:id="rId153"/>
    <sheet name="TP" sheetId="413" r:id="rId154"/>
    <sheet name="TPOT" sheetId="372" r:id="rId155"/>
    <sheet name="TPVS" sheetId="395" r:id="rId156"/>
    <sheet name="TECHRODEO" sheetId="324" r:id="rId157"/>
    <sheet name="TRSA" sheetId="348" r:id="rId158"/>
    <sheet name="TSMG" sheetId="414" r:id="rId159"/>
    <sheet name="TSSTCAF" sheetId="400" r:id="rId160"/>
    <sheet name="TSCA" sheetId="375" r:id="rId161"/>
    <sheet name="TTLHM" sheetId="396" r:id="rId162"/>
    <sheet name="TUNICEF" sheetId="447" r:id="rId163"/>
    <sheet name="TWHPC" sheetId="349" r:id="rId164"/>
    <sheet name="TSPE" sheetId="181" r:id="rId165"/>
    <sheet name="TMB" sheetId="376" r:id="rId166"/>
    <sheet name="SEAT" sheetId="451" r:id="rId167"/>
    <sheet name="TMC" sheetId="452" r:id="rId168"/>
    <sheet name="TES" sheetId="420" r:id="rId169"/>
    <sheet name="UkClub" sheetId="453" r:id="rId170"/>
    <sheet name="Range" sheetId="408" r:id="rId171"/>
    <sheet name="Techtones" sheetId="192" r:id="rId172"/>
    <sheet name="Veterans" sheetId="259" r:id="rId173"/>
    <sheet name="WEB3" sheetId="411" r:id="rId174"/>
    <sheet name="WF" sheetId="377" r:id="rId175"/>
    <sheet name="WTAB" sheetId="378" r:id="rId176"/>
    <sheet name="WTAWS" sheetId="350" r:id="rId177"/>
    <sheet name="WILD" sheetId="328" r:id="rId178"/>
    <sheet name="WH" sheetId="327" r:id="rId179"/>
    <sheet name="WomennBus" sheetId="85" r:id="rId180"/>
    <sheet name="WIP" sheetId="398" r:id="rId181"/>
    <sheet name="WIS" sheetId="409" r:id="rId182"/>
    <sheet name="WSO" sheetId="412" r:id="rId183"/>
    <sheet name="Wool" sheetId="197" r:id="rId184"/>
    <sheet name="Misc" sheetId="199" r:id="rId185"/>
    <sheet name="INACTIVE" sheetId="334" r:id="rId186"/>
    <sheet name="Cont" sheetId="200" r:id="rId187"/>
    <sheet name="NEW" sheetId="424" r:id="rId188"/>
    <sheet name="Sheet2" sheetId="425" r:id="rId189"/>
  </sheets>
  <externalReferences>
    <externalReference r:id="rId190"/>
  </externalReferences>
  <definedNames>
    <definedName name="_xlnm._FilterDatabase" localSheetId="0" hidden="1">'Total Orgs'!$A$5:$I$182</definedName>
    <definedName name="International_Student_Council">'Total Orgs'!$A$130</definedName>
    <definedName name="_xlnm.Print_Area" localSheetId="83">Meat!$A$2:$C$26</definedName>
    <definedName name="_xlnm.Print_Area" localSheetId="132">SLSA!$A$3:$C$30</definedName>
    <definedName name="_xlnm.Print_Area" localSheetId="0">'Total Orgs'!$A$2:$J$192</definedName>
    <definedName name="_xlnm.Print_Titles" localSheetId="0">'Total Orgs'!$2:$5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39" l="1"/>
  <c r="J21" i="140"/>
  <c r="D21" i="140" l="1"/>
  <c r="D23" i="140" s="1"/>
  <c r="J16" i="140"/>
  <c r="G24" i="140"/>
  <c r="D17" i="160"/>
  <c r="D22" i="161"/>
  <c r="D21" i="161"/>
  <c r="D20" i="161"/>
  <c r="D28" i="7"/>
  <c r="D21" i="7"/>
  <c r="D51" i="1" l="1"/>
  <c r="B9" i="422"/>
  <c r="D173" i="1"/>
  <c r="C172" i="1"/>
  <c r="D24" i="132"/>
  <c r="D28" i="146"/>
  <c r="E17" i="17"/>
  <c r="D19" i="17"/>
  <c r="B8" i="7" l="1"/>
  <c r="D170" i="1" l="1"/>
  <c r="E170" i="1"/>
  <c r="C170" i="1"/>
  <c r="B5" i="453"/>
  <c r="B9" i="453" s="1"/>
  <c r="B8" i="453"/>
  <c r="C1" i="453"/>
  <c r="B5" i="452" l="1"/>
  <c r="B9" i="452" s="1"/>
  <c r="B8" i="452"/>
  <c r="C1" i="452"/>
  <c r="E168" i="1"/>
  <c r="D168" i="1"/>
  <c r="C168" i="1"/>
  <c r="B5" i="451"/>
  <c r="B9" i="451" s="1"/>
  <c r="B8" i="451"/>
  <c r="C1" i="451"/>
  <c r="D14" i="142" l="1"/>
  <c r="B5" i="450"/>
  <c r="B9" i="450" s="1"/>
  <c r="B8" i="450"/>
  <c r="C1" i="450"/>
  <c r="C72" i="1"/>
  <c r="B5" i="439"/>
  <c r="D135" i="1"/>
  <c r="C135" i="1"/>
  <c r="B5" i="449"/>
  <c r="B8" i="449"/>
  <c r="E135" i="1" s="1"/>
  <c r="B9" i="449"/>
  <c r="C1" i="449"/>
  <c r="E128" i="1"/>
  <c r="D128" i="1"/>
  <c r="C128" i="1"/>
  <c r="B5" i="448"/>
  <c r="B8" i="448"/>
  <c r="B9" i="448"/>
  <c r="C1" i="448"/>
  <c r="E161" i="1"/>
  <c r="D161" i="1"/>
  <c r="C161" i="1"/>
  <c r="B5" i="447"/>
  <c r="B8" i="447"/>
  <c r="B9" i="447"/>
  <c r="C1" i="447"/>
  <c r="E98" i="1"/>
  <c r="D98" i="1"/>
  <c r="C98" i="1"/>
  <c r="B7" i="445"/>
  <c r="B5" i="445"/>
  <c r="B8" i="445" s="1"/>
  <c r="C1" i="445"/>
  <c r="E100" i="1"/>
  <c r="D100" i="1"/>
  <c r="C100" i="1"/>
  <c r="D99" i="1"/>
  <c r="C99" i="1"/>
  <c r="D97" i="1"/>
  <c r="C97" i="1"/>
  <c r="B5" i="444"/>
  <c r="B5" i="239"/>
  <c r="B8" i="444"/>
  <c r="E97" i="1" s="1"/>
  <c r="C1" i="444"/>
  <c r="E92" i="1"/>
  <c r="D92" i="1"/>
  <c r="C92" i="1"/>
  <c r="E91" i="1"/>
  <c r="C91" i="1"/>
  <c r="B5" i="443"/>
  <c r="B8" i="443"/>
  <c r="B9" i="443"/>
  <c r="C1" i="443"/>
  <c r="E88" i="1"/>
  <c r="C88" i="1"/>
  <c r="B5" i="442"/>
  <c r="B9" i="442"/>
  <c r="B8" i="442"/>
  <c r="C1" i="442"/>
  <c r="E87" i="1"/>
  <c r="D87" i="1"/>
  <c r="C87" i="1"/>
  <c r="C85" i="1"/>
  <c r="C83" i="1"/>
  <c r="E81" i="1"/>
  <c r="C81" i="1"/>
  <c r="B5" i="441"/>
  <c r="B8" i="441"/>
  <c r="B9" i="441"/>
  <c r="C1" i="441"/>
  <c r="B5" i="440"/>
  <c r="B9" i="440" s="1"/>
  <c r="E80" i="1"/>
  <c r="D80" i="1"/>
  <c r="C80" i="1"/>
  <c r="B8" i="440"/>
  <c r="C1" i="440"/>
  <c r="E77" i="1"/>
  <c r="D77" i="1"/>
  <c r="C77" i="1"/>
  <c r="B8" i="439"/>
  <c r="B9" i="439"/>
  <c r="C1" i="439"/>
  <c r="C71" i="1"/>
  <c r="B9" i="444" l="1"/>
  <c r="E62" i="1"/>
  <c r="D62" i="1"/>
  <c r="C62" i="1"/>
  <c r="B5" i="438"/>
  <c r="B8" i="438"/>
  <c r="B9" i="438"/>
  <c r="C1" i="438"/>
  <c r="B5" i="436"/>
  <c r="B5" i="437"/>
  <c r="B9" i="437" s="1"/>
  <c r="E64" i="1"/>
  <c r="D64" i="1"/>
  <c r="C64" i="1"/>
  <c r="B8" i="437"/>
  <c r="C1" i="437"/>
  <c r="E57" i="1"/>
  <c r="D57" i="1"/>
  <c r="C57" i="1"/>
  <c r="B8" i="436"/>
  <c r="B9" i="436"/>
  <c r="C1" i="436"/>
  <c r="C8" i="1"/>
  <c r="B5" i="435"/>
  <c r="E56" i="1"/>
  <c r="C56" i="1"/>
  <c r="B8" i="435"/>
  <c r="B9" i="435"/>
  <c r="C1" i="435"/>
  <c r="E52" i="1"/>
  <c r="D52" i="1"/>
  <c r="C52" i="1"/>
  <c r="F52" i="1" s="1"/>
  <c r="B5" i="433"/>
  <c r="B9" i="433" s="1"/>
  <c r="B8" i="433"/>
  <c r="C1" i="433" a="1"/>
  <c r="C1" i="433" s="1"/>
  <c r="F48" i="1"/>
  <c r="E46" i="1"/>
  <c r="C46" i="1"/>
  <c r="E42" i="1"/>
  <c r="C42" i="1"/>
  <c r="B8" i="432"/>
  <c r="B5" i="432"/>
  <c r="B9" i="432" s="1"/>
  <c r="C1" i="432"/>
  <c r="B8" i="386"/>
  <c r="E39" i="1" s="1"/>
  <c r="C39" i="1"/>
  <c r="E36" i="1"/>
  <c r="C36" i="1"/>
  <c r="B8" i="431"/>
  <c r="B7" i="431"/>
  <c r="D36" i="1" s="1"/>
  <c r="B5" i="431"/>
  <c r="C1" i="431"/>
  <c r="E34" i="1"/>
  <c r="C34" i="1"/>
  <c r="B8" i="430"/>
  <c r="B5" i="430"/>
  <c r="B9" i="430" s="1"/>
  <c r="C1" i="430"/>
  <c r="C33" i="1"/>
  <c r="F49" i="1"/>
  <c r="F168" i="1"/>
  <c r="F149" i="1"/>
  <c r="F135" i="1"/>
  <c r="F128" i="1"/>
  <c r="F122" i="1"/>
  <c r="F97" i="1"/>
  <c r="F92" i="1"/>
  <c r="F91" i="1"/>
  <c r="F88" i="1"/>
  <c r="F81" i="1"/>
  <c r="F80" i="1"/>
  <c r="F77" i="1"/>
  <c r="F62" i="1"/>
  <c r="B9" i="431" l="1"/>
  <c r="F42" i="1"/>
  <c r="F56" i="1"/>
  <c r="F64" i="1"/>
  <c r="F57" i="1"/>
  <c r="F129" i="1"/>
  <c r="F131" i="1"/>
  <c r="F161" i="1"/>
  <c r="F164" i="1"/>
  <c r="F36" i="1" l="1"/>
  <c r="E28" i="1"/>
  <c r="D28" i="1"/>
  <c r="C28" i="1"/>
  <c r="F28" i="1" s="1"/>
  <c r="B5" i="429"/>
  <c r="B9" i="429" s="1"/>
  <c r="B8" i="429"/>
  <c r="C1" i="429"/>
  <c r="C29" i="1"/>
  <c r="C22" i="1"/>
  <c r="C20" i="1"/>
  <c r="B5" i="427"/>
  <c r="B9" i="427" s="1"/>
  <c r="B5" i="428"/>
  <c r="B9" i="428" s="1"/>
  <c r="E27" i="1"/>
  <c r="D27" i="1"/>
  <c r="C27" i="1"/>
  <c r="B8" i="428"/>
  <c r="C1" i="428"/>
  <c r="E21" i="1"/>
  <c r="C21" i="1"/>
  <c r="F21" i="1" s="1"/>
  <c r="B8" i="427"/>
  <c r="C1" i="427"/>
  <c r="E19" i="1"/>
  <c r="D19" i="1"/>
  <c r="C19" i="1"/>
  <c r="F34" i="1"/>
  <c r="B183" i="1"/>
  <c r="F27" i="1" l="1"/>
  <c r="B8" i="403"/>
  <c r="C53" i="1"/>
  <c r="E53" i="1"/>
  <c r="C1" i="192" a="1"/>
  <c r="C1" i="192" s="1"/>
  <c r="D165" i="1"/>
  <c r="B5" i="365" l="1"/>
  <c r="B8" i="197" l="1"/>
  <c r="B11" i="161" l="1"/>
  <c r="E117" i="1" l="1"/>
  <c r="C117" i="1"/>
  <c r="B5" i="319"/>
  <c r="E58" i="1" l="1"/>
  <c r="C58" i="1"/>
  <c r="C60" i="1"/>
  <c r="B7" i="200" l="1"/>
  <c r="B5" i="317" l="1"/>
  <c r="B8" i="22" l="1"/>
  <c r="B8" i="17" l="1"/>
  <c r="D53" i="1"/>
  <c r="B5" i="423"/>
  <c r="B9" i="423" s="1"/>
  <c r="B8" i="423"/>
  <c r="C1" i="423"/>
  <c r="D109" i="1"/>
  <c r="E109" i="1"/>
  <c r="C109" i="1"/>
  <c r="B5" i="422"/>
  <c r="B8" i="422"/>
  <c r="C1" i="422"/>
  <c r="B5" i="421"/>
  <c r="B9" i="421" s="1"/>
  <c r="B8" i="421"/>
  <c r="C1" i="421"/>
  <c r="B5" i="420" l="1"/>
  <c r="C165" i="1"/>
  <c r="B8" i="420"/>
  <c r="E165" i="1" s="1"/>
  <c r="C1" i="420"/>
  <c r="B9" i="420" l="1"/>
  <c r="B5" i="419"/>
  <c r="B8" i="419"/>
  <c r="E60" i="1" s="1"/>
  <c r="C1" i="419"/>
  <c r="E67" i="1"/>
  <c r="D67" i="1"/>
  <c r="C67" i="1"/>
  <c r="B5" i="418"/>
  <c r="B9" i="418" s="1"/>
  <c r="B8" i="418"/>
  <c r="C1" i="418"/>
  <c r="B5" i="310"/>
  <c r="D114" i="1"/>
  <c r="C114" i="1"/>
  <c r="E132" i="1"/>
  <c r="D132" i="1"/>
  <c r="C132" i="1"/>
  <c r="B5" i="417"/>
  <c r="B9" i="417" s="1"/>
  <c r="B8" i="417"/>
  <c r="C1" i="417"/>
  <c r="E137" i="1"/>
  <c r="D137" i="1"/>
  <c r="C137" i="1"/>
  <c r="E145" i="1"/>
  <c r="C145" i="1"/>
  <c r="E144" i="1"/>
  <c r="D144" i="1"/>
  <c r="C144" i="1"/>
  <c r="B8" i="416"/>
  <c r="B5" i="416"/>
  <c r="B9" i="416" s="1"/>
  <c r="C1" i="416"/>
  <c r="E147" i="1"/>
  <c r="D147" i="1"/>
  <c r="C147" i="1"/>
  <c r="B5" i="415"/>
  <c r="B9" i="415" s="1"/>
  <c r="B8" i="415"/>
  <c r="C1" i="415"/>
  <c r="E157" i="1"/>
  <c r="D157" i="1"/>
  <c r="C157" i="1"/>
  <c r="B5" i="414"/>
  <c r="B9" i="414" s="1"/>
  <c r="B8" i="414"/>
  <c r="C1" i="414"/>
  <c r="D152" i="1"/>
  <c r="C152" i="1"/>
  <c r="B5" i="413"/>
  <c r="B8" i="413"/>
  <c r="E152" i="1" s="1"/>
  <c r="C1" i="413"/>
  <c r="D153" i="1"/>
  <c r="C153" i="1"/>
  <c r="D160" i="1"/>
  <c r="D167" i="1"/>
  <c r="C167" i="1"/>
  <c r="B5" i="408"/>
  <c r="D180" i="1"/>
  <c r="D179" i="1"/>
  <c r="E178" i="1"/>
  <c r="D178" i="1"/>
  <c r="C178" i="1"/>
  <c r="C180" i="1"/>
  <c r="B5" i="412"/>
  <c r="B8" i="412"/>
  <c r="E180" i="1" s="1"/>
  <c r="B5" i="409"/>
  <c r="D175" i="1"/>
  <c r="B5" i="327"/>
  <c r="C176" i="1"/>
  <c r="B5" i="411"/>
  <c r="D172" i="1"/>
  <c r="B8" i="411"/>
  <c r="E172" i="1" s="1"/>
  <c r="C1" i="411"/>
  <c r="F172" i="1" l="1"/>
  <c r="B9" i="413"/>
  <c r="B9" i="419"/>
  <c r="B9" i="412"/>
  <c r="B9" i="411"/>
  <c r="F19" i="1" l="1"/>
  <c r="F47" i="1"/>
  <c r="F70" i="1" l="1"/>
  <c r="F132" i="1"/>
  <c r="F180" i="1"/>
  <c r="F60" i="1"/>
  <c r="F67" i="1"/>
  <c r="F117" i="1"/>
  <c r="F109" i="1"/>
  <c r="F104" i="1"/>
  <c r="F98" i="1"/>
  <c r="F144" i="1"/>
  <c r="F147" i="1"/>
  <c r="F152" i="1"/>
  <c r="F157" i="1"/>
  <c r="F165" i="1"/>
  <c r="B8" i="409" l="1"/>
  <c r="E179" i="1" s="1"/>
  <c r="B8" i="408"/>
  <c r="E169" i="1" s="1"/>
  <c r="F169" i="1" s="1"/>
  <c r="B9" i="408"/>
  <c r="C1" i="408"/>
  <c r="E139" i="1"/>
  <c r="B8" i="407"/>
  <c r="B5" i="407"/>
  <c r="C1" i="407"/>
  <c r="E133" i="1"/>
  <c r="E126" i="1"/>
  <c r="B8" i="406"/>
  <c r="E112" i="1" s="1"/>
  <c r="B5" i="406"/>
  <c r="C1" i="406"/>
  <c r="E93" i="1"/>
  <c r="B8" i="404"/>
  <c r="B5" i="404"/>
  <c r="E37" i="1"/>
  <c r="B9" i="404" l="1"/>
  <c r="B9" i="409"/>
  <c r="B9" i="407"/>
  <c r="B9" i="406"/>
  <c r="C160" i="1"/>
  <c r="C101" i="1"/>
  <c r="D72" i="1" l="1"/>
  <c r="B5" i="403"/>
  <c r="E72" i="1"/>
  <c r="C1" i="403"/>
  <c r="F72" i="1" l="1"/>
  <c r="B9" i="403"/>
  <c r="B8" i="160" l="1"/>
  <c r="D158" i="1" l="1"/>
  <c r="C158" i="1"/>
  <c r="B5" i="402" l="1"/>
  <c r="B8" i="402"/>
  <c r="E15" i="1" s="1"/>
  <c r="F15" i="1" s="1"/>
  <c r="B9" i="402" l="1"/>
  <c r="B5" i="386"/>
  <c r="B8" i="18"/>
  <c r="E6" i="1" s="1"/>
  <c r="B8" i="94"/>
  <c r="B5" i="357" l="1"/>
  <c r="B5" i="401" l="1"/>
  <c r="B8" i="401"/>
  <c r="C1" i="401"/>
  <c r="F112" i="1"/>
  <c r="B9" i="401" l="1"/>
  <c r="F179" i="1" l="1"/>
  <c r="B5" i="400" l="1"/>
  <c r="B8" i="400"/>
  <c r="E158" i="1" s="1"/>
  <c r="F158" i="1" s="1"/>
  <c r="C1" i="400"/>
  <c r="B9" i="400" l="1"/>
  <c r="B5" i="399"/>
  <c r="B8" i="399"/>
  <c r="E33" i="1" s="1"/>
  <c r="F33" i="1" s="1"/>
  <c r="C1" i="399"/>
  <c r="B9" i="399" l="1"/>
  <c r="F46" i="1"/>
  <c r="B5" i="398" l="1"/>
  <c r="B8" i="398"/>
  <c r="C1" i="398"/>
  <c r="F166" i="1"/>
  <c r="B5" i="396"/>
  <c r="B8" i="396"/>
  <c r="E160" i="1" s="1"/>
  <c r="C1" i="396"/>
  <c r="B5" i="395"/>
  <c r="B7" i="395"/>
  <c r="E154" i="1" s="1"/>
  <c r="C1" i="395"/>
  <c r="B5" i="394"/>
  <c r="B8" i="394"/>
  <c r="D145" i="1" s="1"/>
  <c r="C1" i="394"/>
  <c r="B5" i="393"/>
  <c r="B7" i="393"/>
  <c r="C1" i="393"/>
  <c r="B5" i="130"/>
  <c r="B5" i="392"/>
  <c r="B8" i="392"/>
  <c r="C1" i="392"/>
  <c r="F93" i="1"/>
  <c r="B5" i="391"/>
  <c r="B7" i="391"/>
  <c r="C1" i="391"/>
  <c r="B5" i="390"/>
  <c r="B8" i="390"/>
  <c r="E65" i="1" s="1"/>
  <c r="C1" i="390"/>
  <c r="B5" i="388"/>
  <c r="B9" i="388" s="1"/>
  <c r="B8" i="388"/>
  <c r="C1" i="388"/>
  <c r="B5" i="387"/>
  <c r="B7" i="387"/>
  <c r="E43" i="1" s="1"/>
  <c r="F43" i="1" s="1"/>
  <c r="C1" i="387"/>
  <c r="C1" i="386"/>
  <c r="B5" i="385"/>
  <c r="B7" i="385"/>
  <c r="E13" i="1" s="1"/>
  <c r="F13" i="1" s="1"/>
  <c r="C1" i="385"/>
  <c r="B7" i="384"/>
  <c r="B8" i="384" s="1"/>
  <c r="C1" i="384"/>
  <c r="B5" i="383"/>
  <c r="B5" i="17"/>
  <c r="B7" i="383"/>
  <c r="E10" i="1" s="1"/>
  <c r="F10" i="1" s="1"/>
  <c r="C1" i="383"/>
  <c r="B5" i="381"/>
  <c r="B7" i="381"/>
  <c r="E7" i="1" s="1"/>
  <c r="F7" i="1" s="1"/>
  <c r="C1" i="381"/>
  <c r="F6" i="1"/>
  <c r="F126" i="1"/>
  <c r="F139" i="1"/>
  <c r="F178" i="1"/>
  <c r="E114" i="1" l="1"/>
  <c r="F114" i="1" s="1"/>
  <c r="F65" i="1"/>
  <c r="B8" i="395"/>
  <c r="B8" i="381"/>
  <c r="B9" i="396"/>
  <c r="F160" i="1" s="1"/>
  <c r="B8" i="393"/>
  <c r="B9" i="394"/>
  <c r="B9" i="398"/>
  <c r="B9" i="392"/>
  <c r="B8" i="391"/>
  <c r="B9" i="390"/>
  <c r="B8" i="387"/>
  <c r="B9" i="386"/>
  <c r="B8" i="385"/>
  <c r="B8" i="383"/>
  <c r="F39" i="1" l="1"/>
  <c r="F145" i="1"/>
  <c r="B6" i="215"/>
  <c r="C30" i="1" l="1"/>
  <c r="C108" i="1" l="1"/>
  <c r="B8" i="379"/>
  <c r="B5" i="379"/>
  <c r="C1" i="379"/>
  <c r="B9" i="379" l="1"/>
  <c r="F154" i="1"/>
  <c r="C14" i="1"/>
  <c r="E49" i="334" l="1"/>
  <c r="C49" i="334"/>
  <c r="F49" i="334" s="1"/>
  <c r="B5" i="378" l="1"/>
  <c r="B8" i="378"/>
  <c r="C1" i="378"/>
  <c r="F174" i="1"/>
  <c r="F173" i="1"/>
  <c r="B5" i="377"/>
  <c r="B9" i="377" s="1"/>
  <c r="B8" i="377"/>
  <c r="C1" i="377"/>
  <c r="B5" i="376"/>
  <c r="B8" i="376"/>
  <c r="E167" i="1" s="1"/>
  <c r="F167" i="1" s="1"/>
  <c r="C1" i="376"/>
  <c r="B5" i="375"/>
  <c r="B8" i="375"/>
  <c r="E159" i="1" s="1"/>
  <c r="F159" i="1" s="1"/>
  <c r="C1" i="375"/>
  <c r="B5" i="372"/>
  <c r="B8" i="372"/>
  <c r="E153" i="1" s="1"/>
  <c r="F153" i="1" s="1"/>
  <c r="C1" i="372"/>
  <c r="B5" i="371"/>
  <c r="B8" i="371"/>
  <c r="F137" i="1" s="1"/>
  <c r="B7" i="371"/>
  <c r="C1" i="371"/>
  <c r="B5" i="370"/>
  <c r="B9" i="370" s="1"/>
  <c r="B8" i="370"/>
  <c r="C1" i="370"/>
  <c r="F133" i="1"/>
  <c r="B5" i="368"/>
  <c r="B8" i="368"/>
  <c r="E89" i="1" s="1"/>
  <c r="F89" i="1" s="1"/>
  <c r="C1" i="368"/>
  <c r="B5" i="367"/>
  <c r="B9" i="367" s="1"/>
  <c r="B8" i="367"/>
  <c r="C1" i="367"/>
  <c r="F87" i="1"/>
  <c r="B5" i="366"/>
  <c r="B8" i="366"/>
  <c r="E134" i="1" s="1"/>
  <c r="F134" i="1" s="1"/>
  <c r="B7" i="366"/>
  <c r="C1" i="366"/>
  <c r="B8" i="365"/>
  <c r="E59" i="1" s="1"/>
  <c r="F59" i="1" s="1"/>
  <c r="C1" i="365"/>
  <c r="B5" i="364"/>
  <c r="B8" i="364"/>
  <c r="F58" i="1" s="1"/>
  <c r="C1" i="364"/>
  <c r="B5" i="362"/>
  <c r="B8" i="362"/>
  <c r="B7" i="362"/>
  <c r="C1" i="362"/>
  <c r="F44" i="1"/>
  <c r="B5" i="361"/>
  <c r="B9" i="361" s="1"/>
  <c r="B8" i="361"/>
  <c r="C1" i="361"/>
  <c r="B5" i="360"/>
  <c r="B9" i="360" s="1"/>
  <c r="B8" i="360"/>
  <c r="C1" i="360"/>
  <c r="B5" i="359"/>
  <c r="B8" i="359"/>
  <c r="E20" i="1" s="1"/>
  <c r="F20" i="1" s="1"/>
  <c r="C1" i="359"/>
  <c r="B9" i="378" l="1"/>
  <c r="B9" i="359"/>
  <c r="B9" i="376"/>
  <c r="B9" i="372"/>
  <c r="B9" i="368"/>
  <c r="B9" i="365"/>
  <c r="B9" i="364"/>
  <c r="B9" i="375"/>
  <c r="B9" i="362"/>
  <c r="B9" i="371"/>
  <c r="B9" i="366"/>
  <c r="B6" i="275" l="1"/>
  <c r="C119" i="1" l="1"/>
  <c r="B8" i="357" l="1"/>
  <c r="E30" i="1" s="1"/>
  <c r="F30" i="1" s="1"/>
  <c r="B7" i="357"/>
  <c r="C1" i="357"/>
  <c r="B5" i="356"/>
  <c r="B8" i="356"/>
  <c r="E29" i="1" s="1"/>
  <c r="C1" i="356"/>
  <c r="B9" i="357" l="1"/>
  <c r="B7" i="352" l="1"/>
  <c r="B7" i="231"/>
  <c r="B7" i="128" l="1"/>
  <c r="B7" i="45"/>
  <c r="B5" i="328"/>
  <c r="B9" i="328" s="1"/>
  <c r="B5" i="354" l="1"/>
  <c r="B8" i="354"/>
  <c r="E130" i="1" s="1"/>
  <c r="C1" i="354"/>
  <c r="B5" i="293"/>
  <c r="B5" i="7"/>
  <c r="B9" i="354" l="1"/>
  <c r="D171" i="1"/>
  <c r="E162" i="1" l="1"/>
  <c r="D162" i="1"/>
  <c r="D156" i="1"/>
  <c r="D155" i="1"/>
  <c r="E150" i="1"/>
  <c r="D150" i="1"/>
  <c r="E146" i="1"/>
  <c r="D146" i="1"/>
  <c r="D127" i="1"/>
  <c r="D124" i="1" l="1"/>
  <c r="D118" i="1"/>
  <c r="D107" i="1"/>
  <c r="D106" i="1"/>
  <c r="B5" i="352"/>
  <c r="B8" i="352"/>
  <c r="E103" i="1" s="1"/>
  <c r="C1" i="352"/>
  <c r="D102" i="1"/>
  <c r="D95" i="1"/>
  <c r="D79" i="1"/>
  <c r="D74" i="1"/>
  <c r="D38" i="1"/>
  <c r="D35" i="1"/>
  <c r="D18" i="1"/>
  <c r="B9" i="352" l="1"/>
  <c r="F103" i="1"/>
  <c r="B5" i="350"/>
  <c r="B8" i="350"/>
  <c r="C1" i="350"/>
  <c r="B5" i="349"/>
  <c r="B8" i="349"/>
  <c r="C1" i="349"/>
  <c r="F162" i="1"/>
  <c r="B9" i="350" l="1"/>
  <c r="B9" i="349"/>
  <c r="B5" i="348"/>
  <c r="B8" i="348"/>
  <c r="E156" i="1" s="1"/>
  <c r="F156" i="1" s="1"/>
  <c r="C1" i="348"/>
  <c r="B5" i="347"/>
  <c r="B8" i="347"/>
  <c r="C1" i="347"/>
  <c r="F150" i="1"/>
  <c r="B5" i="343"/>
  <c r="B8" i="343"/>
  <c r="E107" i="1" s="1"/>
  <c r="F107" i="1" s="1"/>
  <c r="C1" i="343"/>
  <c r="B5" i="341"/>
  <c r="B8" i="341"/>
  <c r="E79" i="1" s="1"/>
  <c r="F79" i="1" s="1"/>
  <c r="C1" i="341"/>
  <c r="C127" i="1"/>
  <c r="B9" i="347" l="1"/>
  <c r="B9" i="348"/>
  <c r="B9" i="343"/>
  <c r="B9" i="341"/>
  <c r="B5" i="322" l="1"/>
  <c r="D176" i="1" l="1"/>
  <c r="D105" i="1" l="1"/>
  <c r="D151" i="1"/>
  <c r="C151" i="1"/>
  <c r="B5" i="174"/>
  <c r="B5" i="324" l="1"/>
  <c r="C175" i="1" l="1"/>
  <c r="B8" i="328"/>
  <c r="E175" i="1" s="1"/>
  <c r="C1" i="328"/>
  <c r="B8" i="327"/>
  <c r="E176" i="1" s="1"/>
  <c r="C1" i="327"/>
  <c r="B9" i="327" l="1"/>
  <c r="C155" i="1" l="1"/>
  <c r="B8" i="324"/>
  <c r="E155" i="1" s="1"/>
  <c r="C1" i="324"/>
  <c r="B8" i="322"/>
  <c r="C1" i="322"/>
  <c r="B9" i="324" l="1"/>
  <c r="B9" i="322"/>
  <c r="B5" i="320"/>
  <c r="B8" i="320"/>
  <c r="E127" i="1" s="1"/>
  <c r="C1" i="320"/>
  <c r="B9" i="320" l="1"/>
  <c r="C120" i="1"/>
  <c r="B8" i="319"/>
  <c r="C1" i="319"/>
  <c r="B5" i="318"/>
  <c r="B8" i="318"/>
  <c r="C1" i="318"/>
  <c r="C105" i="1"/>
  <c r="B8" i="317"/>
  <c r="E108" i="1" s="1"/>
  <c r="F108" i="1" s="1"/>
  <c r="C1" i="317"/>
  <c r="B5" i="316"/>
  <c r="B8" i="316"/>
  <c r="E105" i="1" s="1"/>
  <c r="C1" i="316"/>
  <c r="B9" i="319" l="1"/>
  <c r="B9" i="317"/>
  <c r="B9" i="318"/>
  <c r="B9" i="316"/>
  <c r="B5" i="135"/>
  <c r="B8" i="310"/>
  <c r="C1" i="310"/>
  <c r="B5" i="129"/>
  <c r="B5" i="305"/>
  <c r="B8" i="305"/>
  <c r="E74" i="1" s="1"/>
  <c r="C1" i="305"/>
  <c r="B9" i="310" l="1"/>
  <c r="B9" i="305"/>
  <c r="C45" i="1"/>
  <c r="B5" i="303"/>
  <c r="B8" i="303"/>
  <c r="E45" i="1" s="1"/>
  <c r="C1" i="303"/>
  <c r="C41" i="1"/>
  <c r="B5" i="302"/>
  <c r="B8" i="302"/>
  <c r="E41" i="1" s="1"/>
  <c r="C1" i="302"/>
  <c r="B9" i="303" l="1"/>
  <c r="B9" i="302"/>
  <c r="B5" i="299"/>
  <c r="B8" i="299"/>
  <c r="E24" i="1" s="1"/>
  <c r="F24" i="1" s="1"/>
  <c r="C1" i="299"/>
  <c r="D12" i="1"/>
  <c r="B9" i="299" l="1"/>
  <c r="F176" i="1"/>
  <c r="F175" i="1"/>
  <c r="F45" i="1"/>
  <c r="F41" i="1"/>
  <c r="F74" i="1"/>
  <c r="F105" i="1"/>
  <c r="F127" i="1"/>
  <c r="F155" i="1"/>
  <c r="E182" i="1" l="1"/>
  <c r="C1" i="200"/>
  <c r="B7" i="199"/>
  <c r="B8" i="199" s="1"/>
  <c r="C1" i="199"/>
  <c r="B5" i="197"/>
  <c r="C1" i="197"/>
  <c r="B8" i="85"/>
  <c r="E177" i="1" s="1"/>
  <c r="B5" i="85"/>
  <c r="C1" i="85"/>
  <c r="B8" i="259"/>
  <c r="E171" i="1" s="1"/>
  <c r="B5" i="259"/>
  <c r="B8" i="192"/>
  <c r="E51" i="1" s="1"/>
  <c r="B5" i="192"/>
  <c r="B8" i="181"/>
  <c r="E163" i="1" s="1"/>
  <c r="B5" i="181"/>
  <c r="C1" i="181"/>
  <c r="B8" i="166"/>
  <c r="E148" i="1" s="1"/>
  <c r="B5" i="166"/>
  <c r="C1" i="166"/>
  <c r="B8" i="155"/>
  <c r="B5" i="155"/>
  <c r="C1" i="155"/>
  <c r="B8" i="77"/>
  <c r="E143" i="1" s="1"/>
  <c r="B5" i="77"/>
  <c r="C1" i="77"/>
  <c r="B8" i="242"/>
  <c r="E142" i="1" s="1"/>
  <c r="B5" i="242"/>
  <c r="C1" i="242"/>
  <c r="B8" i="256"/>
  <c r="E141" i="1" s="1"/>
  <c r="B5" i="256"/>
  <c r="C1" i="256"/>
  <c r="E140" i="1"/>
  <c r="B8" i="161"/>
  <c r="C1" i="161"/>
  <c r="E138" i="1"/>
  <c r="B5" i="160"/>
  <c r="C1" i="160"/>
  <c r="B8" i="152"/>
  <c r="B5" i="152"/>
  <c r="C1" i="152"/>
  <c r="B8" i="130"/>
  <c r="C1" i="130"/>
  <c r="B8" i="147"/>
  <c r="E125" i="1" s="1"/>
  <c r="B5" i="147"/>
  <c r="C1" i="147"/>
  <c r="B8" i="245"/>
  <c r="E124" i="1" s="1"/>
  <c r="B5" i="245"/>
  <c r="C1" i="245"/>
  <c r="B8" i="146"/>
  <c r="E123" i="1" s="1"/>
  <c r="B5" i="146"/>
  <c r="C1" i="146"/>
  <c r="B8" i="142"/>
  <c r="E121" i="1" s="1"/>
  <c r="B5" i="142"/>
  <c r="C1" i="142"/>
  <c r="B8" i="140"/>
  <c r="E120" i="1" s="1"/>
  <c r="B5" i="140"/>
  <c r="C1" i="140"/>
  <c r="B8" i="139"/>
  <c r="E119" i="1" s="1"/>
  <c r="B5" i="139"/>
  <c r="C1" i="139"/>
  <c r="B8" i="249"/>
  <c r="E118" i="1" s="1"/>
  <c r="B5" i="249"/>
  <c r="C1" i="249"/>
  <c r="B8" i="132"/>
  <c r="E116" i="1" s="1"/>
  <c r="B5" i="132"/>
  <c r="C1" i="132"/>
  <c r="B8" i="128"/>
  <c r="E115" i="1" s="1"/>
  <c r="B5" i="128"/>
  <c r="C1" i="128"/>
  <c r="B8" i="124"/>
  <c r="E113" i="1" s="1"/>
  <c r="B5" i="124"/>
  <c r="C1" i="124"/>
  <c r="B8" i="123"/>
  <c r="B5" i="123"/>
  <c r="C1" i="123"/>
  <c r="B8" i="122"/>
  <c r="E110" i="1" s="1"/>
  <c r="B5" i="122"/>
  <c r="C1" i="122"/>
  <c r="B8" i="287"/>
  <c r="B5" i="287"/>
  <c r="C1" i="287"/>
  <c r="B8" i="241"/>
  <c r="E106" i="1" s="1"/>
  <c r="B5" i="241"/>
  <c r="C1" i="241"/>
  <c r="B8" i="212"/>
  <c r="E102" i="1" s="1"/>
  <c r="B5" i="212"/>
  <c r="C1" i="212"/>
  <c r="B8" i="135"/>
  <c r="C1" i="135"/>
  <c r="B8" i="114"/>
  <c r="E101" i="1" s="1"/>
  <c r="B5" i="114"/>
  <c r="C1" i="114"/>
  <c r="B8" i="108"/>
  <c r="B5" i="108"/>
  <c r="C1" i="108"/>
  <c r="B8" i="113"/>
  <c r="E99" i="1" s="1"/>
  <c r="B5" i="113"/>
  <c r="C1" i="113"/>
  <c r="B8" i="239"/>
  <c r="E96" i="1" s="1"/>
  <c r="C1" i="239"/>
  <c r="B8" i="109"/>
  <c r="E95" i="1" s="1"/>
  <c r="B5" i="109"/>
  <c r="C1" i="109"/>
  <c r="B8" i="188"/>
  <c r="B5" i="188"/>
  <c r="C1" i="188"/>
  <c r="B8" i="107"/>
  <c r="E94" i="1" s="1"/>
  <c r="B5" i="107"/>
  <c r="C1" i="107"/>
  <c r="B8" i="174"/>
  <c r="E151" i="1" s="1"/>
  <c r="F151" i="1" s="1"/>
  <c r="C1" i="174"/>
  <c r="B8" i="105"/>
  <c r="B5" i="105"/>
  <c r="C1" i="105"/>
  <c r="B8" i="103"/>
  <c r="E90" i="1" s="1"/>
  <c r="B5" i="103"/>
  <c r="C1" i="103"/>
  <c r="B8" i="102"/>
  <c r="E86" i="1" s="1"/>
  <c r="B5" i="102"/>
  <c r="C1" i="102"/>
  <c r="B8" i="99"/>
  <c r="E85" i="1" s="1"/>
  <c r="B5" i="99"/>
  <c r="C1" i="99"/>
  <c r="B8" i="275"/>
  <c r="E84" i="1" s="1"/>
  <c r="B5" i="275"/>
  <c r="C1" i="275"/>
  <c r="B8" i="98"/>
  <c r="E83" i="1" s="1"/>
  <c r="B5" i="98"/>
  <c r="C1" i="98"/>
  <c r="B8" i="97"/>
  <c r="E82" i="1" s="1"/>
  <c r="B5" i="97"/>
  <c r="C1" i="97"/>
  <c r="E78" i="1"/>
  <c r="B5" i="94"/>
  <c r="C1" i="94"/>
  <c r="B8" i="129"/>
  <c r="B9" i="129" s="1"/>
  <c r="C1" i="129"/>
  <c r="B8" i="231"/>
  <c r="E75" i="1" s="1"/>
  <c r="B5" i="231"/>
  <c r="C1" i="231"/>
  <c r="B8" i="233"/>
  <c r="E73" i="1" s="1"/>
  <c r="B5" i="233"/>
  <c r="C1" i="233"/>
  <c r="B8" i="86"/>
  <c r="E71" i="1" s="1"/>
  <c r="B5" i="86"/>
  <c r="C1" i="86"/>
  <c r="B8" i="84"/>
  <c r="E69" i="1" s="1"/>
  <c r="B5" i="84"/>
  <c r="C1" i="84"/>
  <c r="B8" i="82"/>
  <c r="E68" i="1" s="1"/>
  <c r="B5" i="82"/>
  <c r="C1" i="82"/>
  <c r="B8" i="121"/>
  <c r="E66" i="1" s="1"/>
  <c r="B5" i="121"/>
  <c r="C1" i="121"/>
  <c r="B8" i="229"/>
  <c r="E63" i="1" s="1"/>
  <c r="B5" i="229"/>
  <c r="C1" i="229"/>
  <c r="B8" i="70"/>
  <c r="B5" i="70"/>
  <c r="C1" i="70"/>
  <c r="B8" i="65"/>
  <c r="E111" i="1" s="1"/>
  <c r="B5" i="65"/>
  <c r="C1" i="65"/>
  <c r="B8" i="63"/>
  <c r="E55" i="1" s="1"/>
  <c r="B5" i="63"/>
  <c r="C1" i="63"/>
  <c r="B8" i="6"/>
  <c r="E54" i="1" s="1"/>
  <c r="B5" i="6"/>
  <c r="C1" i="6"/>
  <c r="B8" i="280"/>
  <c r="B5" i="280"/>
  <c r="C1" i="280"/>
  <c r="B8" i="62"/>
  <c r="B5" i="62"/>
  <c r="C1" i="62"/>
  <c r="B8" i="48"/>
  <c r="E40" i="1" s="1"/>
  <c r="B5" i="48"/>
  <c r="C1" i="48"/>
  <c r="B8" i="221"/>
  <c r="E38" i="1" s="1"/>
  <c r="B5" i="221"/>
  <c r="C1" i="221"/>
  <c r="B8" i="45"/>
  <c r="B5" i="45"/>
  <c r="C1" i="45"/>
  <c r="B8" i="42"/>
  <c r="E35" i="1" s="1"/>
  <c r="B5" i="42"/>
  <c r="C1" i="42"/>
  <c r="B8" i="41"/>
  <c r="E32" i="1" s="1"/>
  <c r="B5" i="41"/>
  <c r="C1" i="41"/>
  <c r="B8" i="40"/>
  <c r="E31" i="1" s="1"/>
  <c r="B5" i="40"/>
  <c r="C1" i="40"/>
  <c r="B8" i="277"/>
  <c r="E26" i="1" s="1"/>
  <c r="B5" i="277"/>
  <c r="C1" i="277"/>
  <c r="B8" i="33"/>
  <c r="E25" i="1" s="1"/>
  <c r="B5" i="33"/>
  <c r="C1" i="33"/>
  <c r="B8" i="37"/>
  <c r="E23" i="1" s="1"/>
  <c r="B5" i="37"/>
  <c r="C1" i="37"/>
  <c r="B8" i="205"/>
  <c r="E22" i="1" s="1"/>
  <c r="B5" i="205"/>
  <c r="C1" i="205"/>
  <c r="E18" i="1"/>
  <c r="B5" i="22"/>
  <c r="C1" i="22"/>
  <c r="B8" i="21"/>
  <c r="E17" i="1" s="1"/>
  <c r="B5" i="21"/>
  <c r="C1" i="21"/>
  <c r="B8" i="215"/>
  <c r="E16" i="1" s="1"/>
  <c r="B5" i="215"/>
  <c r="C1" i="215"/>
  <c r="B8" i="214"/>
  <c r="E14" i="1" s="1"/>
  <c r="F14" i="1" s="1"/>
  <c r="B5" i="214"/>
  <c r="C1" i="214"/>
  <c r="E12" i="1"/>
  <c r="C1" i="17"/>
  <c r="B8" i="15"/>
  <c r="E11" i="1" s="1"/>
  <c r="B5" i="15"/>
  <c r="C1" i="15"/>
  <c r="B8" i="293"/>
  <c r="E9" i="1" s="1"/>
  <c r="C1" i="293"/>
  <c r="E8" i="1"/>
  <c r="F8" i="1" s="1"/>
  <c r="C1" i="7"/>
  <c r="B5" i="18"/>
  <c r="C1" i="18"/>
  <c r="B5" i="200"/>
  <c r="C182" i="1"/>
  <c r="D181" i="1"/>
  <c r="D177" i="1"/>
  <c r="C177" i="1"/>
  <c r="C171" i="1"/>
  <c r="C51" i="1"/>
  <c r="D163" i="1"/>
  <c r="C163" i="1"/>
  <c r="D148" i="1"/>
  <c r="C148" i="1"/>
  <c r="C146" i="1"/>
  <c r="D143" i="1"/>
  <c r="C143" i="1"/>
  <c r="D142" i="1"/>
  <c r="C142" i="1"/>
  <c r="D141" i="1"/>
  <c r="C141" i="1"/>
  <c r="D140" i="1"/>
  <c r="C140" i="1"/>
  <c r="D138" i="1"/>
  <c r="C138" i="1"/>
  <c r="D125" i="1"/>
  <c r="C125" i="1"/>
  <c r="C124" i="1"/>
  <c r="D123" i="1"/>
  <c r="C123" i="1"/>
  <c r="D121" i="1"/>
  <c r="C121" i="1"/>
  <c r="D120" i="1"/>
  <c r="C118" i="1"/>
  <c r="D116" i="1"/>
  <c r="C116" i="1"/>
  <c r="C115" i="1"/>
  <c r="D113" i="1"/>
  <c r="C113" i="1"/>
  <c r="D110" i="1"/>
  <c r="C110" i="1"/>
  <c r="C106" i="1"/>
  <c r="C102" i="1"/>
  <c r="D101" i="1"/>
  <c r="D96" i="1"/>
  <c r="C96" i="1"/>
  <c r="C95" i="1"/>
  <c r="D94" i="1"/>
  <c r="C94" i="1"/>
  <c r="C90" i="1"/>
  <c r="D86" i="1"/>
  <c r="C86" i="1"/>
  <c r="D85" i="1"/>
  <c r="D84" i="1"/>
  <c r="D83" i="1"/>
  <c r="D82" i="1"/>
  <c r="C82" i="1"/>
  <c r="D78" i="1"/>
  <c r="C78" i="1"/>
  <c r="D76" i="1"/>
  <c r="C76" i="1"/>
  <c r="C75" i="1"/>
  <c r="D73" i="1"/>
  <c r="C73" i="1"/>
  <c r="D71" i="1"/>
  <c r="C130" i="1"/>
  <c r="D69" i="1"/>
  <c r="C69" i="1"/>
  <c r="D68" i="1"/>
  <c r="C68" i="1"/>
  <c r="C66" i="1"/>
  <c r="D63" i="1"/>
  <c r="C63" i="1"/>
  <c r="D61" i="1"/>
  <c r="C61" i="1"/>
  <c r="D111" i="1"/>
  <c r="C111" i="1"/>
  <c r="C55" i="1"/>
  <c r="D54" i="1"/>
  <c r="C54" i="1"/>
  <c r="D40" i="1"/>
  <c r="C37" i="1"/>
  <c r="C35" i="1"/>
  <c r="D32" i="1"/>
  <c r="C32" i="1"/>
  <c r="C31" i="1"/>
  <c r="C26" i="1"/>
  <c r="D25" i="1"/>
  <c r="C25" i="1"/>
  <c r="D23" i="1"/>
  <c r="C18" i="1"/>
  <c r="D17" i="1"/>
  <c r="C17" i="1"/>
  <c r="D16" i="1"/>
  <c r="C12" i="1"/>
  <c r="D11" i="1"/>
  <c r="C11" i="1"/>
  <c r="D9" i="1"/>
  <c r="F182" i="1" l="1"/>
  <c r="E50" i="1"/>
  <c r="F53" i="1"/>
  <c r="F9" i="1"/>
  <c r="B9" i="70"/>
  <c r="E61" i="1"/>
  <c r="F61" i="1" s="1"/>
  <c r="B9" i="128"/>
  <c r="F26" i="1"/>
  <c r="B9" i="63"/>
  <c r="B9" i="214"/>
  <c r="B9" i="109"/>
  <c r="E76" i="1"/>
  <c r="F76" i="1" s="1"/>
  <c r="B9" i="293"/>
  <c r="B9" i="245"/>
  <c r="B9" i="40"/>
  <c r="B9" i="221"/>
  <c r="B9" i="287"/>
  <c r="F146" i="1"/>
  <c r="F148" i="1"/>
  <c r="B9" i="174"/>
  <c r="B9" i="113"/>
  <c r="B9" i="275"/>
  <c r="B9" i="107"/>
  <c r="B9" i="124"/>
  <c r="B9" i="152"/>
  <c r="B9" i="15"/>
  <c r="B9" i="212"/>
  <c r="B9" i="122"/>
  <c r="B9" i="132"/>
  <c r="B9" i="249"/>
  <c r="B9" i="45"/>
  <c r="B9" i="6"/>
  <c r="B9" i="103"/>
  <c r="B9" i="241"/>
  <c r="B9" i="123"/>
  <c r="B9" i="139"/>
  <c r="B9" i="280"/>
  <c r="B9" i="99"/>
  <c r="B9" i="105"/>
  <c r="B9" i="188"/>
  <c r="B9" i="256"/>
  <c r="B9" i="242"/>
  <c r="F110" i="1"/>
  <c r="B9" i="102"/>
  <c r="B9" i="65"/>
  <c r="F37" i="1"/>
  <c r="F136" i="1"/>
  <c r="F142" i="1"/>
  <c r="F90" i="1"/>
  <c r="B9" i="146"/>
  <c r="F130" i="1"/>
  <c r="B9" i="98"/>
  <c r="F138" i="1"/>
  <c r="B9" i="181"/>
  <c r="F17" i="1"/>
  <c r="F85" i="1"/>
  <c r="F99" i="1"/>
  <c r="F116" i="1"/>
  <c r="B9" i="17"/>
  <c r="B9" i="21"/>
  <c r="F78" i="1"/>
  <c r="F86" i="1"/>
  <c r="F95" i="1"/>
  <c r="B9" i="48"/>
  <c r="B9" i="135"/>
  <c r="F54" i="1"/>
  <c r="F118" i="1"/>
  <c r="B9" i="18"/>
  <c r="B9" i="7"/>
  <c r="B9" i="205"/>
  <c r="B9" i="42"/>
  <c r="F101" i="1"/>
  <c r="F82" i="1"/>
  <c r="F84" i="1"/>
  <c r="F102" i="1"/>
  <c r="F141" i="1"/>
  <c r="B9" i="41"/>
  <c r="B9" i="86"/>
  <c r="F75" i="1"/>
  <c r="F96" i="1"/>
  <c r="B9" i="108"/>
  <c r="F94" i="1"/>
  <c r="B9" i="215"/>
  <c r="B9" i="62"/>
  <c r="F63" i="1"/>
  <c r="B9" i="121"/>
  <c r="B9" i="97"/>
  <c r="B9" i="192"/>
  <c r="F11" i="1"/>
  <c r="F22" i="1"/>
  <c r="F83" i="1"/>
  <c r="F113" i="1"/>
  <c r="F119" i="1"/>
  <c r="B9" i="84"/>
  <c r="F124" i="1"/>
  <c r="B9" i="155"/>
  <c r="B9" i="147"/>
  <c r="F125" i="1"/>
  <c r="F100" i="1"/>
  <c r="F50" i="1"/>
  <c r="F16" i="1"/>
  <c r="B9" i="166"/>
  <c r="B9" i="85"/>
  <c r="F25" i="1"/>
  <c r="B9" i="33"/>
  <c r="F115" i="1"/>
  <c r="F12" i="1"/>
  <c r="F106" i="1"/>
  <c r="B9" i="114"/>
  <c r="B9" i="239"/>
  <c r="F71" i="1"/>
  <c r="B9" i="229"/>
  <c r="F120" i="1"/>
  <c r="B9" i="140"/>
  <c r="F31" i="1"/>
  <c r="B9" i="233"/>
  <c r="F73" i="1"/>
  <c r="F177" i="1"/>
  <c r="F68" i="1"/>
  <c r="F35" i="1"/>
  <c r="B9" i="82"/>
  <c r="B9" i="130"/>
  <c r="F32" i="1"/>
  <c r="F40" i="1"/>
  <c r="F121" i="1"/>
  <c r="B9" i="142"/>
  <c r="F171" i="1"/>
  <c r="B9" i="277"/>
  <c r="F66" i="1"/>
  <c r="F69" i="1"/>
  <c r="F140" i="1"/>
  <c r="B9" i="160"/>
  <c r="F38" i="1"/>
  <c r="B9" i="231"/>
  <c r="F163" i="1"/>
  <c r="F18" i="1"/>
  <c r="B8" i="200"/>
  <c r="B12" i="161"/>
  <c r="B9" i="94"/>
  <c r="F51" i="1"/>
  <c r="F123" i="1"/>
  <c r="B9" i="22"/>
  <c r="F55" i="1"/>
  <c r="B9" i="259"/>
  <c r="B9" i="77"/>
  <c r="F143" i="1"/>
  <c r="F111" i="1"/>
  <c r="B9" i="197" l="1"/>
  <c r="E181" i="1" l="1"/>
  <c r="E183" i="1" s="1"/>
  <c r="F181" i="1" l="1"/>
  <c r="F170" i="1" l="1"/>
  <c r="B9" i="37"/>
  <c r="C23" i="1"/>
  <c r="F23" i="1" s="1"/>
  <c r="C183" i="1"/>
  <c r="B9" i="356"/>
  <c r="B7" i="356"/>
  <c r="D29" i="1"/>
  <c r="F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tc={B96055B7-89AC-4CE7-A57B-A2B381C86617}</author>
    <author>tc={6BB48D2F-C136-4E19-8BC4-2E1D6A92BB81}</author>
    <author>tc={5444D54F-B938-4093-B641-309A6ED9AFFA}</author>
    <author>tc={38C51CB0-CDB9-4D6C-93B2-A1CCBDBAC0FD}</author>
    <author>tc={797E9C6C-AFB7-4604-84BF-6F15BDE85D75}</author>
    <author>tc={0CB63FB4-F43E-4CC3-BA6F-87496FBED645}</author>
    <author>tc={E987A253-02F6-423F-935D-029293F0CC0D}</author>
    <author>tc={EDF3219E-B3FC-4C45-BB7F-E59E1EE7517E}</author>
    <author>tc={7985697A-A455-4DB1-B924-52268957B79C}</author>
    <author>tc={C874CF31-73F1-401C-B73B-5869371E8F7D}</author>
    <author>tc={A5737588-EE4E-4D4F-8E81-3DBE1346E10F}</author>
    <author>tc={CB7AA5BD-F28D-4652-BF39-EE28E311EEE2}</author>
    <author>tc={4A3C1DEC-FA59-499E-85CF-5EEE441D2343}</author>
    <author>tc={B58D9E6A-52A4-4EA0-963E-B32F972148BD}</author>
    <author>tc={B52F39D3-3515-4304-A2F2-07402654F444}</author>
    <author>tc={F96D0975-E669-46E4-82A3-3EFA62259CFB}</author>
    <author>tc={DAFBCA4D-D902-4A8C-B86A-F139CA54D512}</author>
    <author>tc={436A828F-400A-461B-A993-6F6D0111A613}</author>
    <author>tc={8D22DC2B-50BA-48B8-9EE6-F41E355B1A4A}</author>
    <author>tc={E31C29F5-C900-46D0-8379-1BD35EB1EE15}</author>
    <author>tc={D4CF2583-839F-4B7F-A034-696ED724E972}</author>
    <author>tc={CD865740-798E-4883-84B3-29AA27B86DA7}</author>
    <author>tc={64B89C88-6FB1-4F8D-A39B-EE8B7629B982}</author>
    <author>tc={5B46825D-198A-406C-A9E9-49B0991B4762}</author>
    <author>tc={17F4AFD0-D525-46D4-A041-E88769955815}</author>
    <author>tc={B318B1ED-1319-4455-BD5B-806EB7CFDF90}</author>
    <author>tc={B69084C9-E270-41E3-8C87-4A4DF38259F9}</author>
    <author>tc={B4D07996-764F-43EF-B6F5-4657C8F75F15}</author>
    <author>tc={51068202-0422-43AC-A29E-6ED1F9B6029C}</author>
    <author>tc={7C5A8697-4727-431C-B199-B6AC5665BDEF}</author>
    <author>tc={762AFE24-5022-4F58-8C0F-25956147076D}</author>
    <author>tc={6FB85A4C-049B-423D-990A-AA7444F7AF23}</author>
    <author>tc={2B15C86C-3F1F-45C7-A5A1-1CB7D327C677}</author>
    <author>tc={0BEF9CA2-3CDA-4C46-BE67-0AA7C39B4ABC}</author>
    <author>tc={DE7F41AC-9CEA-4C10-89DC-3F40B261A990}</author>
    <author>tc={B8486633-03F7-4768-83A7-EDAD9711DCCF}</author>
    <author>tc={6C37CD5A-2CFF-43AA-84FA-4AE5051FA3F0}</author>
    <author>tc={BA4C31B0-E72D-40D8-974B-B9C4F2645DC5}</author>
    <author>tc={7B05CDE4-D0D0-470E-B3C6-ED30DF47DF38}</author>
    <author>tc={55D45A7F-FEFE-4C97-A5D0-4AB5F44F4A9B}</author>
    <author>tc={A468BE51-0244-4478-97FB-3E52C99FB0A0}</author>
    <author>tc={FC6461D6-A592-46F6-8A6F-FD49049882B9}</author>
    <author>tc={B53DB5DE-F53C-496F-959B-DAAEDA4C88DF}</author>
    <author>tc={2B9C6E9B-5460-4DC2-9305-49F47D5B0F03}</author>
    <author>tc={689E15FC-C8F8-41DD-9487-0452CF518E85}</author>
    <author>tc={6843A312-E6A8-4C90-9115-C14708A01A05}</author>
    <author>tc={FF4C6D5E-E2C9-40EE-B854-9C6E59D0E7D3}</author>
    <author>tc={7C3608B9-5490-4976-B95C-2B46280C5758}</author>
    <author>tc={F646C792-D47B-45C7-8B67-25C3E9978FA7}</author>
    <author>tc={79EEB565-6A1D-462A-89CB-774194CDCF2E}</author>
    <author>tc={0A16D139-8584-49EB-83C7-58F39FB267EF}</author>
    <author>tc={A881898A-851D-41FB-8370-35712E0F7859}</author>
    <author>tc={F902859D-AE27-4DB4-93CB-5C64575650F7}</author>
    <author>tc={02B6DA0A-03D5-4981-82A3-C05C43795EAD}</author>
    <author>tc={2D92D147-C0A4-468C-866C-D18E21F333AA}</author>
    <author>tc={AA54118A-5A12-4B43-BAD2-E65F34E63A53}</author>
    <author>tc={C6B21DBA-87D4-4C34-8ABA-344ECFB23F10}</author>
    <author>tc={071AB287-5813-442D-8250-26CCDAA43CE1}</author>
    <author>tc={3D57D6F3-AE89-41BE-8ABE-B6A4991B12E3}</author>
    <author>tc={4268FC0B-6034-4CE8-8E7B-209CE9956134}</author>
    <author>tc={573B010A-F4FF-4E6A-8FCF-4483FE9B23D5}</author>
    <author>tc={E45D59DC-58C0-4750-A8C9-12373738E41B}</author>
    <author>tc={A59E73DA-BF35-4C59-A6E1-579A5AC32179}</author>
    <author>tc={2F70B326-EA86-47DE-8412-0A7BFB6A0EDE}</author>
    <author>tc={D084026A-E21D-499D-9A29-DA3938A1C490}</author>
    <author>tc={370A71D3-4CBD-4C33-A602-52394838CC6F}</author>
    <author>tc={87D5698F-9E01-41DD-A707-5B9919272637}</author>
    <author>tc={8EBEBC0B-02F6-4A3C-92CA-1549695D0BCB}</author>
    <author>tc={4D562265-9DE1-47F9-B6CD-A4756C1C9835}</author>
    <author>tc={6546EA5D-5688-4684-9AB2-AB87C8044C96}</author>
    <author>tc={5F23933C-C434-4A4F-8695-D894B36042A5}</author>
    <author>tc={F564D44D-E9F0-47C4-86E6-D48CBD920621}</author>
    <author>tc={DC52F1CA-26BB-4E2B-8E3C-83FA5DC6B69D}</author>
    <author>tc={CD8CAECF-9886-42E1-8411-35BFF308FD7E}</author>
    <author>tc={D7965C74-5F37-4162-846C-3C582A02ABE4}</author>
    <author>tc={CE1B374F-BF87-4274-8C45-5A4F3E815935}</author>
    <author>tc={059DE741-0B95-48A2-B269-7ECF4FF045B6}</author>
    <author>tc={36F26EDB-FA4A-4B81-B93B-E61B4070A9CE}</author>
    <author>tc={A34F89A7-C6AB-4353-AA8E-EDF7F746498E}</author>
    <author>tc={D4C0D68D-69FF-462A-8920-50012224B011}</author>
    <author>tc={74ED72DB-5279-4A85-9433-B7E08280131F}</author>
    <author>tc={A4CC46EE-A06B-416B-BE46-B5D087102D72}</author>
    <author>tc={35E318EC-4800-4556-8F8D-29B5B6CE146D}</author>
    <author>tc={4DC2508B-0000-4438-8726-2E47321DBBF3}</author>
  </authors>
  <commentList>
    <comment ref="D14" authorId="0" shapeId="0" xr:uid="{B96055B7-89AC-4CE7-A57B-A2B381C86617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COMPLETES AS OF 10.17</t>
      </text>
    </comment>
    <comment ref="G14" authorId="1" shapeId="0" xr:uid="{6BB48D2F-C136-4E19-8BC4-2E1D6A92BB8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completed</t>
      </text>
    </comment>
    <comment ref="A21" authorId="2" shapeId="0" xr:uid="{5444D54F-B938-4093-B641-309A6ED9AFFA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2026</t>
      </text>
    </comment>
    <comment ref="D21" authorId="3" shapeId="0" xr:uid="{38C51CB0-CDB9-4D6C-93B2-A1CCBDBAC0F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</t>
      </text>
    </comment>
    <comment ref="D24" authorId="4" shapeId="0" xr:uid="{797E9C6C-AFB7-4604-84BF-6F15BDE85D75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10.17.2025</t>
      </text>
    </comment>
    <comment ref="B30" authorId="5" shapeId="0" xr:uid="{0CB63FB4-F43E-4CC3-BA6F-87496FBED64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 FOR 25
Reply:
    DidN’T apply for 26</t>
      </text>
    </comment>
    <comment ref="D31" authorId="6" shapeId="0" xr:uid="{E987A253-02F6-423F-935D-029293F0CC0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D34" authorId="7" shapeId="0" xr:uid="{EDF3219E-B3FC-4C45-BB7F-E59E1EE7517E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</t>
      </text>
    </comment>
    <comment ref="D41" authorId="8" shapeId="0" xr:uid="{7985697A-A455-4DB1-B924-52268957B79C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10.17</t>
      </text>
    </comment>
    <comment ref="D42" authorId="9" shapeId="0" xr:uid="{C874CF31-73F1-401C-B73B-5869371E8F7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10.17.2025</t>
      </text>
    </comment>
    <comment ref="B44" authorId="10" shapeId="0" xr:uid="{A5737588-EE4E-4D4F-8E81-3DBE1346E10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45" authorId="11" shapeId="0" xr:uid="{CB7AA5BD-F28D-4652-BF39-EE28E311EEE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46" authorId="12" shapeId="0" xr:uid="{4A3C1DEC-FA59-499E-85CF-5EEE441D234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I46" authorId="13" shapeId="0" xr:uid="{B58D9E6A-52A4-4EA0-963E-B32F972148BD}">
      <text>
        <t>[Threaded comment]
Your version of Excel allows you to read this threaded comment; however, any edits to it will get removed if the file is opened in a newer version of Excel. Learn more: https://go.microsoft.com/fwlink/?linkid=870924
Comment:
    SPOKE TO 10.29 ABOUT FT</t>
      </text>
    </comment>
    <comment ref="B47" authorId="14" shapeId="0" xr:uid="{B52F39D3-3515-4304-A2F2-07402654F44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55" authorId="15" shapeId="0" xr:uid="{F96D0975-E669-46E4-82A3-3EFA62259CFB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B56" authorId="16" shapeId="0" xr:uid="{DAFBCA4D-D902-4A8C-B86A-F139CA54D51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D56" authorId="17" shapeId="0" xr:uid="{436A828F-400A-461B-A993-6F6D0111A61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B57" authorId="18" shapeId="0" xr:uid="{8D22DC2B-50BA-48B8-9EE6-F41E355B1A4A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58" authorId="19" shapeId="0" xr:uid="{E31C29F5-C900-46D0-8379-1BD35EB1EE15}">
      <text>
        <t>[Threaded comment]
Your version of Excel allows you to read this threaded comment; however, any edits to it will get removed if the file is opened in a newer version of Excel. Learn more: https://go.microsoft.com/fwlink/?linkid=870924
Comment:
    FY26 DIDN’T APPLY</t>
      </text>
    </comment>
    <comment ref="D60" authorId="20" shapeId="0" xr:uid="{D4CF2583-839F-4B7F-A034-696ED724E972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10.17.2025</t>
      </text>
    </comment>
    <comment ref="B61" authorId="21" shapeId="0" xr:uid="{CD865740-798E-4883-84B3-29AA27B86DA7}">
      <text>
        <t>[Threaded comment]
Your version of Excel allows you to read this threaded comment; however, any edits to it will get removed if the file is opened in a newer version of Excel. Learn more: https://go.microsoft.com/fwlink/?linkid=870924
Comment:
    NO SHOW FOR INTERVIEW
Reply:
    FY26 DIDN’T APPLY</t>
      </text>
    </comment>
    <comment ref="B62" authorId="22" shapeId="0" xr:uid="{64B89C88-6FB1-4F8D-A39B-EE8B7629B98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64" authorId="23" shapeId="0" xr:uid="{5B46825D-198A-406C-A9E9-49B0991B476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G65" authorId="24" shapeId="0" xr:uid="{17F4AFD0-D525-46D4-A041-E88769955815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as of 9.11.2025
Reply:
    TECHCONNECT NOT UPDATED AS OF 9.30.2025
Reply:
    TC NOT UP DATED AS OF 10.17.2025</t>
      </text>
    </comment>
    <comment ref="G66" authorId="25" shapeId="0" xr:uid="{B318B1ED-1319-4455-BD5B-806EB7CFDF90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TECHCONNECT NOT UPDATED AS OF 9.30.2025
Reply:
    TC NOT UPDATED AS OF 10.17.2025</t>
      </text>
    </comment>
    <comment ref="B67" authorId="26" shapeId="0" xr:uid="{B69084C9-E270-41E3-8C87-4A4DF38259F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APP</t>
      </text>
    </comment>
    <comment ref="B70" authorId="27" shapeId="0" xr:uid="{B4D07996-764F-43EF-B6F5-4657C8F75F1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76" authorId="28" shapeId="0" xr:uid="{51068202-0422-43AC-A29E-6ED1F9B6029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SUMBIT BUDGET</t>
      </text>
    </comment>
    <comment ref="B77" authorId="29" shapeId="0" xr:uid="{7C5A8697-4727-431C-B199-B6AC5665BDEF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79" authorId="30" shapeId="0" xr:uid="{762AFE24-5022-4F58-8C0F-25956147076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80" authorId="31" shapeId="0" xr:uid="{6FB85A4C-049B-423D-990A-AA7444F7AF23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81" authorId="32" shapeId="0" xr:uid="{2B15C86C-3F1F-45C7-A5A1-1CB7D327C677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D81" authorId="33" shapeId="0" xr:uid="{0BEF9CA2-3CDA-4C46-BE67-0AA7C39B4ABC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BY 10.17</t>
      </text>
    </comment>
    <comment ref="B88" authorId="34" shapeId="0" xr:uid="{DE7F41AC-9CEA-4C10-89DC-3F40B261A99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D88" authorId="35" shapeId="0" xr:uid="{B8486633-03F7-4768-83A7-EDAD9711DCCF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</t>
      </text>
    </comment>
    <comment ref="B89" authorId="36" shapeId="0" xr:uid="{6C37CD5A-2CFF-43AA-84FA-4AE5051FA3F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90" authorId="37" shapeId="0" xr:uid="{BA4C31B0-E72D-40D8-974B-B9C4F2645DC5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BY 10.17</t>
      </text>
    </comment>
    <comment ref="D91" authorId="38" shapeId="0" xr:uid="{7B05CDE4-D0D0-470E-B3C6-ED30DF47DF38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BY 10.17</t>
      </text>
    </comment>
    <comment ref="G91" authorId="39" shapeId="0" xr:uid="{55D45A7F-FEFE-4C97-A5D0-4AB5F44F4A9B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UPDATED AS OF 9.30.2025</t>
      </text>
    </comment>
    <comment ref="B93" authorId="40" shapeId="0" xr:uid="{A468BE51-0244-4478-97FB-3E52C99FB0A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97" authorId="41" shapeId="0" xr:uid="{FC6461D6-A592-46F6-8A6F-FD49049882B9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98" authorId="42" shapeId="0" xr:uid="{B53DB5DE-F53C-496F-959B-DAAEDA4C88D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D100" authorId="43" shapeId="0" xr:uid="{2B9C6E9B-5460-4DC2-9305-49F47D5B0F0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</t>
      </text>
    </comment>
    <comment ref="B103" authorId="44" shapeId="0" xr:uid="{689E15FC-C8F8-41DD-9487-0452CF518E8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B104" authorId="45" shapeId="0" xr:uid="{6843A312-E6A8-4C90-9115-C14708A01A0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G109" authorId="46" shapeId="0" xr:uid="{FF4C6D5E-E2C9-40EE-B854-9C6E59D0E7D3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9.7.2025
Reply:
    Not in techconnect as of 9.30.225
Reply:
    NOT IN TECHCONNECT AS OF 10.17.2025</t>
      </text>
    </comment>
    <comment ref="B110" authorId="47" shapeId="0" xr:uid="{7C3608B9-5490-4976-B95C-2B46280C575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G110" authorId="48" shapeId="0" xr:uid="{F646C792-D47B-45C7-8B67-25C3E9978FA7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as of 9.11.2025</t>
      </text>
    </comment>
    <comment ref="B112" authorId="49" shapeId="0" xr:uid="{79EEB565-6A1D-462A-89CB-774194CDCF2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13" authorId="50" shapeId="0" xr:uid="{0A16D139-8584-49EB-83C7-58F39FB267E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14" authorId="51" shapeId="0" xr:uid="{A881898A-851D-41FB-8370-35712E0F785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B118" authorId="52" shapeId="0" xr:uid="{F902859D-AE27-4DB4-93CB-5C64575650F7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ATTEND INTERVIEW</t>
      </text>
    </comment>
    <comment ref="B122" authorId="53" shapeId="0" xr:uid="{02B6DA0A-03D5-4981-82A3-C05C43795EAD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A124" authorId="54" shapeId="0" xr:uid="{2D92D147-C0A4-468C-866C-D18E21F333AA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they change name to SNDA</t>
      </text>
    </comment>
    <comment ref="B126" authorId="55" shapeId="0" xr:uid="{AA54118A-5A12-4B43-BAD2-E65F34E63A5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
Reply:
    DIDN’T APPLY FOR 26</t>
      </text>
    </comment>
    <comment ref="B128" authorId="56" shapeId="0" xr:uid="{C6B21DBA-87D4-4C34-8ABA-344ECFB23F1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29" authorId="57" shapeId="0" xr:uid="{071AB287-5813-442D-8250-26CCDAA43CE1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32" authorId="58" shapeId="0" xr:uid="{3D57D6F3-AE89-41BE-8ABE-B6A4991B12E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33" authorId="59" shapeId="0" xr:uid="{4268FC0B-6034-4CE8-8E7B-209CE995613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njot apply</t>
      </text>
    </comment>
    <comment ref="B134" authorId="60" shapeId="0" xr:uid="{573B010A-F4FF-4E6A-8FCF-4483FE9B23D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35" authorId="61" shapeId="0" xr:uid="{E45D59DC-58C0-4750-A8C9-12373738E41B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36" authorId="62" shapeId="0" xr:uid="{A59E73DA-BF35-4C59-A6E1-579A5AC3217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39" authorId="63" shapeId="0" xr:uid="{2F70B326-EA86-47DE-8412-0A7BFB6A0ED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A144" authorId="64" shapeId="0" xr:uid="{D084026A-E21D-499D-9A29-DA3938A1C49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2025</t>
      </text>
    </comment>
    <comment ref="B144" authorId="65" shapeId="0" xr:uid="{370A71D3-4CBD-4C33-A602-52394838CC6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46" authorId="66" shapeId="0" xr:uid="{87D5698F-9E01-41DD-A707-5B9919272637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A147" authorId="67" shapeId="0" xr:uid="{8EBEBC0B-02F6-4A3C-92CA-1549695D0BCB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2024</t>
      </text>
    </comment>
    <comment ref="B148" authorId="68" shapeId="0" xr:uid="{4D562265-9DE1-47F9-B6CD-A4756C1C983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attend interview</t>
      </text>
    </comment>
    <comment ref="B149" authorId="69" shapeId="0" xr:uid="{6546EA5D-5688-4684-9AB2-AB87C8044C96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50" authorId="70" shapeId="0" xr:uid="{5F23933C-C434-4A4F-8695-D894B36042A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G151" authorId="71" shapeId="0" xr:uid="{F564D44D-E9F0-47C4-86E6-D48CBD92062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Not in techconnect as of 9.30.2025</t>
      </text>
    </comment>
    <comment ref="A152" authorId="72" shapeId="0" xr:uid="{DC52F1CA-26BB-4E2B-8E3C-83FA5DC6B69D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in 2025</t>
      </text>
    </comment>
    <comment ref="B152" authorId="73" shapeId="0" xr:uid="{CD8CAECF-9886-42E1-8411-35BFF308FD7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155" authorId="74" shapeId="0" xr:uid="{D7965C74-5F37-4162-846C-3C582A02ABE4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TC COMPLIANT</t>
      </text>
    </comment>
    <comment ref="G155" authorId="75" shapeId="0" xr:uid="{CE1B374F-BF87-4274-8C45-5A4F3E815935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9.5.2025
Reply:
    Not in techconnect as of 9.30.2025</t>
      </text>
    </comment>
    <comment ref="B156" authorId="76" shapeId="0" xr:uid="{059DE741-0B95-48A2-B269-7ECF4FF045B6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Didn’[t apply</t>
      </text>
    </comment>
    <comment ref="B159" authorId="77" shapeId="0" xr:uid="{36F26EDB-FA4A-4B81-B93B-E61B4070A9C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forms</t>
      </text>
    </comment>
    <comment ref="B163" authorId="78" shapeId="0" xr:uid="{A34F89A7-C6AB-4353-AA8E-EDF7F746498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G164" authorId="79" shapeId="0" xr:uid="{D4C0D68D-69FF-462A-8920-50012224B01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Notin techconnect as of 9.30.2025
Reply:
    NOT COMPLIANT IN TC ON 10.17.205</t>
      </text>
    </comment>
    <comment ref="B165" authorId="80" shapeId="0" xr:uid="{74ED72DB-5279-4A85-9433-B7E08280131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B166" authorId="81" shapeId="0" xr:uid="{A4CC46EE-A06B-416B-BE46-B5D087102D7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D172" authorId="82" shapeId="0" xr:uid="{35E318EC-4800-4556-8F8D-29B5B6CE146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</t>
      </text>
    </comment>
    <comment ref="D173" authorId="83" shapeId="0" xr:uid="{4DC2508B-0000-4438-8726-2E47321DBBF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10-7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tc={EFB1B4FD-1DDC-4C5B-A978-67E519242682}</author>
  </authors>
  <commentList>
    <comment ref="C12" authorId="0" shapeId="0" xr:uid="{EFB1B4FD-1DDC-4C5B-A978-67E519242682}">
      <text>
        <t>[Threaded comment]
Your version of Excel allows you to read this threaded comment; however, any edits to it will get removed if the file is opened in a newer version of Excel. Learn more: https://go.microsoft.com/fwlink/?linkid=870924
Comment:
    addismit@ttu.edu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tc={F8C49743-BF98-4291-AD59-8C9653092611}</author>
    <author>tc={70EA6EF0-72FA-47C8-8CBA-40DB0B284403}</author>
    <author>tc={6FD7199C-0670-4435-91D9-76CAB6518785}</author>
    <author>tc={CF006CF1-A787-438E-9993-6359AE37B5E3}</author>
    <author>tc={8E71F3E1-C604-4FFA-B6D7-F890AA5F5E18}</author>
    <author>tc={EFB851FF-D42F-450E-A30D-F7C2B3263CB4}</author>
    <author>tc={116182DD-7BFB-4F19-9063-2D6302469F9B}</author>
    <author>tc={A868AFC4-AB60-4F5B-9560-8741EA3E0080}</author>
    <author>tc={D930B707-1431-4B67-8DB5-55F280ABE728}</author>
    <author>tc={B876F9E6-E54F-461E-960A-20CF082CAE44}</author>
    <author>tc={FDF8C0F9-891D-4EEB-A6AF-A889BF86F631}</author>
    <author>tc={DDBD18BA-CA65-496B-9CD4-66E40FC12169}</author>
    <author>tc={EA0C9DB7-6988-4EC8-9209-518846F9C406}</author>
    <author>tc={E1A69993-FFFC-47AB-B94B-0EB796963031}</author>
    <author>tc={27B6127F-A036-4504-BDF3-0866AEF26330}</author>
    <author>tc={9CAAEBE5-97F8-451B-837C-3041A095D410}</author>
    <author>tc={B6C0001B-8842-4FB1-9BE2-0A5179ABDD0C}</author>
    <author>tc={DEE7A76D-36CD-4204-8B18-63C02085A75E}</author>
    <author>tc={9F01633D-1F6C-40DD-9334-F9B0E07333D5}</author>
    <author>tc={D1969A94-E36E-47D3-9B7B-334EA5BB68DE}</author>
    <author>tc={F9E1F5CB-2EF6-45FE-90D1-E984ECACF81E}</author>
    <author>tc={707FA273-9A7B-49D1-BD68-C42EB1985643}</author>
    <author>tc={B86D1684-0187-47D8-9A6E-5FC61BA90924}</author>
    <author>tc={765BAD31-EA4B-437D-AAAC-4CD73D1CB33E}</author>
    <author>tc={4C19E10A-3465-4C09-8396-5A9A2F13A670}</author>
    <author>tc={D657DDF2-15C6-4F98-A3A3-61AE946642FC}</author>
    <author>tc={B965BD10-2C8A-482F-9459-479E8B8A1EDC}</author>
    <author>tc={5EEE039D-0582-4345-8BC1-8C607C10927D}</author>
    <author>tc={0773F3F1-9262-4AE4-A591-10CAAE010A01}</author>
    <author>tc={F0A5ECEF-7DB8-4EE6-9300-878841824A1E}</author>
    <author>tc={0B5AA053-D0CB-428F-BB66-0DCD633E8300}</author>
    <author>tc={F0939CF4-BC2D-47EB-9BF3-6A9F2A7B6396}</author>
    <author>tc={0506BB82-4B91-473C-8037-66039DB1FB8E}</author>
    <author>tc={95E39638-83BD-4323-922F-932D879C9D94}</author>
    <author>tc={43F75AD5-44A9-450E-923A-5AA9FDC22FBB}</author>
    <author>tc={1133C9F6-A5D4-4BDA-BCCB-FF2BD6A12B2A}</author>
    <author>tc={718424E1-C02B-4BB7-9CEC-BC57541203AE}</author>
    <author>tc={EFED6F49-427C-4548-84AE-A06E57DF8E7B}</author>
    <author>tc={1609A5D7-1ADA-4E0D-A4D0-D7158B99FED2}</author>
    <author>tc={4B29905A-6827-4BDC-A333-2F896E53705C}</author>
    <author>tc={3D094BF4-733B-49B0-89D6-B97488A4C693}</author>
    <author>tc={BE393F41-2257-4858-ADDB-54FE1AF4C5CB}</author>
    <author>tc={B562480A-3C1B-4075-89EE-C5D37B11441C}</author>
    <author>tc={9E5D641D-348B-4026-A74F-04DD71A1A772}</author>
    <author>tc={7584A599-480E-414F-97C5-18CC9B48E205}</author>
    <author>tc={677566DE-A216-4E77-BA32-56D3DE5E5709}</author>
    <author>tc={D077D9C5-B322-445E-B14F-A9B4C75B02B6}</author>
    <author>tc={C8523D89-3BAB-451C-B2B9-4A106340C7EB}</author>
    <author>tc={A0349447-6D65-4860-B640-6D91AAE11A7C}</author>
    <author>tc={0FE63D76-282A-4888-A7C2-396681EEEADD}</author>
    <author>tc={14E877DE-AA0E-4E38-8FEB-B309A0C0F24C}</author>
    <author>tc={46C88794-CEE3-465B-AC42-30ACC606831F}</author>
    <author>tc={7F49D89D-5A81-4B77-B1C7-59536348BE4C}</author>
    <author>tc={D367E0AD-5CB1-4D32-B07E-CA07F073C5B2}</author>
    <author>tc={29FB6C10-BE6D-4555-B57F-DA2FE5079052}</author>
    <author>tc={829BC695-1F6E-4000-90F9-D8654C954F5D}</author>
  </authors>
  <commentList>
    <comment ref="B6" authorId="0" shapeId="0" xr:uid="{F8C49743-BF98-4291-AD59-8C965309261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7" authorId="1" shapeId="0" xr:uid="{70EA6EF0-72FA-47C8-8CBA-40DB0B28440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8" authorId="2" shapeId="0" xr:uid="{6FD7199C-0670-4435-91D9-76CAB651878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9" authorId="3" shapeId="0" xr:uid="{CF006CF1-A787-438E-9993-6359AE37B5E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APPY</t>
      </text>
    </comment>
    <comment ref="B10" authorId="4" shapeId="0" xr:uid="{8E71F3E1-C604-4FFA-B6D7-F890AA5F5E1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1" authorId="5" shapeId="0" xr:uid="{EFB851FF-D42F-450E-A30D-F7C2B3263CB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2" authorId="6" shapeId="0" xr:uid="{116182DD-7BFB-4F19-9063-2D6302469F9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3" authorId="7" shapeId="0" xr:uid="{A868AFC4-AB60-4F5B-9560-8741EA3E008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4" authorId="8" shapeId="0" xr:uid="{D930B707-1431-4B67-8DB5-55F280ABE72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5" authorId="9" shapeId="0" xr:uid="{B876F9E6-E54F-461E-960A-20CF082CAE4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16" authorId="10" shapeId="0" xr:uid="{FDF8C0F9-891D-4EEB-A6AF-A889BF86F631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16" authorId="11" shapeId="0" xr:uid="{DDBD18BA-CA65-496B-9CD4-66E40FC1216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17" authorId="12" shapeId="0" xr:uid="{EA0C9DB7-6988-4EC8-9209-518846F9C406}">
      <text>
        <t>[Threaded comment]
Your version of Excel allows you to read this threaded comment; however, any edits to it will get removed if the file is opened in a newer version of Excel. Learn more: https://go.microsoft.com/fwlink/?linkid=870924
Comment:
    FY 21 rec'v $260.00 DN attend FT lost bal
FY22 DNA/rec'v contingency $500.00</t>
      </text>
    </comment>
    <comment ref="B17" authorId="13" shapeId="0" xr:uid="{E1A69993-FFFC-47AB-B94B-0EB79696303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8" authorId="14" shapeId="0" xr:uid="{27B6127F-A036-4504-BDF3-0866AEF2633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9" authorId="15" shapeId="0" xr:uid="{9CAAEBE5-97F8-451B-837C-3041A095D41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APPLLY</t>
      </text>
    </comment>
    <comment ref="B20" authorId="16" shapeId="0" xr:uid="{B6C0001B-8842-4FB1-9BE2-0A5179ABDD0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1" authorId="17" shapeId="0" xr:uid="{DEE7A76D-36CD-4204-8B18-63C02085A75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2" authorId="18" shapeId="0" xr:uid="{9F01633D-1F6C-40DD-9334-F9B0E07333D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3" authorId="19" shapeId="0" xr:uid="{D1969A94-E36E-47D3-9B7B-334EA5BB68D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4" authorId="20" shapeId="0" xr:uid="{F9E1F5CB-2EF6-45FE-90D1-E984ECACF81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5" authorId="21" shapeId="0" xr:uid="{707FA273-9A7B-49D1-BD68-C42EB198564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6" authorId="22" shapeId="0" xr:uid="{B86D1684-0187-47D8-9A6E-5FC61BA90924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26" authorId="23" shapeId="0" xr:uid="{765BAD31-EA4B-437D-AAAC-4CD73D1CB33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7" authorId="24" shapeId="0" xr:uid="{4C19E10A-3465-4C09-8396-5A9A2F13A670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activite for past 3 yrs</t>
      </text>
    </comment>
    <comment ref="B27" authorId="25" shapeId="0" xr:uid="{D657DDF2-15C6-4F98-A3A3-61AE946642F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9" authorId="26" shapeId="0" xr:uid="{B965BD10-2C8A-482F-9459-479E8B8A1ED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29" authorId="27" shapeId="0" xr:uid="{5EEE039D-0582-4345-8BC1-8C607C10927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0" authorId="28" shapeId="0" xr:uid="{0773F3F1-9262-4AE4-A591-10CAAE010A0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1" authorId="29" shapeId="0" xr:uid="{F0A5ECEF-7DB8-4EE6-9300-878841824A1E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1" authorId="30" shapeId="0" xr:uid="{0B5AA053-D0CB-428F-BB66-0DCD633E83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32" authorId="31" shapeId="0" xr:uid="{F0939CF4-BC2D-47EB-9BF3-6A9F2A7B6396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2" authorId="32" shapeId="0" xr:uid="{0506BB82-4B91-473C-8037-66039DB1FB8E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3" authorId="33" shapeId="0" xr:uid="{95E39638-83BD-4323-922F-932D879C9D94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34" authorId="34" shapeId="0" xr:uid="{43F75AD5-44A9-450E-923A-5AA9FDC22FB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I34" authorId="35" shapeId="0" xr:uid="{1133C9F6-A5D4-4BDA-BCCB-FF2BD6A12B2A}">
      <text>
        <t>[Threaded comment]
Your version of Excel allows you to read this threaded comment; however, any edits to it will get removed if the file is opened in a newer version of Excel. Learn more: https://go.microsoft.com/fwlink/?linkid=870924
Comment:
    have not completed risk management as of 1-12
Reply:
    FROZEN</t>
      </text>
    </comment>
    <comment ref="B35" authorId="36" shapeId="0" xr:uid="{718424E1-C02B-4BB7-9CEC-BC57541203A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NJOT APPLY</t>
      </text>
    </comment>
    <comment ref="B36" authorId="37" shapeId="0" xr:uid="{EFED6F49-427C-4548-84AE-A06E57DF8E7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7" authorId="38" shapeId="0" xr:uid="{1609A5D7-1ADA-4E0D-A4D0-D7158B99FED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8" authorId="39" shapeId="0" xr:uid="{4B29905A-6827-4BDC-A333-2F896E53705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9" authorId="40" shapeId="0" xr:uid="{3D094BF4-733B-49B0-89D6-B97488A4C69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0" authorId="41" shapeId="0" xr:uid="{BE393F41-2257-4858-ADDB-54FE1AF4C5C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NO0T APPLY</t>
      </text>
    </comment>
    <comment ref="B41" authorId="42" shapeId="0" xr:uid="{B562480A-3C1B-4075-89EE-C5D37B11441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2" authorId="43" shapeId="0" xr:uid="{9E5D641D-348B-4026-A74F-04DD71A1A77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3" authorId="44" shapeId="0" xr:uid="{7584A599-480E-414F-97C5-18CC9B48E20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4" authorId="45" shapeId="0" xr:uid="{677566DE-A216-4E77-BA32-56D3DE5E570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5" authorId="46" shapeId="0" xr:uid="{D077D9C5-B322-445E-B14F-A9B4C75B02B6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7" authorId="47" shapeId="0" xr:uid="{C8523D89-3BAB-451C-B2B9-4A106340C7E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8" authorId="48" shapeId="0" xr:uid="{A0349447-6D65-4860-B640-6D91AAE11A7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48" authorId="49" shapeId="0" xr:uid="{0FE63D76-282A-4888-A7C2-396681EEEADD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50" authorId="50" shapeId="0" xr:uid="{14E877DE-AA0E-4E38-8FEB-B309A0C0F24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51" authorId="51" shapeId="0" xr:uid="{46C88794-CEE3-465B-AC42-30ACC606831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H51" authorId="52" shapeId="0" xr:uid="{7F49D89D-5A81-4B77-B1C7-59536348BE4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J51" authorId="53" shapeId="0" xr:uid="{D367E0AD-5CB1-4D32-B07E-CA07F073C5B2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 AS OF 2020-2021</t>
      </text>
    </comment>
    <comment ref="B52" authorId="54" shapeId="0" xr:uid="{29FB6C10-BE6D-4555-B57F-DA2FE507905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53" authorId="55" shapeId="0" xr:uid="{829BC695-1F6E-4000-90F9-D8654C954F5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<sst xmlns="http://schemas.openxmlformats.org/spreadsheetml/2006/main" count="3568" uniqueCount="983">
  <si>
    <t>September 2022-August 2023</t>
  </si>
  <si>
    <t>9.1.2025 to 8.31.2026</t>
  </si>
  <si>
    <t>Funding Training</t>
  </si>
  <si>
    <t>Organization Name</t>
  </si>
  <si>
    <t>Funded</t>
  </si>
  <si>
    <t>Contingency</t>
  </si>
  <si>
    <t>Penalty</t>
  </si>
  <si>
    <t>Expenses</t>
  </si>
  <si>
    <t>Remaining</t>
  </si>
  <si>
    <t>Registered</t>
  </si>
  <si>
    <t>Risk Management</t>
  </si>
  <si>
    <t>1st officer</t>
  </si>
  <si>
    <t>2nd officer</t>
  </si>
  <si>
    <t>last YR active</t>
  </si>
  <si>
    <t>African Student Organization</t>
  </si>
  <si>
    <t>X</t>
  </si>
  <si>
    <t>Agricultural Communicators of Tommor</t>
  </si>
  <si>
    <t>Alpha Phi Omega</t>
  </si>
  <si>
    <t>American Association of Drilling Engineers</t>
  </si>
  <si>
    <t>American Association of Family &amp; Consumer Science - Family, Career and Community Leaders of America</t>
  </si>
  <si>
    <t>American Chemical Society-Student Affiliates</t>
  </si>
  <si>
    <t>American Institute of Chemical Engineers</t>
  </si>
  <si>
    <t>American Medical Student Association</t>
  </si>
  <si>
    <t>American Medical Women's Association</t>
  </si>
  <si>
    <t>American String Teachers Association</t>
  </si>
  <si>
    <t>American Society of Civil Engineers</t>
  </si>
  <si>
    <t>American Society of Interior Designers</t>
  </si>
  <si>
    <t>American Society of Mechanical Engineers</t>
  </si>
  <si>
    <t>Arab Student Association</t>
  </si>
  <si>
    <t>Arnold Air Society</t>
  </si>
  <si>
    <t>Association for Computing Machinery</t>
  </si>
  <si>
    <t>Association of Bangladeshi Students &amp; Scholars</t>
  </si>
  <si>
    <t xml:space="preserve">Association of Information Technology Professionals </t>
  </si>
  <si>
    <t>Association of Latino Professinals in Am</t>
  </si>
  <si>
    <t>Association of Students Acting in Service</t>
  </si>
  <si>
    <t xml:space="preserve">Bayless Board </t>
  </si>
  <si>
    <t>Beyond Barriers</t>
  </si>
  <si>
    <t>Black Art Society</t>
  </si>
  <si>
    <t>Black Student Association</t>
  </si>
  <si>
    <t>Black Business Students Association</t>
  </si>
  <si>
    <t>Block and Bridle</t>
  </si>
  <si>
    <t>Campus Crusade for Christ (Tech CRU)</t>
  </si>
  <si>
    <t>Canterbury Episocopal Campus Ministry</t>
  </si>
  <si>
    <t>Caribbean Student Association</t>
  </si>
  <si>
    <t>Catholic Student Association</t>
  </si>
  <si>
    <t>Chi Epsilon</t>
  </si>
  <si>
    <t>Chi Rho Fraternity</t>
  </si>
  <si>
    <t>Christians at Tech</t>
  </si>
  <si>
    <t>CISER Scholar Service Organizatin</t>
  </si>
  <si>
    <t>College of Arts &amp; Sciences Student Ambassadors</t>
  </si>
  <si>
    <t>Dancers with Soul</t>
  </si>
  <si>
    <t>Delight Ministries</t>
  </si>
  <si>
    <t>Delta Sigma Pi</t>
  </si>
  <si>
    <t>Destination Imagination</t>
  </si>
  <si>
    <t>Developer Student Club - GOOGLE</t>
  </si>
  <si>
    <t>Double T Locksport</t>
  </si>
  <si>
    <t>Double T Young Democratics Socialists</t>
  </si>
  <si>
    <t>Dr. Bernard A. Harris Jr. Pre-med society</t>
  </si>
  <si>
    <t>El Club de Espanol</t>
  </si>
  <si>
    <t>Eta Omicron Nu</t>
  </si>
  <si>
    <r>
      <t xml:space="preserve">Empire A Cappella </t>
    </r>
    <r>
      <rPr>
        <u/>
        <sz val="8"/>
        <color rgb="FF0000FF"/>
        <rFont val="Calibri"/>
        <family val="2"/>
        <scheme val="minor"/>
      </rPr>
      <t>(previous Techtones A Cappella)</t>
    </r>
  </si>
  <si>
    <t>Faith of Friends</t>
  </si>
  <si>
    <t>Food Science Club</t>
  </si>
  <si>
    <t>Filipino Student Association</t>
  </si>
  <si>
    <t>Finance Association</t>
  </si>
  <si>
    <t>Friends of Medecins Sans Forntieres</t>
  </si>
  <si>
    <t>Geography and Youth Mappers</t>
  </si>
  <si>
    <t>Geoscience Leadership Org for Women</t>
  </si>
  <si>
    <t>Geoscience Student Society</t>
  </si>
  <si>
    <t>Ghana Students Association</t>
  </si>
  <si>
    <t>Goin' Band from Raiderland</t>
  </si>
  <si>
    <t>Hillel</t>
  </si>
  <si>
    <t xml:space="preserve">Hispanic Student Society </t>
  </si>
  <si>
    <t>Honors Asso. For Aspiring Pre-Health</t>
  </si>
  <si>
    <t>Human Deve &amp; Family Sci - Early Childhood amb</t>
  </si>
  <si>
    <t>India Student Association</t>
  </si>
  <si>
    <t>Institute of Electrical and Electronics Engineers</t>
  </si>
  <si>
    <t>Institute of Industrial and Systems Engineers</t>
  </si>
  <si>
    <t>International Interior Design Association</t>
  </si>
  <si>
    <t>Investment Management Association</t>
  </si>
  <si>
    <t>Iota Tau Alpha</t>
  </si>
  <si>
    <t>JoyCentric Organization</t>
  </si>
  <si>
    <t>Kinesiology &amp; Sport Management Ambassadors</t>
  </si>
  <si>
    <t>Knight Raiders Chess Club</t>
  </si>
  <si>
    <t>Knowledge Empowering You Outreach Program</t>
  </si>
  <si>
    <t>Korean Student Association</t>
  </si>
  <si>
    <t>Latino Medical Student Asso. Plus</t>
  </si>
  <si>
    <t>Livestock Judging Team</t>
  </si>
  <si>
    <t>Lubbock Public Health Initiative</t>
  </si>
  <si>
    <t>Lubbock Rotaract</t>
  </si>
  <si>
    <t>Matador Collegiate Farm Buereau</t>
  </si>
  <si>
    <t>Meat Animal Evaluation Team</t>
  </si>
  <si>
    <t>Meat Judging Team</t>
  </si>
  <si>
    <t>Meat Science Academic Quiz Bowl Team</t>
  </si>
  <si>
    <t>Meat Science Association</t>
  </si>
  <si>
    <t>Metals Club</t>
  </si>
  <si>
    <t>Minorities in Agriculture Natural Resources and Related Sciences</t>
  </si>
  <si>
    <t>Miracle Pennies College</t>
  </si>
  <si>
    <t>Model United Nations</t>
  </si>
  <si>
    <t>Mortar Board</t>
  </si>
  <si>
    <t>Multicultural Asso of PerMed Scholars</t>
  </si>
  <si>
    <t>Muslim Student Association</t>
  </si>
  <si>
    <t>National Pan Hellenic Council</t>
  </si>
  <si>
    <t>National Society of Black Engineers</t>
  </si>
  <si>
    <t>Navigators</t>
  </si>
  <si>
    <t>Nepal Students Association</t>
  </si>
  <si>
    <t>Nigerian Students Association</t>
  </si>
  <si>
    <t>No Mind Left Behind</t>
  </si>
  <si>
    <t>Phi Alpha Delta Pre-Law Fraternity</t>
  </si>
  <si>
    <t>Physician Assistant Student Organization</t>
  </si>
  <si>
    <t>Pi Tau Sigma</t>
  </si>
  <si>
    <t>Raider Aerospace Society</t>
  </si>
  <si>
    <t>RaiderHacks</t>
  </si>
  <si>
    <t>Raider Children Outreach Society</t>
  </si>
  <si>
    <t>Raider Power of Paranormal</t>
  </si>
  <si>
    <t>Raiders Defending Life</t>
  </si>
  <si>
    <t>Raider Sisters for Christ</t>
  </si>
  <si>
    <t>Raider Medical Screening Society</t>
  </si>
  <si>
    <t>Raider Recycling</t>
  </si>
  <si>
    <t>Ranch Horse Team</t>
  </si>
  <si>
    <t>Red Raider Racing (Formula)</t>
  </si>
  <si>
    <t>Red Theater Company</t>
  </si>
  <si>
    <t>Restaurant, Hotel, &amp; Institutional Mgmt</t>
  </si>
  <si>
    <t>Robotics &amp; Advanced Tech Society</t>
  </si>
  <si>
    <t>Sabre Flight Drill Team</t>
  </si>
  <si>
    <t>Sigma Delta Pi (Chapter: Alpha Phi)</t>
  </si>
  <si>
    <t>SkyRaiders</t>
  </si>
  <si>
    <t>Society of Environmental Professionals</t>
  </si>
  <si>
    <t>Society of Hispanic Professional Engineers</t>
  </si>
  <si>
    <t>Society of Petroleum Engineers</t>
  </si>
  <si>
    <t>Society of Women Engineers</t>
  </si>
  <si>
    <t>Spanish Club</t>
  </si>
  <si>
    <t>Sri Lankan Students' Association</t>
  </si>
  <si>
    <t>Student Nutrition Organization</t>
  </si>
  <si>
    <t>Student Agricultural Council - Davis College</t>
  </si>
  <si>
    <t>Student American Society of Landscape Arch</t>
  </si>
  <si>
    <t>Student Association of Fire Ecology</t>
  </si>
  <si>
    <t>Students of East Africa at Tech</t>
  </si>
  <si>
    <t>Student Nutrition Dietetics Association</t>
  </si>
  <si>
    <r>
      <t>Students for Global Connection</t>
    </r>
    <r>
      <rPr>
        <u/>
        <sz val="11"/>
        <color theme="10"/>
        <rFont val="Calibri"/>
        <family val="2"/>
        <scheme val="minor"/>
      </rPr>
      <t xml:space="preserve"> </t>
    </r>
    <r>
      <rPr>
        <u/>
        <sz val="10"/>
        <color theme="10"/>
        <rFont val="Calibri"/>
        <family val="2"/>
        <scheme val="minor"/>
      </rPr>
      <t>(formally International Student Council)</t>
    </r>
  </si>
  <si>
    <t>Students for Justic in Palestine</t>
  </si>
  <si>
    <t>Student Intersectional Leadership</t>
  </si>
  <si>
    <t>Student Made Initiatives in Leadership &amp; Equality</t>
  </si>
  <si>
    <t>Student Makerspace Org</t>
  </si>
  <si>
    <t>Tau Beta Pi</t>
  </si>
  <si>
    <t>Tau Beta Sigma</t>
  </si>
  <si>
    <t>Tech Chinese Language &amp; Culture</t>
  </si>
  <si>
    <t>Tech Council on Family Relations</t>
  </si>
  <si>
    <t>Tech Economics Association</t>
  </si>
  <si>
    <t>Tech Equestrian Team</t>
  </si>
  <si>
    <t>Tech Feral Cat Coalition</t>
  </si>
  <si>
    <t>Tech Horn Society</t>
  </si>
  <si>
    <t>Tech Horse Judging Team</t>
  </si>
  <si>
    <t>Tech Improv Troupe</t>
  </si>
  <si>
    <t>Tech Kahaani Bollywood Dance Team</t>
  </si>
  <si>
    <t>Tech K-Pop Club</t>
  </si>
  <si>
    <t>Tech Magic Club</t>
  </si>
  <si>
    <t>Tech Marketing Association</t>
  </si>
  <si>
    <t>Tech Minorities &amp; Philosophy</t>
  </si>
  <si>
    <t>Tech Music Med</t>
  </si>
  <si>
    <t>Tech National Retail Federation Student Asso</t>
  </si>
  <si>
    <t>Tech Pokemon</t>
  </si>
  <si>
    <t>Tech Pre-Occupational Therapy</t>
  </si>
  <si>
    <t>Tech Pre-Vet Society</t>
  </si>
  <si>
    <t>Tech Rodeo Association</t>
  </si>
  <si>
    <t>Tech Russian &amp; Slavic Association</t>
  </si>
  <si>
    <t>Tech Sport Management Group</t>
  </si>
  <si>
    <t>Tech Student Subunit of the TX Chapter of the American Fisheries</t>
  </si>
  <si>
    <t>Tech Supply Chain Asso</t>
  </si>
  <si>
    <t>Tech Team Luke Hope for Minds</t>
  </si>
  <si>
    <t>Tech UNICEF</t>
  </si>
  <si>
    <t>Tech Women in High Perforamce Computing</t>
  </si>
  <si>
    <t>Texas Society of Professional Engineers</t>
  </si>
  <si>
    <t>The Collegiate Companions for Hospice</t>
  </si>
  <si>
    <t>The Electrochemical Society</t>
  </si>
  <si>
    <t>The Math Club</t>
  </si>
  <si>
    <t>The Masked Bakers</t>
  </si>
  <si>
    <t>The Structural Engineers Asso of TX</t>
  </si>
  <si>
    <t>The Student Chapter of the Society for Range Management at Tech</t>
  </si>
  <si>
    <t>Ukrainian Club</t>
  </si>
  <si>
    <t>Veteran's Association</t>
  </si>
  <si>
    <t>WEB3 Acceleration Association</t>
  </si>
  <si>
    <t>Wesley Foundation at TTU</t>
  </si>
  <si>
    <t>West Texas Asso for Botany</t>
  </si>
  <si>
    <t>Wildlife Society at Tech</t>
  </si>
  <si>
    <t>Widening Horizons</t>
  </si>
  <si>
    <t>Women in Business</t>
  </si>
  <si>
    <t>Women in Physics</t>
  </si>
  <si>
    <t>Women in STEM</t>
  </si>
  <si>
    <t>Women's Service Organization</t>
  </si>
  <si>
    <t>Wool Judging Team</t>
  </si>
  <si>
    <t xml:space="preserve">Contingency </t>
  </si>
  <si>
    <t>Undergraduate Fund Total</t>
  </si>
  <si>
    <t>Legend:</t>
  </si>
  <si>
    <t>Requirements not met</t>
  </si>
  <si>
    <t>Lost entire balance FY25</t>
  </si>
  <si>
    <t>Used full allocation</t>
  </si>
  <si>
    <t>Frozen/Inactive</t>
  </si>
  <si>
    <t>Reason for penality</t>
  </si>
  <si>
    <t>Did not apply</t>
  </si>
  <si>
    <t>Total Organizations</t>
  </si>
  <si>
    <t>Allocated</t>
  </si>
  <si>
    <t>Balance</t>
  </si>
  <si>
    <t>Date</t>
  </si>
  <si>
    <t>Amount</t>
  </si>
  <si>
    <t>Description</t>
  </si>
  <si>
    <t>7.22.2025</t>
  </si>
  <si>
    <t>carry over from FY25 on Advance Graphix order</t>
  </si>
  <si>
    <t>P1210019   org amt. 1150.00 inv 1325.08</t>
  </si>
  <si>
    <t>Agricultural Communicator of Tomorrow</t>
  </si>
  <si>
    <t>CONTACTS</t>
  </si>
  <si>
    <t>Gwen Moore (advisor)</t>
  </si>
  <si>
    <t>Cole Robertson</t>
  </si>
  <si>
    <t>Kyle Baronia</t>
  </si>
  <si>
    <t>American Association of Family &amp; Consumer Science</t>
  </si>
  <si>
    <t>OFFICERS</t>
  </si>
  <si>
    <t>Thalia Ponce Serrano</t>
  </si>
  <si>
    <t>Ruiz Christoper</t>
  </si>
  <si>
    <t>Melanie Schmitt</t>
  </si>
  <si>
    <t>American Association of Petroleum Geologists</t>
  </si>
  <si>
    <t>CONTACT</t>
  </si>
  <si>
    <t>Sofia Rodriguez</t>
  </si>
  <si>
    <t>Ivory Villegas</t>
  </si>
  <si>
    <t>American Chemical Society - Student Affiliates</t>
  </si>
  <si>
    <t>Witte, Savannah &lt;Savannah.Witte@ttu.edu&gt; treasure</t>
  </si>
  <si>
    <t>Elizabeth Antohi</t>
  </si>
  <si>
    <t>Kirsten Kuper</t>
  </si>
  <si>
    <t>kkuper@ttu.edu</t>
  </si>
  <si>
    <t>Leeson Weaver</t>
  </si>
  <si>
    <t>Jenifer Gomez</t>
  </si>
  <si>
    <t>Caio Cestari Menegusso</t>
  </si>
  <si>
    <t>ccmen</t>
  </si>
  <si>
    <t>Karagan Lynn</t>
  </si>
  <si>
    <t>Total Orgs'!A1</t>
  </si>
  <si>
    <t>Jonathan DeAnda</t>
  </si>
  <si>
    <t>OFFICER</t>
  </si>
  <si>
    <t>Akexander Urban</t>
  </si>
  <si>
    <t>Collin Owenby</t>
  </si>
  <si>
    <t>Ethan Rojas Tovar</t>
  </si>
  <si>
    <t>Rashuel Gradalla</t>
  </si>
  <si>
    <t>MdSajedul Islam</t>
  </si>
  <si>
    <t>AKM Ahasun Habib</t>
  </si>
  <si>
    <t>Association of Information Technology Professionals</t>
  </si>
  <si>
    <t>Faith Obamehinti</t>
  </si>
  <si>
    <t>Jason Rinaldo, advisor</t>
  </si>
  <si>
    <t>Association of Latino Professionals in America</t>
  </si>
  <si>
    <t>Association of Students About Service</t>
  </si>
  <si>
    <t>Jayce Meyring</t>
  </si>
  <si>
    <t>Atlas Campus Fellowship</t>
  </si>
  <si>
    <t>Ghufran Murtuza</t>
  </si>
  <si>
    <t>Beyong Barriers</t>
  </si>
  <si>
    <t>Black Business Students Associaiton</t>
  </si>
  <si>
    <t>Block &amp; Bridle</t>
  </si>
  <si>
    <t>Campus Crusade for Christ</t>
  </si>
  <si>
    <t>Trevor Davis</t>
  </si>
  <si>
    <t>Gina Solberg</t>
  </si>
  <si>
    <t>Canterbury Episocopal Campus</t>
  </si>
  <si>
    <t>Alexei Zareva</t>
  </si>
  <si>
    <t>Ty Halligan</t>
  </si>
  <si>
    <t>Chi Rho</t>
  </si>
  <si>
    <t>Brook Phillips</t>
  </si>
  <si>
    <t>Grace Sun</t>
  </si>
  <si>
    <t xml:space="preserve">CISER </t>
  </si>
  <si>
    <t>Penlity</t>
  </si>
  <si>
    <t>Collegiate 100</t>
  </si>
  <si>
    <t>Dancer With Soul</t>
  </si>
  <si>
    <t>Juliana Walteros</t>
  </si>
  <si>
    <t>Kamila Apter</t>
  </si>
  <si>
    <t>Developer Student Club</t>
  </si>
  <si>
    <t>Dr. Bernard Harris Pre-Med Society</t>
  </si>
  <si>
    <t>Crystal Wallace</t>
  </si>
  <si>
    <t>Abid Miah</t>
  </si>
  <si>
    <t>Penatly</t>
  </si>
  <si>
    <t>Hariz Awan Nawaz</t>
  </si>
  <si>
    <t>Double T LockSport</t>
  </si>
  <si>
    <t>Penality</t>
  </si>
  <si>
    <t>Jullette Cloutler</t>
  </si>
  <si>
    <t>Merchandize</t>
  </si>
  <si>
    <t>Sales tax</t>
  </si>
  <si>
    <t>Eta Sigma Delta International Hospitality Management Society</t>
  </si>
  <si>
    <t>Kritnika Maki</t>
  </si>
  <si>
    <t>Jackson huffman</t>
  </si>
  <si>
    <t>Geoscience Leadership for Women</t>
  </si>
  <si>
    <t>Geoscience Society</t>
  </si>
  <si>
    <t>Red Theatre Company</t>
  </si>
  <si>
    <t>Goin' Band From Raiderland</t>
  </si>
  <si>
    <t>Juan Jungo</t>
  </si>
  <si>
    <t>Samanthan Duarte</t>
  </si>
  <si>
    <t>Ryan Alexis Tarango</t>
  </si>
  <si>
    <t>Angel Hernandez   her18244@ttu.edu</t>
  </si>
  <si>
    <t xml:space="preserve">Honors Asso. For Aspiring Pre-Healthy </t>
  </si>
  <si>
    <t>Human Development Family Studies/ Early Childhood Ambassadors</t>
  </si>
  <si>
    <t>Kate Vasquce</t>
  </si>
  <si>
    <t>Joyadittya Barno</t>
  </si>
  <si>
    <t>Institute of Industrial Engineers</t>
  </si>
  <si>
    <t>Eyob Kebede</t>
  </si>
  <si>
    <t>Tijana Lekic</t>
  </si>
  <si>
    <t xml:space="preserve">             </t>
  </si>
  <si>
    <t>Student for Global Connections</t>
  </si>
  <si>
    <t>Contact:   Beth Mora</t>
  </si>
  <si>
    <t>Albin Thomas</t>
  </si>
  <si>
    <t>Ishitaa Shevate</t>
  </si>
  <si>
    <t>Contact:    James Decker</t>
  </si>
  <si>
    <t>Kinesiology &amp; Sport Mgmt Dept Ambassadors</t>
  </si>
  <si>
    <t>Knight Raider Chess Club</t>
  </si>
  <si>
    <t>Ethan Dietschy</t>
  </si>
  <si>
    <t>Ryan Rathmann</t>
  </si>
  <si>
    <t>Maci Wisdom</t>
  </si>
  <si>
    <t>Animal Food Sci</t>
  </si>
  <si>
    <t>Bradie Midcap</t>
  </si>
  <si>
    <t>STUDENT MAKERSPACE ORGANIZATION</t>
  </si>
  <si>
    <t>Erik Bishop</t>
  </si>
  <si>
    <t>Mark Miller - Advisor</t>
  </si>
  <si>
    <t>Cole Perkins</t>
  </si>
  <si>
    <t>Jack Habjan</t>
  </si>
  <si>
    <t>TAC 1619</t>
  </si>
  <si>
    <t>Preston Twiligear</t>
  </si>
  <si>
    <t>TAC 5704   TTU579</t>
  </si>
  <si>
    <t>TAC MJ Team    card ends in 8041</t>
  </si>
  <si>
    <t>MJT FOP 31A105-B51004-A10</t>
  </si>
  <si>
    <t>Dr. Blake Foraker, advisor</t>
  </si>
  <si>
    <t>Anna Wyle, Grad Assistant</t>
  </si>
  <si>
    <t>Minorities in Agriculture, Natural Resources and Related Sciences</t>
  </si>
  <si>
    <t>Toby Szustak</t>
  </si>
  <si>
    <t>Audrey Heller</t>
  </si>
  <si>
    <t>Anum Javeed</t>
  </si>
  <si>
    <t>Adil Miah</t>
  </si>
  <si>
    <t>Mahmoud Sabouni</t>
  </si>
  <si>
    <t>National Panhellenic Council</t>
  </si>
  <si>
    <t>ADDED 9-1-2021</t>
  </si>
  <si>
    <t>Tech National Retail Federation</t>
  </si>
  <si>
    <t>Edward Onasanya</t>
  </si>
  <si>
    <t>Toby Erua</t>
  </si>
  <si>
    <t>National Society of Collegiate Scholars</t>
  </si>
  <si>
    <t>Justin Keene</t>
  </si>
  <si>
    <t>Alyson Friesen</t>
  </si>
  <si>
    <t>Ainsley Paas</t>
  </si>
  <si>
    <t>Nepal Student Association</t>
  </si>
  <si>
    <t>Vinent Micus</t>
  </si>
  <si>
    <t>Andrew Ostermeier</t>
  </si>
  <si>
    <t>The STEM &amp; Leaf Corps (pride)</t>
  </si>
  <si>
    <t>Stephen Pijnnaken</t>
  </si>
  <si>
    <t>Riley Byrce</t>
  </si>
  <si>
    <t>Devin Folman</t>
  </si>
  <si>
    <t>Raiderland Native American Student Asso</t>
  </si>
  <si>
    <t>Isabella Hansen</t>
  </si>
  <si>
    <t>Raider Medcial Screening Society</t>
  </si>
  <si>
    <t>Raider Hacks</t>
  </si>
  <si>
    <t>Marshall Francis</t>
  </si>
  <si>
    <t>Robert DeWolfe</t>
  </si>
  <si>
    <t>Thomson Himes</t>
  </si>
  <si>
    <t xml:space="preserve"> thimes@ttu.edu                  928.897.4083</t>
  </si>
  <si>
    <t>Emma Eubanks    817.888.1092</t>
  </si>
  <si>
    <t>Jingfei Liu - Advisor</t>
  </si>
  <si>
    <t>Raider Sailing</t>
  </si>
  <si>
    <t>Rawls Information Security Administration</t>
  </si>
  <si>
    <t>Restaurant Hotel &amp; Institutional Mgmt</t>
  </si>
  <si>
    <t>Sigma Delta Pi</t>
  </si>
  <si>
    <t>Skyraiders</t>
  </si>
  <si>
    <t>Rubin Reyes</t>
  </si>
  <si>
    <t>Student Made Initiatives in Leadership and Equality</t>
  </si>
  <si>
    <t>Diana Maury</t>
  </si>
  <si>
    <t xml:space="preserve">Ashley leon    </t>
  </si>
  <si>
    <t>Lauryn Brandt</t>
  </si>
  <si>
    <t>Monesie Okendza</t>
  </si>
  <si>
    <t>MEMBERS - OFFICERS</t>
  </si>
  <si>
    <t>Barbara Castillo</t>
  </si>
  <si>
    <t>Alexia Nichols</t>
  </si>
  <si>
    <t>Madeline Lavery</t>
  </si>
  <si>
    <t>Student Agricultural Council</t>
  </si>
  <si>
    <t>Badri Ghimire</t>
  </si>
  <si>
    <t>George Gyan</t>
  </si>
  <si>
    <t>Nathan Gill</t>
  </si>
  <si>
    <t>Student American Society of Landscape Architects</t>
  </si>
  <si>
    <t>International Student Council</t>
  </si>
  <si>
    <t>The Magic Club</t>
  </si>
  <si>
    <t>Tech Chinese Language and Culture Association</t>
  </si>
  <si>
    <t>Connor christian</t>
  </si>
  <si>
    <t>John Ripkin   806-433-3729</t>
  </si>
  <si>
    <t>Kelly Riccitelli</t>
  </si>
  <si>
    <t>Leslie Thompson</t>
  </si>
  <si>
    <t>Christina Butler  president</t>
  </si>
  <si>
    <t>Madison Phillips</t>
  </si>
  <si>
    <t>Addison Smith   830-431-6261</t>
  </si>
  <si>
    <t>Kelly Riccitelli    834-8133</t>
  </si>
  <si>
    <t>Alicia Mora</t>
  </si>
  <si>
    <t>Tech Kaahani Bollywood Dance Team</t>
  </si>
  <si>
    <t xml:space="preserve">Penalty </t>
  </si>
  <si>
    <t>Tech Pre-Occupational Therapy Club</t>
  </si>
  <si>
    <t>Texas Tech Rodeo</t>
  </si>
  <si>
    <t>Jerrad Hofstetter</t>
  </si>
  <si>
    <t>Kimberly Laco  214-748-9792</t>
  </si>
  <si>
    <t>students pay for everything upfront</t>
  </si>
  <si>
    <t>Tech Russian &amp; Slavic Associatoin</t>
  </si>
  <si>
    <t>Tech Student Submit of the TX Chapter of the American Fisheries</t>
  </si>
  <si>
    <t>John Teague</t>
  </si>
  <si>
    <t>Travis Aguilar</t>
  </si>
  <si>
    <t>Tech Supply Chain Association</t>
  </si>
  <si>
    <t>Mackenzie Watson</t>
  </si>
  <si>
    <t>Tech Women in High Performace computing</t>
  </si>
  <si>
    <t>Elham Hojati</t>
  </si>
  <si>
    <t>Samuel Abiola</t>
  </si>
  <si>
    <t>Sebastian Guzman</t>
  </si>
  <si>
    <t>David Omodolapo Ajayi</t>
  </si>
  <si>
    <t>Hannah Ziskrout</t>
  </si>
  <si>
    <t>Grace Hudson</t>
  </si>
  <si>
    <t>Jedidian Adjei</t>
  </si>
  <si>
    <t>changed name on 7-24-2024</t>
  </si>
  <si>
    <t>Empire A Cappella</t>
  </si>
  <si>
    <t>TechTones A Cappella</t>
  </si>
  <si>
    <t>ttuempiracappella@gmail.com</t>
  </si>
  <si>
    <t>Veterans Association at TTU</t>
  </si>
  <si>
    <t>Kathryn Jones, president</t>
  </si>
  <si>
    <t>Wesley Foundation</t>
  </si>
  <si>
    <t>West Texas Association for Botany</t>
  </si>
  <si>
    <t>West Txas Asso for Women in STEAM</t>
  </si>
  <si>
    <t>John Mann</t>
  </si>
  <si>
    <t>JULIE GOWDY</t>
  </si>
  <si>
    <t>Wildening Horizons</t>
  </si>
  <si>
    <t>Celeste Medrano</t>
  </si>
  <si>
    <t>Isabella Baez</t>
  </si>
  <si>
    <t>Maddie Barrington</t>
  </si>
  <si>
    <t>Sam Jackson</t>
  </si>
  <si>
    <t>Mariah Beyers</t>
  </si>
  <si>
    <t>Jenna Frink</t>
  </si>
  <si>
    <t xml:space="preserve"> grad - KADE MILLER - student submits receipts</t>
  </si>
  <si>
    <t>Jacob Mcmillan</t>
  </si>
  <si>
    <t>Ragan Levien</t>
  </si>
  <si>
    <t>Kyndal Edwards</t>
  </si>
  <si>
    <t>Miscellaneous</t>
  </si>
  <si>
    <t>ORG THAT HAVE NOT APPLY IN LAST 2 YEARS</t>
  </si>
  <si>
    <t>As of 9-1-2022</t>
  </si>
  <si>
    <t>Alpha Phi Alpha</t>
  </si>
  <si>
    <t>American Asso of Family &amp; Consumer Sciences</t>
  </si>
  <si>
    <t>R10291779</t>
  </si>
  <si>
    <t>R10280553</t>
  </si>
  <si>
    <t>R10128329</t>
  </si>
  <si>
    <t>American Public Works Association</t>
  </si>
  <si>
    <t>20; 21</t>
  </si>
  <si>
    <t>Biotechnology for Student Success</t>
  </si>
  <si>
    <t>R11498763</t>
  </si>
  <si>
    <r>
      <t xml:space="preserve">CISER Scholar Service Organization </t>
    </r>
    <r>
      <rPr>
        <u/>
        <sz val="10"/>
        <color theme="10"/>
        <rFont val="Calibri"/>
        <family val="2"/>
        <scheme val="minor"/>
      </rPr>
      <t>(Formally: Howard Hughes Medical Institute Scholar Service)</t>
    </r>
  </si>
  <si>
    <t>R11364612</t>
  </si>
  <si>
    <t>Computational Thinking Club</t>
  </si>
  <si>
    <t>R10467360</t>
  </si>
  <si>
    <t>Dr. Bernard A. Harris Jr. Pre-Med Society</t>
  </si>
  <si>
    <t>R11334059</t>
  </si>
  <si>
    <t>Engineers Without Borders</t>
  </si>
  <si>
    <t>R11381843</t>
  </si>
  <si>
    <t>Genki Club</t>
  </si>
  <si>
    <t>High Riders</t>
  </si>
  <si>
    <t>History Club</t>
  </si>
  <si>
    <t>R11673486</t>
  </si>
  <si>
    <t>Korean Christian Student Association</t>
  </si>
  <si>
    <t>Mentor Tech Student Organization</t>
  </si>
  <si>
    <t>R11323167</t>
  </si>
  <si>
    <t>Multicultural Greek Council</t>
  </si>
  <si>
    <t>R11574031</t>
  </si>
  <si>
    <t>Omicron Delta Kappa</t>
  </si>
  <si>
    <t>Pre Physical Therapy</t>
  </si>
  <si>
    <t>R11571409</t>
  </si>
  <si>
    <t>18;19</t>
  </si>
  <si>
    <t>Pride STEM</t>
  </si>
  <si>
    <t>Project Climate</t>
  </si>
  <si>
    <t>21; 22</t>
  </si>
  <si>
    <t>RaiderThon - Dance Marathon</t>
  </si>
  <si>
    <t>R10000510</t>
  </si>
  <si>
    <t>TC account frozen as of 11-5-2020</t>
  </si>
  <si>
    <t>Raider Riot</t>
  </si>
  <si>
    <t>R10490784</t>
  </si>
  <si>
    <t>Tech Actuarial Society</t>
  </si>
  <si>
    <t>Tech Business Valuation</t>
  </si>
  <si>
    <t>Tech Ducks Unlimited</t>
  </si>
  <si>
    <t>Tech Future Leaders in Transportation</t>
  </si>
  <si>
    <t>R11613939</t>
  </si>
  <si>
    <t>Office of LGBTQIA Education &amp; Engagement</t>
  </si>
  <si>
    <t>R10488302</t>
  </si>
  <si>
    <t>FROZEN AS OF 12-18-2020</t>
  </si>
  <si>
    <t>Tech Geophysical Society</t>
  </si>
  <si>
    <t>Tech Habitat</t>
  </si>
  <si>
    <t>R11441106</t>
  </si>
  <si>
    <t>Tech Public Relations Society of Am</t>
  </si>
  <si>
    <t>19; 20</t>
  </si>
  <si>
    <t>Tech Italian Student Association</t>
  </si>
  <si>
    <t>Visions of Light Gospel Choir</t>
  </si>
  <si>
    <t>R10366841</t>
  </si>
  <si>
    <t>Women's Service Org.</t>
  </si>
  <si>
    <t>R11500115</t>
  </si>
  <si>
    <t>Contingency Funding</t>
  </si>
  <si>
    <t>Sydney Maravilla</t>
  </si>
  <si>
    <t>Geneeva Paulose   gpaulose@ttu.edu</t>
  </si>
  <si>
    <t>Katherine Williams</t>
  </si>
  <si>
    <t>Alex Aantamaria Murillo</t>
  </si>
  <si>
    <t>JJ Jones</t>
  </si>
  <si>
    <t>Monica Perez</t>
  </si>
  <si>
    <t>Tyler Russaka</t>
  </si>
  <si>
    <t>Grace Skinner</t>
  </si>
  <si>
    <t>Shreenath Gandhi</t>
  </si>
  <si>
    <t>Alton Walker</t>
  </si>
  <si>
    <t>Payton Rogers</t>
  </si>
  <si>
    <t>Robyn Johnson</t>
  </si>
  <si>
    <t>Yoon Seo Lee</t>
  </si>
  <si>
    <t>Jocelyn Chiramet</t>
  </si>
  <si>
    <t>Caden Boldenow</t>
  </si>
  <si>
    <t>Gabrielle Suarez</t>
  </si>
  <si>
    <t>Allegra Rojas-Antillon</t>
  </si>
  <si>
    <t>Ojal Maddipati</t>
  </si>
  <si>
    <t>Lillian Thomas</t>
  </si>
  <si>
    <t>Omar Zeitouni</t>
  </si>
  <si>
    <t>Francisco Magana</t>
  </si>
  <si>
    <t>Logan Sanders</t>
  </si>
  <si>
    <t>Students Of East Africa</t>
  </si>
  <si>
    <t>Faith Kamau</t>
  </si>
  <si>
    <t>American Institute of Graphic Arts</t>
  </si>
  <si>
    <t>Scarlett Grimes</t>
  </si>
  <si>
    <t>Attending FT on 9.5.2025</t>
  </si>
  <si>
    <t>John Ho</t>
  </si>
  <si>
    <t>Ashleigh Adams</t>
  </si>
  <si>
    <t>Grace Dalessandro</t>
  </si>
  <si>
    <t>Matthew DiLeo</t>
  </si>
  <si>
    <t>Alexis Cagle</t>
  </si>
  <si>
    <t xml:space="preserve">Total Organizations </t>
  </si>
  <si>
    <t>Thilini Karunasena</t>
  </si>
  <si>
    <t>Ifesi Akahara</t>
  </si>
  <si>
    <t>Raheema Oduguwa</t>
  </si>
  <si>
    <t>Isabel Pagan</t>
  </si>
  <si>
    <t>Riley Carver</t>
  </si>
  <si>
    <t>Dilmi Wic Kank</t>
  </si>
  <si>
    <t>Musie Teferi</t>
  </si>
  <si>
    <t>Jenna Machacek</t>
  </si>
  <si>
    <t>Aaron Gurovich</t>
  </si>
  <si>
    <t>Blen Habtemariam</t>
  </si>
  <si>
    <t>Tech Yugioh Club</t>
  </si>
  <si>
    <t>Liun Tanner</t>
  </si>
  <si>
    <t>Attended FY on 9.5.2025</t>
  </si>
  <si>
    <t>Alejandro Basak</t>
  </si>
  <si>
    <t>Libby Ross</t>
  </si>
  <si>
    <t>Paul Sawyeers</t>
  </si>
  <si>
    <t>Rishil Raghurajan</t>
  </si>
  <si>
    <t>Netanel Abramzon</t>
  </si>
  <si>
    <t>Monika Kelley</t>
  </si>
  <si>
    <t>Christopher Barras</t>
  </si>
  <si>
    <t>Sadikshya Acharya</t>
  </si>
  <si>
    <t>Carmen Alatorre</t>
  </si>
  <si>
    <t>Jessica Wargo</t>
  </si>
  <si>
    <t>Nicholas Ciborowski</t>
  </si>
  <si>
    <t>Trevor Carter</t>
  </si>
  <si>
    <t>Elena Kennedy</t>
  </si>
  <si>
    <t>Izzy Hollingsworth</t>
  </si>
  <si>
    <t>Alexis Moyeda</t>
  </si>
  <si>
    <t>Tech Billiards</t>
  </si>
  <si>
    <t>James Soroka</t>
  </si>
  <si>
    <t>Isrey Benitex</t>
  </si>
  <si>
    <t>attended FT on 9.2.2025</t>
  </si>
  <si>
    <t>Jayden Owsinski</t>
  </si>
  <si>
    <t>Cambreigh Fluhmann</t>
  </si>
  <si>
    <t>Mollie Glassman</t>
  </si>
  <si>
    <t>Ruben Chavez</t>
  </si>
  <si>
    <t>Alyssa Lopez</t>
  </si>
  <si>
    <t>Japanese Student Association</t>
  </si>
  <si>
    <t>Haya Katsumata</t>
  </si>
  <si>
    <t>Attending FT on 9.3.2025</t>
  </si>
  <si>
    <t>Sakura Onozaki</t>
  </si>
  <si>
    <t>Adelene Rivas</t>
  </si>
  <si>
    <t>Naomi Perkins, Advisor</t>
  </si>
  <si>
    <t>Janaca Pedregiou</t>
  </si>
  <si>
    <t>Abigail Daniels</t>
  </si>
  <si>
    <t>Yvette Leos</t>
  </si>
  <si>
    <t>Kara Sprabary</t>
  </si>
  <si>
    <t>Kindalyn Dacus</t>
  </si>
  <si>
    <t>Philip Matel</t>
  </si>
  <si>
    <t>Carl Besario</t>
  </si>
  <si>
    <t>Bryce Beago</t>
  </si>
  <si>
    <t>Emalee Parrott</t>
  </si>
  <si>
    <t>Abby Kerr</t>
  </si>
  <si>
    <t>Affan Anas</t>
  </si>
  <si>
    <t>Sy Bogutski</t>
  </si>
  <si>
    <t>Isadora Campos Brightenti</t>
  </si>
  <si>
    <t>Tarati Fincke</t>
  </si>
  <si>
    <t>Sabrina Goins</t>
  </si>
  <si>
    <t>Piper Snyder</t>
  </si>
  <si>
    <t>Taylor Thomas</t>
  </si>
  <si>
    <t>Kaya Solis</t>
  </si>
  <si>
    <t>Carson Dover</t>
  </si>
  <si>
    <t>Ethan Stward</t>
  </si>
  <si>
    <t>Tray hallan</t>
  </si>
  <si>
    <t>Advocates for Ability</t>
  </si>
  <si>
    <t>Carrie Badillo</t>
  </si>
  <si>
    <t>International Association Drilling Contractors</t>
  </si>
  <si>
    <t>Max Thompson</t>
  </si>
  <si>
    <t>Alberto Giusani</t>
  </si>
  <si>
    <t>Attended FT on 9.2.2025</t>
  </si>
  <si>
    <t>Megna Gopinath</t>
  </si>
  <si>
    <t>Ekanthika Manoj</t>
  </si>
  <si>
    <t>Alexis Thomas</t>
  </si>
  <si>
    <t>Jose Simbeck Villareal</t>
  </si>
  <si>
    <t>Katelyn Beasley</t>
  </si>
  <si>
    <t>Sugan Thiyagarajan</t>
  </si>
  <si>
    <t>Alexa Rodriguez</t>
  </si>
  <si>
    <t>Sergio Villarreal Banuelos</t>
  </si>
  <si>
    <t>Alexis Jaramillo</t>
  </si>
  <si>
    <t>Wyle Montgomery</t>
  </si>
  <si>
    <t>Kylee Lewis</t>
  </si>
  <si>
    <t>Olauiwola adarasimi Olunaola</t>
  </si>
  <si>
    <t>Space Exploration Raiders</t>
  </si>
  <si>
    <t>Justus Vigil</t>
  </si>
  <si>
    <t>Alyssa Luna</t>
  </si>
  <si>
    <t>Annika Coyle</t>
  </si>
  <si>
    <t>Casey Anglin</t>
  </si>
  <si>
    <t>Drew Freeman</t>
  </si>
  <si>
    <t>Elizabeth Gaus-Schmidt</t>
  </si>
  <si>
    <t>Darian Delgato</t>
  </si>
  <si>
    <t>Ivan Rivas</t>
  </si>
  <si>
    <t>Association of Competitive Engineers</t>
  </si>
  <si>
    <t>Shelby Miller</t>
  </si>
  <si>
    <t>9.4.2025</t>
  </si>
  <si>
    <t>TRAVEL - New Orleans, LA</t>
  </si>
  <si>
    <t>10.22 to 10.26.2025</t>
  </si>
  <si>
    <t>SW 5830.56 on TAC 3126   charged on 9.8.2025</t>
  </si>
  <si>
    <t>Kaylee Hopkins</t>
  </si>
  <si>
    <t>Uriel Rosales</t>
  </si>
  <si>
    <t>Naomi Taylor</t>
  </si>
  <si>
    <t>Zoe Brigman</t>
  </si>
  <si>
    <t>Collin Porter</t>
  </si>
  <si>
    <t>Carolyn Nagle</t>
  </si>
  <si>
    <t>Md Nur Islam Nayan</t>
  </si>
  <si>
    <t>Tech American Society for Microbiology</t>
  </si>
  <si>
    <t>Emmanuella Asiamah</t>
  </si>
  <si>
    <t>Attended FT on 9.8.2025</t>
  </si>
  <si>
    <t>Tristan Robbins</t>
  </si>
  <si>
    <t>Hanmi Adeleke</t>
  </si>
  <si>
    <t>Social Work Student Organization</t>
  </si>
  <si>
    <t>Andrew Berka</t>
  </si>
  <si>
    <t>TechConnect current</t>
  </si>
  <si>
    <t>The Structural Engineers Association of Texas</t>
  </si>
  <si>
    <t>Gabriela Repetto</t>
  </si>
  <si>
    <t>Texas Tech Improve</t>
  </si>
  <si>
    <t>Lincoln Soos</t>
  </si>
  <si>
    <t>Attended FT on 9.9.2025</t>
  </si>
  <si>
    <t>NOT IN TECHCONNECT</t>
  </si>
  <si>
    <t>Shelby Cones</t>
  </si>
  <si>
    <t>Owen Seidenberger</t>
  </si>
  <si>
    <t>Paula Beiarano</t>
  </si>
  <si>
    <t>Eliot Stevens</t>
  </si>
  <si>
    <t>Ray Everett</t>
  </si>
  <si>
    <t>9.10.2025</t>
  </si>
  <si>
    <t>TRAVEL - Amarillo, TX</t>
  </si>
  <si>
    <t>9.11.2025 to 9.12.2025 industrial trip</t>
  </si>
  <si>
    <t>studnets paying for Enterprise rental</t>
  </si>
  <si>
    <t>use TAC  8490   card for gas</t>
  </si>
  <si>
    <t>Chris picked up credit card</t>
  </si>
  <si>
    <t>Marissa Reyna</t>
  </si>
  <si>
    <t>9.11.2025</t>
  </si>
  <si>
    <t>TAC 8858 - Lubbock West Hotel</t>
  </si>
  <si>
    <t>annual meeting on 9.13.2025</t>
  </si>
  <si>
    <t>Walmart - water</t>
  </si>
  <si>
    <t>Cayden Henderson</t>
  </si>
  <si>
    <t>Le Nhu</t>
  </si>
  <si>
    <t>Casch Thornton</t>
  </si>
  <si>
    <t>Sergio Ramos</t>
  </si>
  <si>
    <t>Kennedy Sweatt</t>
  </si>
  <si>
    <t>Crookly Wiley</t>
  </si>
  <si>
    <t>Tech Creative Media Association</t>
  </si>
  <si>
    <t>Sydney  Schneider</t>
  </si>
  <si>
    <t>Treat Landeberger</t>
  </si>
  <si>
    <t>attended FT on 9.11.2025</t>
  </si>
  <si>
    <t>Techconnect current</t>
  </si>
  <si>
    <t>Honors College Bayless Elementary Mentoring Program</t>
  </si>
  <si>
    <t>Malli Bhakta</t>
  </si>
  <si>
    <t>Attented FT on 9.10.2025</t>
  </si>
  <si>
    <t>Jacy Messick</t>
  </si>
  <si>
    <t>Danny Hyatt</t>
  </si>
  <si>
    <t>Abigail Smith</t>
  </si>
  <si>
    <t>Alexis Anderson</t>
  </si>
  <si>
    <t>TECH TRIO</t>
  </si>
  <si>
    <t>Attended FT on 9.10.2025</t>
  </si>
  <si>
    <t>Brayden Peckham</t>
  </si>
  <si>
    <t>Carter Sallee</t>
  </si>
  <si>
    <t>Jacob Moore</t>
  </si>
  <si>
    <t>Ava Brown</t>
  </si>
  <si>
    <t>Brittney Schilling</t>
  </si>
  <si>
    <t>RENEWABLE ENERGY STUDENT ASSOCIATION</t>
  </si>
  <si>
    <t>Bryan Cruz</t>
  </si>
  <si>
    <t>Rebekkah Ford</t>
  </si>
  <si>
    <t>Elizabeth Neal</t>
  </si>
  <si>
    <t>Emma Hobbs</t>
  </si>
  <si>
    <t>Justin Stauton</t>
  </si>
  <si>
    <t>Henry Birdwell</t>
  </si>
  <si>
    <t>Anna Wyle</t>
  </si>
  <si>
    <t>Sydney Nogaj</t>
  </si>
  <si>
    <t>Kacy Maurer</t>
  </si>
  <si>
    <t>Jason Lawrence</t>
  </si>
  <si>
    <t>Paige Gonterman</t>
  </si>
  <si>
    <t>Gabriela Olivas</t>
  </si>
  <si>
    <t>MATADOR COLLEGIATE FARM BUREAU</t>
  </si>
  <si>
    <t>Savannah Sinclair</t>
  </si>
  <si>
    <t>attended FT on 9.9.2025</t>
  </si>
  <si>
    <t>Brooke Bridges</t>
  </si>
  <si>
    <t>Matthew Plett</t>
  </si>
  <si>
    <t>Sofiya Mykhaylova</t>
  </si>
  <si>
    <t>Emily Glaze</t>
  </si>
  <si>
    <t>Robert Inyang</t>
  </si>
  <si>
    <t>Hrishita Naidu</t>
  </si>
  <si>
    <t>Natalie Gallardo</t>
  </si>
  <si>
    <t>Minh Nguyen</t>
  </si>
  <si>
    <t>Luis Karl</t>
  </si>
  <si>
    <t>Katherine Mamwacha</t>
  </si>
  <si>
    <t>Janice Mintah</t>
  </si>
  <si>
    <t>Abdullahi Baru</t>
  </si>
  <si>
    <t>James Ramirez</t>
  </si>
  <si>
    <t>Homero Aguilor-Vega</t>
  </si>
  <si>
    <t>Mateo Holcombe</t>
  </si>
  <si>
    <t>9.15.2025</t>
  </si>
  <si>
    <t>9.22.2025 to 9.24.2025</t>
  </si>
  <si>
    <t>compete at the Am Paint Horse Asso</t>
  </si>
  <si>
    <t xml:space="preserve">TAC </t>
  </si>
  <si>
    <t>TB - Advance Graphix</t>
  </si>
  <si>
    <t>req 206456004</t>
  </si>
  <si>
    <t>tshirts  -   Tarati</t>
  </si>
  <si>
    <t>TRAVEL - Washington, OK</t>
  </si>
  <si>
    <t>PCARD - Walmart</t>
  </si>
  <si>
    <t>ingriendents for cooking class</t>
  </si>
  <si>
    <t xml:space="preserve">9.19.2025 in SUB - </t>
  </si>
  <si>
    <t>9.18.2025</t>
  </si>
  <si>
    <t>9.13.2025</t>
  </si>
  <si>
    <t>TAC 8858     charged 9.15.2025</t>
  </si>
  <si>
    <t>Ruidose, NM    9.26 to 9.28.2025</t>
  </si>
  <si>
    <t>GIRLS -     DelfenBaugh Properties BNB</t>
  </si>
  <si>
    <t>Lodging in Ruidoso</t>
  </si>
  <si>
    <t>GIRLS - 10 adults</t>
  </si>
  <si>
    <t>stoles for officers</t>
  </si>
  <si>
    <t>req 206490009 - Collin placed order</t>
  </si>
  <si>
    <t xml:space="preserve"> </t>
  </si>
  <si>
    <t>TRAVEL - Lincon, Nebraska</t>
  </si>
  <si>
    <t>TAC 8858 charged BNB</t>
  </si>
  <si>
    <t>10.10 to 10.13.2025 Formula workshop for training</t>
  </si>
  <si>
    <t>9.16.2025</t>
  </si>
  <si>
    <t>req 206535767 - Polo's</t>
  </si>
  <si>
    <t>Crystal Cumberland</t>
  </si>
  <si>
    <t>Favour Olaleye</t>
  </si>
  <si>
    <t>Cecilla Frimpong</t>
  </si>
  <si>
    <t>requested by:   Favour</t>
  </si>
  <si>
    <t>TRAVEL - Floydada, TX</t>
  </si>
  <si>
    <t>Fall retreat - Plains Baptist Retreat</t>
  </si>
  <si>
    <t>paid on 8858 TAC</t>
  </si>
  <si>
    <t>9.17.2025</t>
  </si>
  <si>
    <t>Frazier Alumi rental E56987</t>
  </si>
  <si>
    <t>10.7.2025    Contact:  Lauren Clingman</t>
  </si>
  <si>
    <t xml:space="preserve">AA - </t>
  </si>
  <si>
    <t>Breanna Hance airfare to event at Frazier 10.7</t>
  </si>
  <si>
    <t>TB - Overton</t>
  </si>
  <si>
    <t>req 206626500 hotel from Ms. Hance 10.6.2025</t>
  </si>
  <si>
    <t>price may change</t>
  </si>
  <si>
    <t>Melissa Moreno</t>
  </si>
  <si>
    <t>9.19.2025</t>
  </si>
  <si>
    <t>TB - Emeline Clark - GS</t>
  </si>
  <si>
    <t>req 206648471 - Zoom - 9.19.2025</t>
  </si>
  <si>
    <t>ADD 147.00 credit  (error from 2025)</t>
  </si>
  <si>
    <t>9.19.2026</t>
  </si>
  <si>
    <t>P1186370 - Advance Graphix</t>
  </si>
  <si>
    <t>shipping on order from FY25</t>
  </si>
  <si>
    <t>TECH CLASSICAL SOCIETY</t>
  </si>
  <si>
    <t>Andrew Collins    attended FT 9.11.2025</t>
  </si>
  <si>
    <t>Amelia Castillo</t>
  </si>
  <si>
    <t>Willow Torrens</t>
  </si>
  <si>
    <t>Oluwaseye Oyetade</t>
  </si>
  <si>
    <t>W. Akintunsle</t>
  </si>
  <si>
    <t>Modioluwamu Aderemi-Akinwale</t>
  </si>
  <si>
    <t>Roger Jarboe - President</t>
  </si>
  <si>
    <t>Kevin Allen</t>
  </si>
  <si>
    <t>Jenna Engel</t>
  </si>
  <si>
    <t>Vinh Do</t>
  </si>
  <si>
    <t>Tayla Wiedeman</t>
  </si>
  <si>
    <t>Charley Maranville</t>
  </si>
  <si>
    <t>Jesus Anellano</t>
  </si>
  <si>
    <t>Gustauo Saucuez</t>
  </si>
  <si>
    <t>Hazem Alhattawi</t>
  </si>
  <si>
    <t>Umniah Saler</t>
  </si>
  <si>
    <t>Jacob Hayes</t>
  </si>
  <si>
    <t>John Gomez</t>
  </si>
  <si>
    <t>Klany Bruton</t>
  </si>
  <si>
    <t>Graden Allen</t>
  </si>
  <si>
    <t>Kayla Drew</t>
  </si>
  <si>
    <t>Reese Rogers</t>
  </si>
  <si>
    <t>Nithin Reddy</t>
  </si>
  <si>
    <t>Javahn Willians</t>
  </si>
  <si>
    <t>Arnav Mehta</t>
  </si>
  <si>
    <t>9.22.2025</t>
  </si>
  <si>
    <t>10.11.2025 to 10.16.2025</t>
  </si>
  <si>
    <t>Am Quarer Horse Congress Collegiate</t>
  </si>
  <si>
    <t>TRAVEL -Ft. Worth, TX   PENDING TAC STMT</t>
  </si>
  <si>
    <t>TRAVEL - Columbus, Ohio   PENDING TAC STMT</t>
  </si>
  <si>
    <t>MEDICAL AND DENTAIL GLOBAL BRIGADES</t>
  </si>
  <si>
    <t>Darlena Pham   attened FT 9.22.2025</t>
  </si>
  <si>
    <t>Arya Sreenos   attended FT 9.22.2025</t>
  </si>
  <si>
    <t>tac 8858    CHARGED 9.22.2025</t>
  </si>
  <si>
    <t>Ruidose, NM   10.3.2025 to 1.5.2025</t>
  </si>
  <si>
    <t>MEN - Delfenbaugh Properties BNB</t>
  </si>
  <si>
    <t>Guys - 10 adults</t>
  </si>
  <si>
    <t xml:space="preserve">TAC 8858 </t>
  </si>
  <si>
    <t>TB - Adriana Rendon - GS</t>
  </si>
  <si>
    <t>req 206628156  zoom 9.19.2025</t>
  </si>
  <si>
    <t>lodginginruidoso.holidayfuture.com</t>
  </si>
  <si>
    <t>Gianna Martinez</t>
  </si>
  <si>
    <t>Ellie Hinson</t>
  </si>
  <si>
    <t>contact:   Jonathan Gregory</t>
  </si>
  <si>
    <t>9.25.2025</t>
  </si>
  <si>
    <t>charged registration TAC 8490</t>
  </si>
  <si>
    <t>9.26.2025</t>
  </si>
  <si>
    <t>TRAVEL - Dog Canyon, Guadalupe Natl Park</t>
  </si>
  <si>
    <t>10.18.2025 to 10.19.2025</t>
  </si>
  <si>
    <t>TAC 8858 - campground sites - and food</t>
  </si>
  <si>
    <t>PENDING</t>
  </si>
  <si>
    <t>Olukunie Osifero</t>
  </si>
  <si>
    <t>Vlerie Bautista</t>
  </si>
  <si>
    <t>9.30.2025</t>
  </si>
  <si>
    <t>TRAVEL - Boston, Mass</t>
  </si>
  <si>
    <t>10.31.2025 to 11.3.2025</t>
  </si>
  <si>
    <t xml:space="preserve">TAC - Southwest   </t>
  </si>
  <si>
    <t>TAC - Southwest    0392</t>
  </si>
  <si>
    <t>TAC - United</t>
  </si>
  <si>
    <t xml:space="preserve">TAC - United   </t>
  </si>
  <si>
    <t>TAC 3126 stmt 10.1.2025 0100-4743-4170</t>
  </si>
  <si>
    <t>The Revolution Hotel</t>
  </si>
  <si>
    <t>10.6.2025</t>
  </si>
  <si>
    <t>TRAVEL - Pflugerville, Austin</t>
  </si>
  <si>
    <t>Austin Buddhist Vihara</t>
  </si>
  <si>
    <t>10.06.2025</t>
  </si>
  <si>
    <t>Event - 10.11.2025</t>
  </si>
  <si>
    <t>Home Depot - generator rental</t>
  </si>
  <si>
    <t>Water for event</t>
  </si>
  <si>
    <t>Rec invoice for west grass field</t>
  </si>
  <si>
    <t>TAC 8490 - Cambria hotel</t>
  </si>
  <si>
    <t>TRAVEL - conf - Phil   10-28 to 11-1</t>
  </si>
  <si>
    <t>10.3 to 10.5.2025    use TAC 1022</t>
  </si>
  <si>
    <t>Grace Dalessandro   PRESIDENT</t>
  </si>
  <si>
    <t>10.7.2025</t>
  </si>
  <si>
    <t>TRAVEL - Oklahoma, OK</t>
  </si>
  <si>
    <t>10.17 to 10.19    use TAC 3126</t>
  </si>
  <si>
    <t>Grace Dalessandro - president</t>
  </si>
  <si>
    <t>req 207488197      contact:   Mckenna Martin</t>
  </si>
  <si>
    <t>TAC 8490 - AA 9 tickets</t>
  </si>
  <si>
    <t>TAC 0392 - AA 5 tickets</t>
  </si>
  <si>
    <t>TB - California T's</t>
  </si>
  <si>
    <t>req 207526209</t>
  </si>
  <si>
    <t>Org reimbursed Jeffery Hanson, advisor for</t>
  </si>
  <si>
    <t>enterprise rental and gas.  No SGA funds were spent</t>
  </si>
  <si>
    <t>10.1.2025</t>
  </si>
  <si>
    <t>IH - International Affairs</t>
  </si>
  <si>
    <t>Spanish Spelling Bee - room rental</t>
  </si>
  <si>
    <t>TB - Larry Landsky - GS</t>
  </si>
  <si>
    <t>perform on 10.28.2025 - submit 10.9.2025</t>
  </si>
  <si>
    <t>req 207557515</t>
  </si>
  <si>
    <t>10.9.2025</t>
  </si>
  <si>
    <t>TB - Robert Bolkcom - GS</t>
  </si>
  <si>
    <t>perform on 10.28.2025 - submitt 10.9.2025</t>
  </si>
  <si>
    <t>req 207560022</t>
  </si>
  <si>
    <t>Benjamin Yu   randobanj000@gmail.com</t>
  </si>
  <si>
    <t>10.8.2025</t>
  </si>
  <si>
    <t>TRAVEL - Austin, TX</t>
  </si>
  <si>
    <t>10.14 to 10.17   - industrial trip</t>
  </si>
  <si>
    <t>TAC 3126 - hotel</t>
  </si>
  <si>
    <t>CANCELED BY GOVERNMENT</t>
  </si>
  <si>
    <t>10.13.2025</t>
  </si>
  <si>
    <t>National Convention in Albuquerque, NM</t>
  </si>
  <si>
    <t>10-29 to 11.20.2025</t>
  </si>
  <si>
    <t>student attending Jonathan Masley</t>
  </si>
  <si>
    <t>depart pay for portion of registration</t>
  </si>
  <si>
    <t>Aubrey Pickett      attended FT on 9.13.2025</t>
  </si>
  <si>
    <t>Karim Mahdi attended FT 10.13.2025</t>
  </si>
  <si>
    <t>TECH INNVOATION LABS</t>
  </si>
  <si>
    <t>Eva Hernandez</t>
  </si>
  <si>
    <t>10.14.2025</t>
  </si>
  <si>
    <t>PCARD - Walamart</t>
  </si>
  <si>
    <t>10.16.2025</t>
  </si>
  <si>
    <t>email from Ruben Chavez</t>
  </si>
  <si>
    <t>TRAVEL - Baltimore, Mayrland</t>
  </si>
  <si>
    <t>11.18 to 11.22.2025</t>
  </si>
  <si>
    <t>TAC 3126 - airline tickets</t>
  </si>
  <si>
    <t>TAC 3126  registration</t>
  </si>
  <si>
    <t>10.24.2025 to 10.26.2025     Choice Hotel</t>
  </si>
  <si>
    <t xml:space="preserve">3 Enterprise rentals at $300. each </t>
  </si>
  <si>
    <t>TECH BOOK HISTORY CLUB</t>
  </si>
  <si>
    <t>Magdalene Taylor</t>
  </si>
  <si>
    <t>Ria Umbrani   attended FT 10.14.2025</t>
  </si>
  <si>
    <t>Caleb Pearson</t>
  </si>
  <si>
    <t>214.417.5660</t>
  </si>
  <si>
    <t>TB - Andrew Martin - GS</t>
  </si>
  <si>
    <t>perform on 1.14 to 1.17.26</t>
  </si>
  <si>
    <t>10.15.2025</t>
  </si>
  <si>
    <t>req 207813529</t>
  </si>
  <si>
    <t>Mauricio Toral - contact</t>
  </si>
  <si>
    <t>Haely Shirley - haelyshirley@gmail.com</t>
  </si>
  <si>
    <t>req 207833579 - popup tent</t>
  </si>
  <si>
    <t>Kent Hence Chapel 9.10 to 12.3.2025</t>
  </si>
  <si>
    <t>Guest - Alejandra Solis</t>
  </si>
  <si>
    <t xml:space="preserve">TB - Staybridge  -    req </t>
  </si>
  <si>
    <t>Southwest airlines - TAC 8490</t>
  </si>
  <si>
    <t>table cover</t>
  </si>
  <si>
    <t>Caleb Schaunaman  attented FT 10-17-2025</t>
  </si>
  <si>
    <t>Pcard - Walmart</t>
  </si>
  <si>
    <t>Cat food</t>
  </si>
  <si>
    <t>REQ 207954690</t>
  </si>
  <si>
    <t>10.20.25</t>
  </si>
  <si>
    <t>TB - Peter Steiner</t>
  </si>
  <si>
    <t>perform on 11.19 to 11.22</t>
  </si>
  <si>
    <t>req 207959009</t>
  </si>
  <si>
    <t>10.21.2025</t>
  </si>
  <si>
    <t>TRAVEL - Kansas City, Missouri</t>
  </si>
  <si>
    <t>11.7 to 11.9.2025</t>
  </si>
  <si>
    <t>LEAD schoolo leadership</t>
  </si>
  <si>
    <t>RAIDER TRUMPET GUILD</t>
  </si>
  <si>
    <t>Thomas Rupsis</t>
  </si>
  <si>
    <t>TRAVEL - Stephenville, TX</t>
  </si>
  <si>
    <t>10.31 to 11.2.2025</t>
  </si>
  <si>
    <t>Grace Dalessandro - President</t>
  </si>
  <si>
    <t>returned turned in 10.21.2025</t>
  </si>
  <si>
    <t>TB - Big Hit Creative</t>
  </si>
  <si>
    <t>req 208042828</t>
  </si>
  <si>
    <t>hats and totos</t>
  </si>
  <si>
    <t>Elizabeth Payton</t>
  </si>
  <si>
    <t>10.22.2025</t>
  </si>
  <si>
    <t>req 208065400 - banner</t>
  </si>
  <si>
    <t>req 208066099 - table cover</t>
  </si>
  <si>
    <t>canceled 1 site Paid 20.00; cancel fee 10.00; refund 10.</t>
  </si>
  <si>
    <t>canceled 2 site; paid 20.00; cancel fee 10.00; refund 10</t>
  </si>
  <si>
    <t>TRAVEL - Abliene State Park - Abliene, TX</t>
  </si>
  <si>
    <t>Tristen - food - Costco</t>
  </si>
  <si>
    <t>credit</t>
  </si>
  <si>
    <t>Campsite fee - TAC 3126</t>
  </si>
  <si>
    <t>Dog Canyon, Gauadalue Natl Park reservation TAC 8858</t>
  </si>
  <si>
    <t>TRAVEL - Washington, DC</t>
  </si>
  <si>
    <t>Requested TAC    11.4 to 11.9.2025</t>
  </si>
  <si>
    <t>paid</t>
  </si>
  <si>
    <t>gas</t>
  </si>
  <si>
    <t>hotel</t>
  </si>
  <si>
    <t>Report ID  0100-4790-9616</t>
  </si>
  <si>
    <t>report ID  0100-4790-9616</t>
  </si>
  <si>
    <t>10.27.2025</t>
  </si>
  <si>
    <t>TB - Staples</t>
  </si>
  <si>
    <t>req 208238676 -    Monika Kelley  10.23.2025</t>
  </si>
  <si>
    <t xml:space="preserve">TRAVEL - Houston, TX    </t>
  </si>
  <si>
    <t>Food   - reimb - Advisor</t>
  </si>
  <si>
    <t>Gas  - reimb - Advsior</t>
  </si>
  <si>
    <t>Parking - reimb -Advisor</t>
  </si>
  <si>
    <t>1 meal - reimb -Diana</t>
  </si>
  <si>
    <t>2 gas receipts -reimb -Diana</t>
  </si>
  <si>
    <t>SLEEP INN</t>
  </si>
  <si>
    <t>GAS</t>
  </si>
  <si>
    <t>1 gas receipt - reimb - Grant Kuwala</t>
  </si>
  <si>
    <t>SGA TAC</t>
  </si>
  <si>
    <t>Sleep Inn   -  paid on TAC 1022</t>
  </si>
  <si>
    <t>COALITION OF HEALTHCARE STUDENTS</t>
  </si>
  <si>
    <t>Sopia Chandler</t>
  </si>
  <si>
    <t>apply for contigency on 10.30.2025</t>
  </si>
  <si>
    <t>TechConnect compliant on 10.30.2025</t>
  </si>
  <si>
    <t>11.3.2025</t>
  </si>
  <si>
    <t>TB - Design Warehouse</t>
  </si>
  <si>
    <t>req 208434194 - tshirts</t>
  </si>
  <si>
    <t>order by:   Emma Eubanks</t>
  </si>
  <si>
    <t xml:space="preserve">req 208530536 - </t>
  </si>
  <si>
    <t>reuested by:    K Ho (John)</t>
  </si>
  <si>
    <t>order is for $824.80 org is paying difference</t>
  </si>
  <si>
    <t>11.5.2025</t>
  </si>
  <si>
    <t>TB - ADVANCE GRAPHIX</t>
  </si>
  <si>
    <t>REQ 208655750 - ABIGAIL SMITH</t>
  </si>
  <si>
    <t>11.21 to 11.23.2025   use TAC</t>
  </si>
  <si>
    <t>Grace Dalessandro - presient</t>
  </si>
  <si>
    <t>TAC 1022</t>
  </si>
  <si>
    <t>Buffalo Trail Scout Ranch - Ft. Davis, TX</t>
  </si>
  <si>
    <t>using dept TAC 654</t>
  </si>
  <si>
    <t>GAS - charged on SGA TAC</t>
  </si>
  <si>
    <t>11.7.2025</t>
  </si>
  <si>
    <t>TRAVEL</t>
  </si>
  <si>
    <t>SW ticket for Melissa Moreno</t>
  </si>
  <si>
    <t>TAC 3126</t>
  </si>
  <si>
    <t>TRAVEL - Dallas, TX</t>
  </si>
  <si>
    <t>11.6.2025 to 11.8.2025</t>
  </si>
  <si>
    <t>students paying for Enterprise</t>
  </si>
  <si>
    <t>use TAC 2573</t>
  </si>
  <si>
    <t>return turned in 10.7.2025 REPORT 0100-4828-7367</t>
  </si>
  <si>
    <t>FY26 Undergrad</t>
  </si>
  <si>
    <t>updated  11.07.2025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</si>
</sst>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mm/dd/yy;@"/>
    <numFmt numFmtId="166" formatCode="m/d/yy;@"/>
  </numFmts>
  <fonts count="33" x14ac:knownFonts="1">
    <font>
      <sz val="12"/>
      <color rgb="FF000000"/>
      <name val="Calibri"/>
      <family val="2"/>
      <scheme val="minor"/>
    </font>
    <font>
      <u/>
      <sz val="12"/>
      <color rgb="FF0000FF"/>
      <name val="Calibri"/>
      <family val="2"/>
      <scheme val="minor"/>
    </font>
    <font>
      <u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u/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rgb="FF000000"/>
      <name val="Wingdings"/>
      <charset val="2"/>
    </font>
    <font>
      <sz val="8"/>
      <color rgb="FF000000"/>
      <name val="Times New Roman"/>
      <family val="1"/>
    </font>
    <font>
      <sz val="12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u/>
      <sz val="12"/>
      <name val="Calibri"/>
      <family val="2"/>
      <scheme val="minor"/>
    </font>
    <font>
      <u/>
      <sz val="9"/>
      <color theme="10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28"/>
      <color rgb="FF000000"/>
      <name val="Calibri"/>
      <family val="2"/>
      <scheme val="minor"/>
    </font>
    <font>
      <u/>
      <sz val="12"/>
      <color theme="4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</fills>
  <borders count="4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12" fillId="0" borderId="0" applyNumberFormat="0" applyFill="0" applyBorder="0" applyAlignment="0" applyProtection="0"/>
    <xf numFmtId="44" fontId="3" fillId="0" borderId="0" applyFont="0" applyFill="0" applyBorder="0" applyAlignment="0" applyProtection="0"/>
  </cellStyleXfs>
  <cellXfs count="507">
    <xf numFmtId="0" fontId="0" fillId="0" borderId="0" xfId="0"/>
    <xf numFmtId="0" fontId="2" fillId="0" borderId="0" xfId="0" applyFont="1" applyAlignment="1">
      <alignment horizontal="center"/>
    </xf>
    <xf numFmtId="164" fontId="0" fillId="0" borderId="0" xfId="0" applyNumberFormat="1"/>
    <xf numFmtId="164" fontId="2" fillId="0" borderId="0" xfId="0" applyNumberFormat="1" applyFont="1" applyAlignment="1">
      <alignment horizontal="center"/>
    </xf>
    <xf numFmtId="14" fontId="0" fillId="0" borderId="0" xfId="0" applyNumberFormat="1"/>
    <xf numFmtId="14" fontId="1" fillId="0" borderId="0" xfId="0" applyNumberFormat="1" applyFont="1"/>
    <xf numFmtId="14" fontId="2" fillId="0" borderId="0" xfId="0" applyNumberFormat="1" applyFont="1"/>
    <xf numFmtId="14" fontId="2" fillId="0" borderId="0" xfId="0" applyNumberFormat="1" applyFont="1" applyAlignment="1">
      <alignment horizontal="center"/>
    </xf>
    <xf numFmtId="0" fontId="3" fillId="0" borderId="0" xfId="0" applyFont="1"/>
    <xf numFmtId="0" fontId="5" fillId="0" borderId="0" xfId="0" applyFont="1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2" fillId="0" borderId="0" xfId="0" applyFont="1" applyAlignment="1">
      <alignment horizontal="center" wrapText="1"/>
    </xf>
    <xf numFmtId="14" fontId="0" fillId="0" borderId="0" xfId="0" applyNumberFormat="1" applyAlignment="1">
      <alignment vertical="top"/>
    </xf>
    <xf numFmtId="16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horizontal="left"/>
    </xf>
    <xf numFmtId="0" fontId="6" fillId="0" borderId="0" xfId="0" applyFont="1"/>
    <xf numFmtId="164" fontId="7" fillId="0" borderId="0" xfId="0" applyNumberFormat="1" applyFont="1"/>
    <xf numFmtId="0" fontId="7" fillId="0" borderId="0" xfId="0" applyFont="1"/>
    <xf numFmtId="14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top" wrapText="1"/>
    </xf>
    <xf numFmtId="16" fontId="0" fillId="0" borderId="0" xfId="0" applyNumberFormat="1"/>
    <xf numFmtId="0" fontId="0" fillId="2" borderId="0" xfId="0" applyFill="1"/>
    <xf numFmtId="165" fontId="0" fillId="0" borderId="0" xfId="0" applyNumberForma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65" fontId="2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 vertical="center" wrapText="1"/>
    </xf>
    <xf numFmtId="164" fontId="0" fillId="0" borderId="0" xfId="0" applyNumberFormat="1" applyAlignment="1">
      <alignment vertical="top" wrapText="1"/>
    </xf>
    <xf numFmtId="165" fontId="1" fillId="0" borderId="0" xfId="0" applyNumberFormat="1" applyFont="1"/>
    <xf numFmtId="0" fontId="0" fillId="0" borderId="0" xfId="0" applyAlignment="1">
      <alignment vertical="center"/>
    </xf>
    <xf numFmtId="16" fontId="0" fillId="0" borderId="0" xfId="0" applyNumberFormat="1" applyAlignment="1">
      <alignment vertical="top"/>
    </xf>
    <xf numFmtId="165" fontId="0" fillId="0" borderId="0" xfId="0" applyNumberFormat="1" applyAlignment="1">
      <alignment vertical="top"/>
    </xf>
    <xf numFmtId="0" fontId="8" fillId="0" borderId="0" xfId="0" applyFont="1"/>
    <xf numFmtId="166" fontId="1" fillId="0" borderId="0" xfId="0" applyNumberFormat="1" applyFont="1"/>
    <xf numFmtId="166" fontId="2" fillId="0" borderId="0" xfId="0" applyNumberFormat="1" applyFont="1"/>
    <xf numFmtId="166" fontId="0" fillId="0" borderId="0" xfId="0" applyNumberFormat="1"/>
    <xf numFmtId="166" fontId="2" fillId="0" borderId="0" xfId="0" applyNumberFormat="1" applyFont="1" applyAlignment="1">
      <alignment horizontal="center"/>
    </xf>
    <xf numFmtId="165" fontId="2" fillId="0" borderId="0" xfId="0" applyNumberFormat="1" applyFont="1"/>
    <xf numFmtId="14" fontId="7" fillId="0" borderId="0" xfId="0" applyNumberFormat="1" applyFont="1"/>
    <xf numFmtId="0" fontId="7" fillId="0" borderId="0" xfId="0" applyFont="1" applyAlignment="1">
      <alignment vertical="top"/>
    </xf>
    <xf numFmtId="16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5" fillId="0" borderId="0" xfId="0" applyFont="1" applyAlignment="1">
      <alignment vertical="top"/>
    </xf>
    <xf numFmtId="14" fontId="0" fillId="0" borderId="0" xfId="0" applyNumberFormat="1" applyAlignment="1">
      <alignment horizontal="right" vertical="top"/>
    </xf>
    <xf numFmtId="164" fontId="0" fillId="0" borderId="0" xfId="0" applyNumberFormat="1" applyAlignment="1">
      <alignment horizontal="right" vertical="top"/>
    </xf>
    <xf numFmtId="0" fontId="0" fillId="0" borderId="6" xfId="0" applyBorder="1"/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166" fontId="0" fillId="0" borderId="0" xfId="0" applyNumberFormat="1" applyAlignment="1">
      <alignment vertical="top"/>
    </xf>
    <xf numFmtId="164" fontId="0" fillId="0" borderId="0" xfId="0" applyNumberFormat="1" applyAlignment="1">
      <alignment vertical="center"/>
    </xf>
    <xf numFmtId="165" fontId="0" fillId="0" borderId="0" xfId="0" applyNumberFormat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 wrapText="1"/>
    </xf>
    <xf numFmtId="164" fontId="8" fillId="0" borderId="0" xfId="0" applyNumberFormat="1" applyFont="1" applyAlignment="1">
      <alignment vertical="center"/>
    </xf>
    <xf numFmtId="164" fontId="10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1" fontId="0" fillId="0" borderId="0" xfId="0" applyNumberFormat="1" applyAlignment="1">
      <alignment horizontal="center" vertical="center"/>
    </xf>
    <xf numFmtId="0" fontId="11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49" fontId="0" fillId="0" borderId="0" xfId="0" applyNumberFormat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14" fontId="0" fillId="0" borderId="4" xfId="0" applyNumberFormat="1" applyBorder="1"/>
    <xf numFmtId="164" fontId="0" fillId="0" borderId="5" xfId="0" applyNumberFormat="1" applyBorder="1"/>
    <xf numFmtId="14" fontId="0" fillId="0" borderId="3" xfId="0" applyNumberFormat="1" applyBorder="1"/>
    <xf numFmtId="0" fontId="0" fillId="0" borderId="10" xfId="0" applyBorder="1"/>
    <xf numFmtId="14" fontId="0" fillId="0" borderId="10" xfId="0" applyNumberFormat="1" applyBorder="1" applyAlignment="1">
      <alignment vertical="top"/>
    </xf>
    <xf numFmtId="14" fontId="0" fillId="0" borderId="7" xfId="0" applyNumberFormat="1" applyBorder="1"/>
    <xf numFmtId="164" fontId="0" fillId="0" borderId="8" xfId="0" applyNumberFormat="1" applyBorder="1"/>
    <xf numFmtId="14" fontId="0" fillId="0" borderId="3" xfId="0" applyNumberFormat="1" applyBorder="1" applyAlignment="1">
      <alignment vertical="top"/>
    </xf>
    <xf numFmtId="0" fontId="0" fillId="0" borderId="10" xfId="0" applyBorder="1" applyAlignment="1">
      <alignment vertical="top" wrapText="1"/>
    </xf>
    <xf numFmtId="14" fontId="0" fillId="0" borderId="10" xfId="0" applyNumberFormat="1" applyBorder="1" applyAlignment="1">
      <alignment vertical="top" wrapText="1"/>
    </xf>
    <xf numFmtId="14" fontId="0" fillId="0" borderId="10" xfId="0" applyNumberFormat="1" applyBorder="1" applyAlignment="1">
      <alignment horizontal="left" vertical="top" wrapText="1"/>
    </xf>
    <xf numFmtId="0" fontId="0" fillId="0" borderId="10" xfId="0" applyBorder="1" applyAlignment="1">
      <alignment wrapText="1"/>
    </xf>
    <xf numFmtId="1" fontId="8" fillId="0" borderId="0" xfId="0" applyNumberFormat="1" applyFont="1" applyAlignment="1">
      <alignment horizontal="center" vertical="center"/>
    </xf>
    <xf numFmtId="14" fontId="0" fillId="0" borderId="10" xfId="0" applyNumberFormat="1" applyBorder="1" applyAlignment="1">
      <alignment horizontal="left"/>
    </xf>
    <xf numFmtId="165" fontId="0" fillId="0" borderId="0" xfId="0" applyNumberFormat="1" applyAlignment="1">
      <alignment vertical="top" wrapText="1"/>
    </xf>
    <xf numFmtId="0" fontId="5" fillId="0" borderId="6" xfId="0" applyFont="1" applyBorder="1"/>
    <xf numFmtId="14" fontId="0" fillId="0" borderId="6" xfId="0" applyNumberFormat="1" applyBorder="1" applyAlignment="1">
      <alignment wrapText="1"/>
    </xf>
    <xf numFmtId="14" fontId="0" fillId="0" borderId="9" xfId="0" applyNumberFormat="1" applyBorder="1" applyAlignment="1">
      <alignment wrapText="1"/>
    </xf>
    <xf numFmtId="14" fontId="0" fillId="0" borderId="10" xfId="0" applyNumberFormat="1" applyBorder="1"/>
    <xf numFmtId="164" fontId="0" fillId="0" borderId="1" xfId="0" applyNumberForma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164" fontId="5" fillId="0" borderId="1" xfId="0" applyNumberFormat="1" applyFont="1" applyBorder="1" applyAlignment="1">
      <alignment vertical="center"/>
    </xf>
    <xf numFmtId="0" fontId="0" fillId="0" borderId="0" xfId="0" applyAlignment="1">
      <alignment horizontal="center"/>
    </xf>
    <xf numFmtId="0" fontId="0" fillId="4" borderId="0" xfId="0" applyFill="1" applyAlignment="1">
      <alignment vertic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right"/>
    </xf>
    <xf numFmtId="44" fontId="0" fillId="0" borderId="0" xfId="2" applyFont="1"/>
    <xf numFmtId="44" fontId="0" fillId="0" borderId="11" xfId="2" applyFont="1" applyBorder="1"/>
    <xf numFmtId="14" fontId="0" fillId="0" borderId="0" xfId="0" applyNumberFormat="1" applyAlignment="1">
      <alignment horizontal="center" vertical="top"/>
    </xf>
    <xf numFmtId="164" fontId="0" fillId="0" borderId="0" xfId="0" applyNumberFormat="1" applyAlignment="1">
      <alignment horizontal="center" vertical="top"/>
    </xf>
    <xf numFmtId="0" fontId="0" fillId="0" borderId="14" xfId="0" applyBorder="1"/>
    <xf numFmtId="0" fontId="12" fillId="0" borderId="1" xfId="1" applyFill="1" applyBorder="1" applyAlignment="1">
      <alignment vertical="center" wrapText="1"/>
    </xf>
    <xf numFmtId="0" fontId="12" fillId="0" borderId="1" xfId="1" applyBorder="1" applyAlignment="1">
      <alignment vertical="center" wrapText="1"/>
    </xf>
    <xf numFmtId="164" fontId="13" fillId="0" borderId="1" xfId="0" applyNumberFormat="1" applyFont="1" applyBorder="1" applyAlignment="1">
      <alignment vertical="center"/>
    </xf>
    <xf numFmtId="0" fontId="12" fillId="0" borderId="0" xfId="1" applyFill="1" applyBorder="1"/>
    <xf numFmtId="0" fontId="0" fillId="4" borderId="17" xfId="0" applyFill="1" applyBorder="1" applyAlignment="1">
      <alignment vertical="center"/>
    </xf>
    <xf numFmtId="0" fontId="0" fillId="0" borderId="17" xfId="0" applyBorder="1" applyAlignment="1">
      <alignment vertical="center"/>
    </xf>
    <xf numFmtId="0" fontId="12" fillId="0" borderId="0" xfId="1" applyFill="1"/>
    <xf numFmtId="164" fontId="0" fillId="0" borderId="20" xfId="0" applyNumberFormat="1" applyBorder="1" applyAlignment="1">
      <alignment vertical="center"/>
    </xf>
    <xf numFmtId="0" fontId="12" fillId="0" borderId="0" xfId="1"/>
    <xf numFmtId="0" fontId="0" fillId="0" borderId="17" xfId="0" applyBorder="1"/>
    <xf numFmtId="0" fontId="0" fillId="0" borderId="17" xfId="0" applyBorder="1" applyAlignment="1">
      <alignment horizontal="center"/>
    </xf>
    <xf numFmtId="164" fontId="0" fillId="0" borderId="2" xfId="0" applyNumberFormat="1" applyBorder="1" applyAlignment="1">
      <alignment vertical="center"/>
    </xf>
    <xf numFmtId="164" fontId="0" fillId="0" borderId="17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4" fontId="5" fillId="0" borderId="0" xfId="2" applyNumberFormat="1" applyFont="1"/>
    <xf numFmtId="0" fontId="15" fillId="4" borderId="21" xfId="0" applyFont="1" applyFill="1" applyBorder="1" applyAlignment="1">
      <alignment vertical="center"/>
    </xf>
    <xf numFmtId="0" fontId="15" fillId="0" borderId="21" xfId="0" applyFont="1" applyBorder="1" applyAlignment="1">
      <alignment vertical="center"/>
    </xf>
    <xf numFmtId="0" fontId="16" fillId="0" borderId="21" xfId="0" applyFont="1" applyBorder="1" applyAlignment="1">
      <alignment vertical="center"/>
    </xf>
    <xf numFmtId="0" fontId="17" fillId="0" borderId="0" xfId="0" applyFont="1"/>
    <xf numFmtId="164" fontId="0" fillId="2" borderId="0" xfId="0" applyNumberFormat="1" applyFill="1"/>
    <xf numFmtId="0" fontId="13" fillId="0" borderId="0" xfId="0" applyFont="1"/>
    <xf numFmtId="14" fontId="0" fillId="2" borderId="0" xfId="0" applyNumberFormat="1" applyFill="1"/>
    <xf numFmtId="44" fontId="0" fillId="0" borderId="0" xfId="0" applyNumberFormat="1"/>
    <xf numFmtId="0" fontId="11" fillId="2" borderId="0" xfId="0" applyFont="1" applyFill="1" applyAlignment="1">
      <alignment vertical="center"/>
    </xf>
    <xf numFmtId="44" fontId="0" fillId="0" borderId="11" xfId="0" applyNumberFormat="1" applyBorder="1"/>
    <xf numFmtId="14" fontId="0" fillId="0" borderId="0" xfId="0" applyNumberFormat="1" applyAlignment="1">
      <alignment horizontal="center"/>
    </xf>
    <xf numFmtId="0" fontId="0" fillId="5" borderId="0" xfId="0" applyFill="1" applyAlignment="1">
      <alignment vertical="center"/>
    </xf>
    <xf numFmtId="44" fontId="0" fillId="0" borderId="0" xfId="2" applyFont="1" applyFill="1"/>
    <xf numFmtId="43" fontId="0" fillId="0" borderId="0" xfId="0" applyNumberFormat="1"/>
    <xf numFmtId="0" fontId="0" fillId="0" borderId="11" xfId="0" applyBorder="1"/>
    <xf numFmtId="0" fontId="0" fillId="0" borderId="11" xfId="0" applyBorder="1" applyAlignment="1">
      <alignment horizontal="right"/>
    </xf>
    <xf numFmtId="8" fontId="0" fillId="0" borderId="0" xfId="0" applyNumberFormat="1" applyAlignment="1">
      <alignment horizontal="left"/>
    </xf>
    <xf numFmtId="0" fontId="0" fillId="0" borderId="0" xfId="2" applyNumberFormat="1" applyFont="1" applyAlignment="1">
      <alignment horizontal="left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center" vertical="center"/>
    </xf>
    <xf numFmtId="164" fontId="0" fillId="0" borderId="19" xfId="0" applyNumberFormat="1" applyBorder="1" applyAlignment="1">
      <alignment vertical="center"/>
    </xf>
    <xf numFmtId="164" fontId="5" fillId="0" borderId="19" xfId="0" applyNumberFormat="1" applyFont="1" applyBorder="1" applyAlignment="1">
      <alignment vertical="center"/>
    </xf>
    <xf numFmtId="164" fontId="0" fillId="0" borderId="7" xfId="0" applyNumberFormat="1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21" xfId="0" applyBorder="1" applyAlignment="1">
      <alignment horizontal="center"/>
    </xf>
    <xf numFmtId="14" fontId="2" fillId="0" borderId="0" xfId="0" applyNumberFormat="1" applyFont="1" applyAlignment="1">
      <alignment wrapText="1"/>
    </xf>
    <xf numFmtId="164" fontId="0" fillId="0" borderId="25" xfId="0" applyNumberFormat="1" applyBorder="1" applyAlignment="1">
      <alignment vertical="center"/>
    </xf>
    <xf numFmtId="164" fontId="0" fillId="0" borderId="26" xfId="0" applyNumberFormat="1" applyBorder="1" applyAlignment="1">
      <alignment vertical="center"/>
    </xf>
    <xf numFmtId="164" fontId="5" fillId="0" borderId="26" xfId="0" applyNumberFormat="1" applyFont="1" applyBorder="1" applyAlignment="1">
      <alignment vertical="center"/>
    </xf>
    <xf numFmtId="0" fontId="12" fillId="0" borderId="27" xfId="1" applyFill="1" applyBorder="1" applyAlignment="1">
      <alignment vertical="center" wrapText="1"/>
    </xf>
    <xf numFmtId="0" fontId="12" fillId="6" borderId="1" xfId="1" applyFill="1" applyBorder="1" applyAlignment="1">
      <alignment vertical="center" wrapText="1"/>
    </xf>
    <xf numFmtId="164" fontId="0" fillId="6" borderId="1" xfId="0" applyNumberFormat="1" applyFill="1" applyBorder="1" applyAlignment="1">
      <alignment vertical="center"/>
    </xf>
    <xf numFmtId="164" fontId="5" fillId="6" borderId="1" xfId="0" applyNumberFormat="1" applyFont="1" applyFill="1" applyBorder="1" applyAlignment="1">
      <alignment vertical="center"/>
    </xf>
    <xf numFmtId="164" fontId="0" fillId="6" borderId="2" xfId="0" applyNumberFormat="1" applyFill="1" applyBorder="1" applyAlignment="1">
      <alignment vertical="center"/>
    </xf>
    <xf numFmtId="164" fontId="0" fillId="6" borderId="17" xfId="0" applyNumberFormat="1" applyFill="1" applyBorder="1" applyAlignment="1">
      <alignment horizontal="center" vertical="center"/>
    </xf>
    <xf numFmtId="0" fontId="0" fillId="6" borderId="0" xfId="0" applyFill="1"/>
    <xf numFmtId="0" fontId="0" fillId="6" borderId="17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15" fillId="6" borderId="21" xfId="0" applyFont="1" applyFill="1" applyBorder="1" applyAlignment="1">
      <alignment vertical="center"/>
    </xf>
    <xf numFmtId="0" fontId="0" fillId="6" borderId="17" xfId="0" applyFill="1" applyBorder="1" applyAlignment="1">
      <alignment vertical="center"/>
    </xf>
    <xf numFmtId="0" fontId="0" fillId="6" borderId="0" xfId="0" applyFill="1" applyAlignment="1">
      <alignment vertical="center"/>
    </xf>
    <xf numFmtId="0" fontId="0" fillId="7" borderId="0" xfId="0" applyFill="1" applyAlignment="1">
      <alignment vertical="center" wrapText="1"/>
    </xf>
    <xf numFmtId="0" fontId="12" fillId="7" borderId="0" xfId="1" applyFill="1" applyAlignment="1">
      <alignment vertical="center" wrapText="1"/>
    </xf>
    <xf numFmtId="164" fontId="0" fillId="7" borderId="1" xfId="0" applyNumberFormat="1" applyFill="1" applyBorder="1" applyAlignment="1">
      <alignment vertical="center"/>
    </xf>
    <xf numFmtId="164" fontId="0" fillId="7" borderId="17" xfId="0" applyNumberFormat="1" applyFill="1" applyBorder="1" applyAlignment="1">
      <alignment horizontal="center" vertical="center"/>
    </xf>
    <xf numFmtId="0" fontId="0" fillId="7" borderId="17" xfId="0" applyFill="1" applyBorder="1"/>
    <xf numFmtId="0" fontId="0" fillId="7" borderId="17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/>
    </xf>
    <xf numFmtId="0" fontId="0" fillId="7" borderId="21" xfId="0" applyFill="1" applyBorder="1" applyAlignment="1">
      <alignment horizontal="center"/>
    </xf>
    <xf numFmtId="0" fontId="15" fillId="7" borderId="21" xfId="0" applyFont="1" applyFill="1" applyBorder="1" applyAlignment="1">
      <alignment vertical="center"/>
    </xf>
    <xf numFmtId="0" fontId="0" fillId="7" borderId="17" xfId="0" applyFill="1" applyBorder="1" applyAlignment="1">
      <alignment vertical="center"/>
    </xf>
    <xf numFmtId="0" fontId="0" fillId="7" borderId="0" xfId="0" applyFill="1" applyAlignment="1">
      <alignment vertical="center"/>
    </xf>
    <xf numFmtId="0" fontId="1" fillId="6" borderId="1" xfId="0" applyFont="1" applyFill="1" applyBorder="1" applyAlignment="1">
      <alignment vertical="center" wrapText="1"/>
    </xf>
    <xf numFmtId="0" fontId="1" fillId="7" borderId="1" xfId="0" applyFont="1" applyFill="1" applyBorder="1" applyAlignment="1">
      <alignment vertical="center" wrapText="1"/>
    </xf>
    <xf numFmtId="0" fontId="0" fillId="7" borderId="24" xfId="0" applyFill="1" applyBorder="1" applyAlignment="1">
      <alignment horizontal="center"/>
    </xf>
    <xf numFmtId="165" fontId="0" fillId="7" borderId="17" xfId="0" applyNumberFormat="1" applyFill="1" applyBorder="1" applyAlignment="1">
      <alignment horizontal="center" vertical="center"/>
    </xf>
    <xf numFmtId="165" fontId="0" fillId="7" borderId="23" xfId="0" applyNumberFormat="1" applyFill="1" applyBorder="1" applyAlignment="1">
      <alignment horizontal="center" vertical="center"/>
    </xf>
    <xf numFmtId="0" fontId="12" fillId="7" borderId="1" xfId="1" applyFill="1" applyBorder="1" applyAlignment="1">
      <alignment vertical="center" wrapText="1"/>
    </xf>
    <xf numFmtId="0" fontId="0" fillId="7" borderId="0" xfId="0" applyFill="1"/>
    <xf numFmtId="0" fontId="0" fillId="7" borderId="0" xfId="0" applyFill="1" applyAlignment="1">
      <alignment horizontal="center"/>
    </xf>
    <xf numFmtId="0" fontId="12" fillId="7" borderId="0" xfId="1" applyFill="1"/>
    <xf numFmtId="0" fontId="16" fillId="7" borderId="21" xfId="0" applyFont="1" applyFill="1" applyBorder="1" applyAlignment="1">
      <alignment vertical="center"/>
    </xf>
    <xf numFmtId="0" fontId="5" fillId="7" borderId="17" xfId="0" applyFont="1" applyFill="1" applyBorder="1"/>
    <xf numFmtId="0" fontId="5" fillId="7" borderId="17" xfId="0" applyFont="1" applyFill="1" applyBorder="1" applyAlignment="1">
      <alignment horizontal="center" vertical="center"/>
    </xf>
    <xf numFmtId="0" fontId="5" fillId="7" borderId="17" xfId="0" applyFont="1" applyFill="1" applyBorder="1" applyAlignment="1">
      <alignment horizontal="center"/>
    </xf>
    <xf numFmtId="0" fontId="5" fillId="7" borderId="21" xfId="0" applyFont="1" applyFill="1" applyBorder="1" applyAlignment="1">
      <alignment horizontal="center"/>
    </xf>
    <xf numFmtId="0" fontId="6" fillId="7" borderId="0" xfId="0" applyFont="1" applyFill="1" applyAlignment="1">
      <alignment vertical="center"/>
    </xf>
    <xf numFmtId="0" fontId="12" fillId="6" borderId="16" xfId="1" applyFill="1" applyBorder="1" applyAlignment="1">
      <alignment vertical="center" wrapText="1"/>
    </xf>
    <xf numFmtId="0" fontId="20" fillId="0" borderId="0" xfId="0" applyFont="1"/>
    <xf numFmtId="44" fontId="0" fillId="0" borderId="0" xfId="2" applyFont="1" applyBorder="1"/>
    <xf numFmtId="0" fontId="17" fillId="0" borderId="0" xfId="0" applyFont="1" applyAlignment="1">
      <alignment vertical="top" wrapText="1"/>
    </xf>
    <xf numFmtId="0" fontId="3" fillId="4" borderId="17" xfId="0" applyFont="1" applyFill="1" applyBorder="1" applyAlignment="1">
      <alignment vertical="center"/>
    </xf>
    <xf numFmtId="44" fontId="0" fillId="0" borderId="0" xfId="0" applyNumberFormat="1" applyAlignment="1">
      <alignment vertical="top"/>
    </xf>
    <xf numFmtId="0" fontId="0" fillId="0" borderId="21" xfId="0" applyBorder="1" applyAlignment="1">
      <alignment horizontal="center" vertical="center"/>
    </xf>
    <xf numFmtId="8" fontId="0" fillId="0" borderId="0" xfId="0" applyNumberFormat="1"/>
    <xf numFmtId="0" fontId="21" fillId="0" borderId="0" xfId="0" applyFont="1" applyAlignment="1">
      <alignment horizontal="left" vertical="center" wrapText="1"/>
    </xf>
    <xf numFmtId="44" fontId="0" fillId="0" borderId="0" xfId="2" applyFont="1" applyAlignment="1">
      <alignment vertical="top"/>
    </xf>
    <xf numFmtId="164" fontId="0" fillId="0" borderId="18" xfId="0" applyNumberFormat="1" applyBorder="1" applyAlignment="1">
      <alignment vertical="center"/>
    </xf>
    <xf numFmtId="164" fontId="5" fillId="0" borderId="18" xfId="0" applyNumberFormat="1" applyFont="1" applyBorder="1" applyAlignment="1">
      <alignment vertical="center"/>
    </xf>
    <xf numFmtId="0" fontId="0" fillId="4" borderId="21" xfId="0" applyFill="1" applyBorder="1" applyAlignment="1">
      <alignment vertical="center"/>
    </xf>
    <xf numFmtId="0" fontId="0" fillId="4" borderId="14" xfId="0" applyFill="1" applyBorder="1" applyAlignment="1">
      <alignment vertical="center"/>
    </xf>
    <xf numFmtId="164" fontId="2" fillId="4" borderId="28" xfId="0" applyNumberFormat="1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vertical="center"/>
    </xf>
    <xf numFmtId="165" fontId="2" fillId="2" borderId="0" xfId="0" applyNumberFormat="1" applyFont="1" applyFill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12" fillId="0" borderId="17" xfId="1" applyFill="1" applyBorder="1" applyAlignment="1">
      <alignment vertical="center" wrapText="1"/>
    </xf>
    <xf numFmtId="164" fontId="0" fillId="0" borderId="17" xfId="0" applyNumberFormat="1" applyBorder="1" applyAlignment="1">
      <alignment vertical="center"/>
    </xf>
    <xf numFmtId="164" fontId="5" fillId="0" borderId="17" xfId="0" applyNumberFormat="1" applyFont="1" applyBorder="1" applyAlignment="1">
      <alignment vertical="center"/>
    </xf>
    <xf numFmtId="164" fontId="0" fillId="0" borderId="0" xfId="0" applyNumberFormat="1" applyAlignment="1">
      <alignment horizontal="center"/>
    </xf>
    <xf numFmtId="0" fontId="0" fillId="8" borderId="0" xfId="0" applyFill="1" applyAlignment="1">
      <alignment vertical="center"/>
    </xf>
    <xf numFmtId="44" fontId="0" fillId="2" borderId="0" xfId="2" applyFont="1" applyFill="1"/>
    <xf numFmtId="44" fontId="0" fillId="0" borderId="12" xfId="2" applyFont="1" applyBorder="1"/>
    <xf numFmtId="44" fontId="3" fillId="0" borderId="0" xfId="2" applyFont="1"/>
    <xf numFmtId="0" fontId="12" fillId="0" borderId="0" xfId="1" quotePrefix="1"/>
    <xf numFmtId="0" fontId="0" fillId="0" borderId="14" xfId="0" applyBorder="1" applyAlignment="1">
      <alignment vertical="center"/>
    </xf>
    <xf numFmtId="0" fontId="13" fillId="0" borderId="17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7" fillId="0" borderId="17" xfId="0" applyFont="1" applyBorder="1" applyAlignment="1">
      <alignment vertical="center"/>
    </xf>
    <xf numFmtId="0" fontId="25" fillId="0" borderId="1" xfId="1" applyFont="1" applyFill="1" applyBorder="1" applyAlignment="1">
      <alignment vertical="center" wrapText="1"/>
    </xf>
    <xf numFmtId="164" fontId="13" fillId="0" borderId="2" xfId="0" applyNumberFormat="1" applyFont="1" applyBorder="1" applyAlignment="1">
      <alignment vertical="center"/>
    </xf>
    <xf numFmtId="0" fontId="13" fillId="0" borderId="17" xfId="0" applyFont="1" applyBorder="1" applyAlignment="1">
      <alignment vertical="center"/>
    </xf>
    <xf numFmtId="164" fontId="0" fillId="0" borderId="0" xfId="2" applyNumberFormat="1" applyFont="1" applyFill="1"/>
    <xf numFmtId="0" fontId="6" fillId="0" borderId="0" xfId="0" applyFont="1" applyAlignment="1">
      <alignment vertical="center"/>
    </xf>
    <xf numFmtId="0" fontId="1" fillId="0" borderId="18" xfId="0" applyFont="1" applyBorder="1" applyAlignment="1">
      <alignment vertical="center" wrapText="1"/>
    </xf>
    <xf numFmtId="164" fontId="0" fillId="0" borderId="26" xfId="0" applyNumberFormat="1" applyBorder="1"/>
    <xf numFmtId="164" fontId="0" fillId="0" borderId="26" xfId="2" applyNumberFormat="1" applyFont="1" applyBorder="1"/>
    <xf numFmtId="0" fontId="12" fillId="0" borderId="26" xfId="1" applyFill="1" applyBorder="1"/>
    <xf numFmtId="14" fontId="3" fillId="0" borderId="0" xfId="0" applyNumberFormat="1" applyFont="1"/>
    <xf numFmtId="164" fontId="3" fillId="0" borderId="0" xfId="0" applyNumberFormat="1" applyFont="1"/>
    <xf numFmtId="0" fontId="3" fillId="2" borderId="0" xfId="0" applyFont="1" applyFill="1"/>
    <xf numFmtId="0" fontId="3" fillId="0" borderId="0" xfId="0" applyFont="1" applyAlignment="1">
      <alignment wrapText="1"/>
    </xf>
    <xf numFmtId="0" fontId="3" fillId="0" borderId="10" xfId="0" applyFont="1" applyBorder="1"/>
    <xf numFmtId="0" fontId="3" fillId="0" borderId="9" xfId="0" applyFont="1" applyBorder="1"/>
    <xf numFmtId="14" fontId="3" fillId="0" borderId="4" xfId="0" applyNumberFormat="1" applyFont="1" applyBorder="1"/>
    <xf numFmtId="164" fontId="3" fillId="0" borderId="5" xfId="0" applyNumberFormat="1" applyFont="1" applyBorder="1"/>
    <xf numFmtId="14" fontId="3" fillId="0" borderId="3" xfId="0" applyNumberFormat="1" applyFont="1" applyBorder="1"/>
    <xf numFmtId="14" fontId="3" fillId="0" borderId="7" xfId="0" applyNumberFormat="1" applyFont="1" applyBorder="1"/>
    <xf numFmtId="164" fontId="3" fillId="0" borderId="8" xfId="0" applyNumberFormat="1" applyFont="1" applyBorder="1"/>
    <xf numFmtId="165" fontId="3" fillId="0" borderId="0" xfId="0" applyNumberFormat="1" applyFont="1"/>
    <xf numFmtId="165" fontId="3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44" fontId="3" fillId="0" borderId="0" xfId="2" applyFont="1" applyFill="1"/>
    <xf numFmtId="14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16" fontId="3" fillId="0" borderId="0" xfId="0" applyNumberFormat="1" applyFont="1"/>
    <xf numFmtId="44" fontId="3" fillId="0" borderId="0" xfId="2" applyFont="1" applyBorder="1"/>
    <xf numFmtId="44" fontId="3" fillId="0" borderId="0" xfId="0" applyNumberFormat="1" applyFont="1"/>
    <xf numFmtId="43" fontId="3" fillId="0" borderId="0" xfId="0" applyNumberFormat="1" applyFont="1"/>
    <xf numFmtId="164" fontId="3" fillId="7" borderId="1" xfId="0" applyNumberFormat="1" applyFont="1" applyFill="1" applyBorder="1" applyAlignment="1">
      <alignment vertical="center"/>
    </xf>
    <xf numFmtId="164" fontId="3" fillId="7" borderId="17" xfId="0" applyNumberFormat="1" applyFont="1" applyFill="1" applyBorder="1" applyAlignment="1">
      <alignment horizontal="center" vertical="center"/>
    </xf>
    <xf numFmtId="0" fontId="3" fillId="7" borderId="17" xfId="0" applyFont="1" applyFill="1" applyBorder="1" applyAlignment="1">
      <alignment vertical="center"/>
    </xf>
    <xf numFmtId="0" fontId="3" fillId="7" borderId="0" xfId="0" applyFont="1" applyFill="1" applyAlignment="1">
      <alignment vertical="center"/>
    </xf>
    <xf numFmtId="0" fontId="1" fillId="9" borderId="1" xfId="0" applyFont="1" applyFill="1" applyBorder="1" applyAlignment="1">
      <alignment vertical="center" wrapText="1"/>
    </xf>
    <xf numFmtId="164" fontId="0" fillId="9" borderId="1" xfId="0" applyNumberFormat="1" applyFill="1" applyBorder="1" applyAlignment="1">
      <alignment vertical="center"/>
    </xf>
    <xf numFmtId="164" fontId="5" fillId="9" borderId="1" xfId="0" applyNumberFormat="1" applyFont="1" applyFill="1" applyBorder="1" applyAlignment="1">
      <alignment vertical="center"/>
    </xf>
    <xf numFmtId="164" fontId="13" fillId="9" borderId="1" xfId="0" applyNumberFormat="1" applyFont="1" applyFill="1" applyBorder="1" applyAlignment="1">
      <alignment vertical="center"/>
    </xf>
    <xf numFmtId="164" fontId="0" fillId="9" borderId="2" xfId="0" applyNumberFormat="1" applyFill="1" applyBorder="1" applyAlignment="1">
      <alignment vertical="center"/>
    </xf>
    <xf numFmtId="0" fontId="0" fillId="9" borderId="17" xfId="0" applyFill="1" applyBorder="1" applyAlignment="1">
      <alignment horizontal="center" vertical="center"/>
    </xf>
    <xf numFmtId="0" fontId="0" fillId="9" borderId="21" xfId="0" applyFill="1" applyBorder="1" applyAlignment="1">
      <alignment horizontal="center" vertical="center"/>
    </xf>
    <xf numFmtId="0" fontId="12" fillId="9" borderId="1" xfId="1" applyFill="1" applyBorder="1" applyAlignment="1">
      <alignment vertical="center" wrapText="1"/>
    </xf>
    <xf numFmtId="0" fontId="0" fillId="9" borderId="0" xfId="0" applyFill="1" applyAlignment="1">
      <alignment horizontal="center" vertical="center"/>
    </xf>
    <xf numFmtId="164" fontId="0" fillId="9" borderId="0" xfId="0" applyNumberFormat="1" applyFill="1"/>
    <xf numFmtId="0" fontId="22" fillId="9" borderId="1" xfId="1" applyFont="1" applyFill="1" applyBorder="1" applyAlignment="1">
      <alignment vertical="center" wrapText="1"/>
    </xf>
    <xf numFmtId="164" fontId="17" fillId="9" borderId="1" xfId="0" applyNumberFormat="1" applyFont="1" applyFill="1" applyBorder="1" applyAlignment="1">
      <alignment vertical="center"/>
    </xf>
    <xf numFmtId="164" fontId="17" fillId="9" borderId="2" xfId="0" applyNumberFormat="1" applyFont="1" applyFill="1" applyBorder="1" applyAlignment="1">
      <alignment vertical="center"/>
    </xf>
    <xf numFmtId="0" fontId="17" fillId="9" borderId="17" xfId="0" applyFont="1" applyFill="1" applyBorder="1" applyAlignment="1">
      <alignment horizontal="center" vertical="center"/>
    </xf>
    <xf numFmtId="0" fontId="17" fillId="9" borderId="21" xfId="0" applyFont="1" applyFill="1" applyBorder="1" applyAlignment="1">
      <alignment horizontal="center" vertical="center"/>
    </xf>
    <xf numFmtId="164" fontId="0" fillId="9" borderId="17" xfId="0" applyNumberFormat="1" applyFill="1" applyBorder="1" applyAlignment="1">
      <alignment vertical="center"/>
    </xf>
    <xf numFmtId="0" fontId="12" fillId="9" borderId="17" xfId="1" applyFill="1" applyBorder="1"/>
    <xf numFmtId="164" fontId="0" fillId="9" borderId="24" xfId="0" applyNumberFormat="1" applyFill="1" applyBorder="1"/>
    <xf numFmtId="0" fontId="0" fillId="10" borderId="0" xfId="0" applyFill="1" applyAlignment="1">
      <alignment vertical="center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right" vertical="top" wrapText="1"/>
    </xf>
    <xf numFmtId="0" fontId="8" fillId="0" borderId="0" xfId="0" applyFont="1" applyAlignment="1">
      <alignment horizontal="right" wrapText="1"/>
    </xf>
    <xf numFmtId="0" fontId="5" fillId="0" borderId="0" xfId="0" applyFont="1" applyAlignment="1">
      <alignment vertical="top" wrapText="1"/>
    </xf>
    <xf numFmtId="0" fontId="13" fillId="0" borderId="0" xfId="1" applyFont="1"/>
    <xf numFmtId="165" fontId="0" fillId="0" borderId="0" xfId="0" applyNumberFormat="1" applyAlignment="1">
      <alignment horizontal="right"/>
    </xf>
    <xf numFmtId="165" fontId="3" fillId="0" borderId="0" xfId="0" applyNumberFormat="1" applyFont="1" applyAlignment="1">
      <alignment horizontal="right"/>
    </xf>
    <xf numFmtId="0" fontId="26" fillId="0" borderId="1" xfId="1" applyFont="1" applyFill="1" applyBorder="1" applyAlignment="1">
      <alignment vertical="center" wrapText="1"/>
    </xf>
    <xf numFmtId="0" fontId="12" fillId="0" borderId="0" xfId="1" applyAlignment="1">
      <alignment horizontal="right"/>
    </xf>
    <xf numFmtId="0" fontId="13" fillId="0" borderId="0" xfId="0" applyFont="1" applyAlignment="1">
      <alignment horizontal="left"/>
    </xf>
    <xf numFmtId="0" fontId="0" fillId="0" borderId="0" xfId="0" applyAlignment="1">
      <alignment horizontal="right" wrapText="1"/>
    </xf>
    <xf numFmtId="0" fontId="9" fillId="0" borderId="0" xfId="1" applyFont="1" applyBorder="1"/>
    <xf numFmtId="44" fontId="0" fillId="0" borderId="0" xfId="2" applyFont="1" applyAlignment="1">
      <alignment horizontal="right"/>
    </xf>
    <xf numFmtId="44" fontId="3" fillId="0" borderId="0" xfId="2" applyFont="1" applyAlignment="1">
      <alignment horizontal="center"/>
    </xf>
    <xf numFmtId="164" fontId="0" fillId="3" borderId="0" xfId="0" applyNumberFormat="1" applyFill="1" applyAlignment="1">
      <alignment vertical="top"/>
    </xf>
    <xf numFmtId="164" fontId="0" fillId="3" borderId="0" xfId="0" applyNumberFormat="1" applyFill="1"/>
    <xf numFmtId="14" fontId="0" fillId="0" borderId="11" xfId="0" applyNumberFormat="1" applyBorder="1" applyAlignment="1">
      <alignment vertical="top"/>
    </xf>
    <xf numFmtId="164" fontId="0" fillId="0" borderId="11" xfId="0" applyNumberFormat="1" applyBorder="1" applyAlignment="1">
      <alignment vertical="top"/>
    </xf>
    <xf numFmtId="0" fontId="0" fillId="0" borderId="11" xfId="0" applyBorder="1" applyAlignment="1">
      <alignment vertical="top" wrapText="1"/>
    </xf>
    <xf numFmtId="0" fontId="0" fillId="11" borderId="0" xfId="0" applyFill="1"/>
    <xf numFmtId="0" fontId="0" fillId="11" borderId="0" xfId="0" applyFill="1" applyAlignment="1">
      <alignment vertical="center"/>
    </xf>
    <xf numFmtId="14" fontId="3" fillId="2" borderId="0" xfId="0" applyNumberFormat="1" applyFont="1" applyFill="1"/>
    <xf numFmtId="44" fontId="3" fillId="2" borderId="0" xfId="2" applyFont="1" applyFill="1"/>
    <xf numFmtId="0" fontId="7" fillId="2" borderId="0" xfId="0" applyFont="1" applyFill="1"/>
    <xf numFmtId="44" fontId="3" fillId="0" borderId="0" xfId="2" applyFont="1" applyAlignment="1">
      <alignment vertical="top"/>
    </xf>
    <xf numFmtId="44" fontId="0" fillId="0" borderId="0" xfId="2" applyFont="1" applyAlignment="1">
      <alignment horizontal="right" vertical="top"/>
    </xf>
    <xf numFmtId="44" fontId="0" fillId="0" borderId="11" xfId="2" applyFont="1" applyBorder="1" applyAlignment="1">
      <alignment horizontal="right" vertical="top"/>
    </xf>
    <xf numFmtId="0" fontId="0" fillId="0" borderId="12" xfId="0" applyBorder="1"/>
    <xf numFmtId="44" fontId="0" fillId="0" borderId="0" xfId="2" applyFont="1" applyFill="1" applyBorder="1"/>
    <xf numFmtId="164" fontId="0" fillId="12" borderId="0" xfId="0" applyNumberFormat="1" applyFill="1"/>
    <xf numFmtId="0" fontId="0" fillId="12" borderId="0" xfId="0" applyFill="1"/>
    <xf numFmtId="164" fontId="0" fillId="0" borderId="22" xfId="0" applyNumberFormat="1" applyBorder="1" applyAlignment="1">
      <alignment vertical="center"/>
    </xf>
    <xf numFmtId="0" fontId="1" fillId="13" borderId="1" xfId="0" applyFont="1" applyFill="1" applyBorder="1" applyAlignment="1">
      <alignment vertical="center" wrapText="1"/>
    </xf>
    <xf numFmtId="164" fontId="0" fillId="13" borderId="1" xfId="0" applyNumberFormat="1" applyFill="1" applyBorder="1" applyAlignment="1">
      <alignment vertical="center"/>
    </xf>
    <xf numFmtId="164" fontId="5" fillId="13" borderId="1" xfId="0" applyNumberFormat="1" applyFont="1" applyFill="1" applyBorder="1" applyAlignment="1">
      <alignment vertical="center"/>
    </xf>
    <xf numFmtId="164" fontId="0" fillId="13" borderId="2" xfId="0" applyNumberFormat="1" applyFill="1" applyBorder="1" applyAlignment="1">
      <alignment vertical="center"/>
    </xf>
    <xf numFmtId="0" fontId="0" fillId="13" borderId="21" xfId="0" applyFill="1" applyBorder="1" applyAlignment="1">
      <alignment horizontal="center" vertical="center"/>
    </xf>
    <xf numFmtId="0" fontId="0" fillId="13" borderId="17" xfId="0" applyFill="1" applyBorder="1" applyAlignment="1">
      <alignment vertical="center"/>
    </xf>
    <xf numFmtId="0" fontId="12" fillId="13" borderId="1" xfId="1" applyFill="1" applyBorder="1" applyAlignment="1">
      <alignment vertical="center" wrapText="1"/>
    </xf>
    <xf numFmtId="0" fontId="0" fillId="13" borderId="17" xfId="0" applyFill="1" applyBorder="1" applyAlignment="1">
      <alignment horizontal="center" vertical="center"/>
    </xf>
    <xf numFmtId="164" fontId="13" fillId="13" borderId="1" xfId="0" applyNumberFormat="1" applyFont="1" applyFill="1" applyBorder="1" applyAlignment="1">
      <alignment vertical="center"/>
    </xf>
    <xf numFmtId="0" fontId="2" fillId="13" borderId="1" xfId="0" applyFont="1" applyFill="1" applyBorder="1" applyAlignment="1">
      <alignment vertical="center" wrapText="1"/>
    </xf>
    <xf numFmtId="164" fontId="3" fillId="13" borderId="1" xfId="0" applyNumberFormat="1" applyFont="1" applyFill="1" applyBorder="1" applyAlignment="1">
      <alignment vertical="center"/>
    </xf>
    <xf numFmtId="164" fontId="3" fillId="13" borderId="2" xfId="0" applyNumberFormat="1" applyFont="1" applyFill="1" applyBorder="1" applyAlignment="1">
      <alignment vertical="center"/>
    </xf>
    <xf numFmtId="0" fontId="3" fillId="13" borderId="17" xfId="0" applyFont="1" applyFill="1" applyBorder="1" applyAlignment="1">
      <alignment vertical="center"/>
    </xf>
    <xf numFmtId="0" fontId="12" fillId="13" borderId="0" xfId="1" applyFill="1"/>
    <xf numFmtId="0" fontId="12" fillId="13" borderId="16" xfId="1" applyFill="1" applyBorder="1" applyAlignment="1">
      <alignment wrapText="1"/>
    </xf>
    <xf numFmtId="165" fontId="0" fillId="13" borderId="0" xfId="0" applyNumberFormat="1" applyFill="1"/>
    <xf numFmtId="0" fontId="0" fillId="13" borderId="0" xfId="0" applyFill="1"/>
    <xf numFmtId="0" fontId="12" fillId="13" borderId="22" xfId="1" applyFill="1" applyBorder="1" applyAlignment="1">
      <alignment vertical="center" wrapText="1"/>
    </xf>
    <xf numFmtId="164" fontId="0" fillId="13" borderId="26" xfId="0" applyNumberFormat="1" applyFill="1" applyBorder="1" applyAlignment="1">
      <alignment vertical="center"/>
    </xf>
    <xf numFmtId="164" fontId="0" fillId="13" borderId="0" xfId="0" applyNumberFormat="1" applyFill="1" applyAlignment="1">
      <alignment vertical="center"/>
    </xf>
    <xf numFmtId="164" fontId="5" fillId="13" borderId="0" xfId="0" applyNumberFormat="1" applyFont="1" applyFill="1" applyAlignment="1">
      <alignment vertical="center"/>
    </xf>
    <xf numFmtId="0" fontId="12" fillId="13" borderId="26" xfId="1" applyFill="1" applyBorder="1"/>
    <xf numFmtId="164" fontId="0" fillId="13" borderId="29" xfId="0" applyNumberFormat="1" applyFill="1" applyBorder="1" applyAlignment="1">
      <alignment vertical="center"/>
    </xf>
    <xf numFmtId="164" fontId="0" fillId="13" borderId="21" xfId="0" applyNumberFormat="1" applyFill="1" applyBorder="1"/>
    <xf numFmtId="164" fontId="0" fillId="13" borderId="17" xfId="0" applyNumberFormat="1" applyFill="1" applyBorder="1"/>
    <xf numFmtId="164" fontId="0" fillId="13" borderId="22" xfId="0" applyNumberFormat="1" applyFill="1" applyBorder="1"/>
    <xf numFmtId="0" fontId="0" fillId="13" borderId="0" xfId="0" applyFill="1" applyAlignment="1">
      <alignment horizontal="center" vertical="center"/>
    </xf>
    <xf numFmtId="0" fontId="0" fillId="13" borderId="14" xfId="0" applyFill="1" applyBorder="1"/>
    <xf numFmtId="164" fontId="0" fillId="13" borderId="3" xfId="0" applyNumberFormat="1" applyFill="1" applyBorder="1" applyAlignment="1">
      <alignment vertical="center"/>
    </xf>
    <xf numFmtId="164" fontId="0" fillId="13" borderId="26" xfId="0" applyNumberFormat="1" applyFill="1" applyBorder="1"/>
    <xf numFmtId="0" fontId="0" fillId="13" borderId="0" xfId="0" applyFill="1" applyAlignment="1">
      <alignment vertical="center"/>
    </xf>
    <xf numFmtId="0" fontId="30" fillId="0" borderId="0" xfId="1" applyFont="1" applyFill="1"/>
    <xf numFmtId="0" fontId="12" fillId="13" borderId="0" xfId="1" applyFill="1" applyBorder="1" applyAlignment="1">
      <alignment wrapText="1"/>
    </xf>
    <xf numFmtId="164" fontId="0" fillId="13" borderId="31" xfId="0" applyNumberFormat="1" applyFill="1" applyBorder="1" applyAlignment="1">
      <alignment vertical="center"/>
    </xf>
    <xf numFmtId="164" fontId="5" fillId="14" borderId="0" xfId="0" applyNumberFormat="1" applyFont="1" applyFill="1" applyAlignment="1">
      <alignment vertical="center"/>
    </xf>
    <xf numFmtId="164" fontId="0" fillId="14" borderId="0" xfId="0" applyNumberFormat="1" applyFill="1" applyAlignment="1">
      <alignment vertical="center"/>
    </xf>
    <xf numFmtId="0" fontId="0" fillId="14" borderId="0" xfId="0" applyFill="1"/>
    <xf numFmtId="0" fontId="0" fillId="14" borderId="0" xfId="0" applyFill="1" applyAlignment="1">
      <alignment vertical="center"/>
    </xf>
    <xf numFmtId="0" fontId="25" fillId="13" borderId="17" xfId="1" applyFont="1" applyFill="1" applyBorder="1" applyAlignment="1">
      <alignment vertical="center" wrapText="1"/>
    </xf>
    <xf numFmtId="164" fontId="13" fillId="13" borderId="17" xfId="0" applyNumberFormat="1" applyFont="1" applyFill="1" applyBorder="1" applyAlignment="1">
      <alignment vertical="center"/>
    </xf>
    <xf numFmtId="164" fontId="13" fillId="13" borderId="22" xfId="0" applyNumberFormat="1" applyFont="1" applyFill="1" applyBorder="1" applyAlignment="1">
      <alignment vertical="center"/>
    </xf>
    <xf numFmtId="0" fontId="13" fillId="13" borderId="17" xfId="0" applyFont="1" applyFill="1" applyBorder="1" applyAlignment="1">
      <alignment horizontal="center" vertical="center"/>
    </xf>
    <xf numFmtId="0" fontId="13" fillId="13" borderId="14" xfId="0" applyFont="1" applyFill="1" applyBorder="1" applyAlignment="1">
      <alignment vertical="center"/>
    </xf>
    <xf numFmtId="0" fontId="13" fillId="13" borderId="0" xfId="0" applyFont="1" applyFill="1" applyAlignment="1">
      <alignment vertical="center"/>
    </xf>
    <xf numFmtId="0" fontId="12" fillId="13" borderId="6" xfId="1" applyFill="1" applyBorder="1" applyAlignment="1">
      <alignment vertical="center" wrapText="1"/>
    </xf>
    <xf numFmtId="164" fontId="0" fillId="0" borderId="34" xfId="0" applyNumberFormat="1" applyBorder="1" applyAlignment="1">
      <alignment vertical="center"/>
    </xf>
    <xf numFmtId="164" fontId="0" fillId="0" borderId="33" xfId="0" applyNumberFormat="1" applyBorder="1" applyAlignment="1">
      <alignment vertical="center"/>
    </xf>
    <xf numFmtId="164" fontId="5" fillId="0" borderId="33" xfId="0" applyNumberFormat="1" applyFont="1" applyBorder="1" applyAlignment="1">
      <alignment vertical="center"/>
    </xf>
    <xf numFmtId="164" fontId="13" fillId="0" borderId="33" xfId="0" applyNumberFormat="1" applyFont="1" applyBorder="1" applyAlignment="1">
      <alignment vertical="center"/>
    </xf>
    <xf numFmtId="164" fontId="0" fillId="0" borderId="32" xfId="0" applyNumberFormat="1" applyBorder="1" applyAlignment="1">
      <alignment vertical="center"/>
    </xf>
    <xf numFmtId="0" fontId="1" fillId="13" borderId="33" xfId="0" applyFont="1" applyFill="1" applyBorder="1" applyAlignment="1">
      <alignment vertical="center" wrapText="1"/>
    </xf>
    <xf numFmtId="164" fontId="0" fillId="13" borderId="34" xfId="0" applyNumberFormat="1" applyFill="1" applyBorder="1" applyAlignment="1">
      <alignment vertical="center"/>
    </xf>
    <xf numFmtId="164" fontId="0" fillId="13" borderId="33" xfId="0" applyNumberFormat="1" applyFill="1" applyBorder="1" applyAlignment="1">
      <alignment vertical="center"/>
    </xf>
    <xf numFmtId="164" fontId="5" fillId="13" borderId="33" xfId="0" applyNumberFormat="1" applyFont="1" applyFill="1" applyBorder="1" applyAlignment="1">
      <alignment vertical="center"/>
    </xf>
    <xf numFmtId="164" fontId="13" fillId="13" borderId="33" xfId="0" applyNumberFormat="1" applyFont="1" applyFill="1" applyBorder="1" applyAlignment="1">
      <alignment vertical="center"/>
    </xf>
    <xf numFmtId="164" fontId="0" fillId="13" borderId="32" xfId="0" applyNumberFormat="1" applyFill="1" applyBorder="1" applyAlignment="1">
      <alignment vertical="center"/>
    </xf>
    <xf numFmtId="0" fontId="0" fillId="0" borderId="24" xfId="0" applyBorder="1" applyAlignment="1">
      <alignment vertical="center"/>
    </xf>
    <xf numFmtId="0" fontId="0" fillId="13" borderId="33" xfId="0" applyFill="1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12" fillId="13" borderId="35" xfId="1" applyFill="1" applyBorder="1"/>
    <xf numFmtId="164" fontId="0" fillId="0" borderId="31" xfId="0" applyNumberFormat="1" applyBorder="1" applyAlignment="1">
      <alignment vertical="center"/>
    </xf>
    <xf numFmtId="0" fontId="12" fillId="0" borderId="32" xfId="1" applyFill="1" applyBorder="1"/>
    <xf numFmtId="0" fontId="12" fillId="0" borderId="35" xfId="1" applyFill="1" applyBorder="1"/>
    <xf numFmtId="164" fontId="0" fillId="0" borderId="10" xfId="0" applyNumberFormat="1" applyBorder="1" applyAlignment="1">
      <alignment vertical="center"/>
    </xf>
    <xf numFmtId="0" fontId="12" fillId="0" borderId="27" xfId="1" applyFill="1" applyBorder="1"/>
    <xf numFmtId="164" fontId="0" fillId="0" borderId="36" xfId="0" applyNumberFormat="1" applyBorder="1" applyAlignment="1">
      <alignment vertical="center"/>
    </xf>
    <xf numFmtId="164" fontId="0" fillId="0" borderId="21" xfId="0" applyNumberFormat="1" applyBorder="1"/>
    <xf numFmtId="164" fontId="24" fillId="0" borderId="0" xfId="0" applyNumberFormat="1" applyFont="1" applyAlignment="1">
      <alignment horizontal="center" vertical="center"/>
    </xf>
    <xf numFmtId="164" fontId="0" fillId="13" borderId="17" xfId="0" applyNumberForma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9" borderId="17" xfId="0" applyNumberFormat="1" applyFill="1" applyBorder="1" applyAlignment="1">
      <alignment horizontal="center" vertical="center"/>
    </xf>
    <xf numFmtId="164" fontId="0" fillId="0" borderId="17" xfId="0" applyNumberFormat="1" applyBorder="1" applyAlignment="1">
      <alignment horizontal="center"/>
    </xf>
    <xf numFmtId="164" fontId="3" fillId="13" borderId="17" xfId="0" applyNumberFormat="1" applyFont="1" applyFill="1" applyBorder="1" applyAlignment="1">
      <alignment horizontal="center" vertical="center"/>
    </xf>
    <xf numFmtId="164" fontId="0" fillId="13" borderId="17" xfId="0" applyNumberFormat="1" applyFill="1" applyBorder="1" applyAlignment="1">
      <alignment horizontal="center"/>
    </xf>
    <xf numFmtId="164" fontId="0" fillId="0" borderId="21" xfId="0" applyNumberFormat="1" applyBorder="1" applyAlignment="1">
      <alignment horizontal="center" vertical="center"/>
    </xf>
    <xf numFmtId="164" fontId="0" fillId="13" borderId="21" xfId="0" applyNumberFormat="1" applyFill="1" applyBorder="1" applyAlignment="1">
      <alignment horizontal="center" vertical="center"/>
    </xf>
    <xf numFmtId="164" fontId="0" fillId="13" borderId="24" xfId="0" applyNumberFormat="1" applyFill="1" applyBorder="1" applyAlignment="1">
      <alignment horizontal="center" vertical="center"/>
    </xf>
    <xf numFmtId="164" fontId="0" fillId="13" borderId="22" xfId="0" applyNumberFormat="1" applyFill="1" applyBorder="1" applyAlignment="1">
      <alignment horizontal="center" vertical="center"/>
    </xf>
    <xf numFmtId="164" fontId="0" fillId="13" borderId="33" xfId="0" applyNumberFormat="1" applyFill="1" applyBorder="1" applyAlignment="1">
      <alignment horizontal="center" vertical="center"/>
    </xf>
    <xf numFmtId="164" fontId="17" fillId="9" borderId="17" xfId="0" applyNumberFormat="1" applyFont="1" applyFill="1" applyBorder="1" applyAlignment="1">
      <alignment horizontal="center" vertical="center"/>
    </xf>
    <xf numFmtId="164" fontId="13" fillId="13" borderId="17" xfId="0" applyNumberFormat="1" applyFont="1" applyFill="1" applyBorder="1" applyAlignment="1">
      <alignment horizontal="center" vertical="center"/>
    </xf>
    <xf numFmtId="164" fontId="0" fillId="9" borderId="17" xfId="0" applyNumberFormat="1" applyFill="1" applyBorder="1" applyAlignment="1">
      <alignment horizontal="center"/>
    </xf>
    <xf numFmtId="164" fontId="0" fillId="9" borderId="22" xfId="0" applyNumberFormat="1" applyFill="1" applyBorder="1" applyAlignment="1">
      <alignment horizontal="center"/>
    </xf>
    <xf numFmtId="0" fontId="21" fillId="14" borderId="14" xfId="0" applyFont="1" applyFill="1" applyBorder="1" applyAlignment="1">
      <alignment vertical="center"/>
    </xf>
    <xf numFmtId="164" fontId="0" fillId="0" borderId="17" xfId="0" applyNumberFormat="1" applyBorder="1"/>
    <xf numFmtId="164" fontId="0" fillId="0" borderId="17" xfId="2" applyNumberFormat="1" applyFont="1" applyBorder="1"/>
    <xf numFmtId="0" fontId="12" fillId="0" borderId="17" xfId="1" applyFill="1" applyBorder="1"/>
    <xf numFmtId="164" fontId="0" fillId="0" borderId="37" xfId="0" applyNumberFormat="1" applyBorder="1"/>
    <xf numFmtId="164" fontId="0" fillId="0" borderId="38" xfId="0" applyNumberFormat="1" applyBorder="1"/>
    <xf numFmtId="2" fontId="0" fillId="0" borderId="0" xfId="2" applyNumberFormat="1" applyFont="1"/>
    <xf numFmtId="2" fontId="0" fillId="0" borderId="17" xfId="2" applyNumberFormat="1" applyFont="1" applyBorder="1"/>
    <xf numFmtId="2" fontId="0" fillId="0" borderId="36" xfId="2" applyNumberFormat="1" applyFont="1" applyBorder="1"/>
    <xf numFmtId="2" fontId="0" fillId="0" borderId="37" xfId="2" applyNumberFormat="1" applyFont="1" applyBorder="1"/>
    <xf numFmtId="0" fontId="12" fillId="0" borderId="16" xfId="1" applyBorder="1" applyAlignment="1">
      <alignment vertical="center" wrapText="1"/>
    </xf>
    <xf numFmtId="164" fontId="0" fillId="0" borderId="1" xfId="2" applyNumberFormat="1" applyFont="1" applyBorder="1" applyAlignment="1">
      <alignment vertical="center"/>
    </xf>
    <xf numFmtId="0" fontId="12" fillId="0" borderId="33" xfId="1" applyBorder="1" applyAlignment="1">
      <alignment vertical="center" wrapText="1"/>
    </xf>
    <xf numFmtId="164" fontId="0" fillId="0" borderId="0" xfId="2" applyNumberFormat="1" applyFont="1"/>
    <xf numFmtId="0" fontId="14" fillId="0" borderId="0" xfId="0" applyFont="1" applyAlignment="1">
      <alignment horizontal="right"/>
    </xf>
    <xf numFmtId="0" fontId="0" fillId="0" borderId="2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31" fillId="0" borderId="0" xfId="0" applyFont="1"/>
    <xf numFmtId="14" fontId="0" fillId="0" borderId="39" xfId="0" applyNumberFormat="1" applyBorder="1"/>
    <xf numFmtId="164" fontId="0" fillId="0" borderId="39" xfId="0" applyNumberFormat="1" applyBorder="1"/>
    <xf numFmtId="0" fontId="13" fillId="0" borderId="39" xfId="0" applyFont="1" applyBorder="1"/>
    <xf numFmtId="14" fontId="28" fillId="0" borderId="0" xfId="0" applyNumberFormat="1" applyFont="1"/>
    <xf numFmtId="164" fontId="28" fillId="0" borderId="0" xfId="0" applyNumberFormat="1" applyFont="1"/>
    <xf numFmtId="0" fontId="28" fillId="0" borderId="0" xfId="0" applyFont="1"/>
    <xf numFmtId="14" fontId="0" fillId="0" borderId="12" xfId="0" applyNumberFormat="1" applyBorder="1"/>
    <xf numFmtId="164" fontId="0" fillId="0" borderId="12" xfId="0" applyNumberFormat="1" applyBorder="1"/>
    <xf numFmtId="0" fontId="32" fillId="0" borderId="12" xfId="0" applyFont="1" applyBorder="1"/>
    <xf numFmtId="14" fontId="0" fillId="0" borderId="40" xfId="0" applyNumberFormat="1" applyBorder="1"/>
    <xf numFmtId="164" fontId="0" fillId="0" borderId="40" xfId="0" applyNumberFormat="1" applyBorder="1"/>
    <xf numFmtId="0" fontId="31" fillId="0" borderId="40" xfId="0" applyFont="1" applyBorder="1"/>
    <xf numFmtId="14" fontId="0" fillId="0" borderId="41" xfId="0" applyNumberFormat="1" applyBorder="1"/>
    <xf numFmtId="164" fontId="0" fillId="0" borderId="41" xfId="0" applyNumberFormat="1" applyBorder="1"/>
    <xf numFmtId="0" fontId="8" fillId="0" borderId="41" xfId="0" applyFont="1" applyBorder="1"/>
    <xf numFmtId="44" fontId="0" fillId="0" borderId="11" xfId="2" applyFont="1" applyFill="1" applyBorder="1"/>
    <xf numFmtId="14" fontId="0" fillId="0" borderId="41" xfId="0" applyNumberFormat="1" applyBorder="1" applyAlignment="1">
      <alignment vertical="top"/>
    </xf>
    <xf numFmtId="164" fontId="0" fillId="0" borderId="41" xfId="0" applyNumberFormat="1" applyBorder="1" applyAlignment="1">
      <alignment vertical="top"/>
    </xf>
    <xf numFmtId="0" fontId="32" fillId="0" borderId="41" xfId="0" applyFont="1" applyBorder="1" applyAlignment="1">
      <alignment vertical="top" wrapText="1"/>
    </xf>
    <xf numFmtId="0" fontId="31" fillId="0" borderId="41" xfId="0" applyFont="1" applyBorder="1"/>
    <xf numFmtId="0" fontId="12" fillId="0" borderId="0" xfId="1" applyFill="1" applyBorder="1" applyAlignment="1">
      <alignment vertical="center" wrapText="1"/>
    </xf>
    <xf numFmtId="164" fontId="0" fillId="0" borderId="3" xfId="0" applyNumberFormat="1" applyBorder="1" applyAlignment="1">
      <alignment vertical="center"/>
    </xf>
    <xf numFmtId="164" fontId="0" fillId="0" borderId="12" xfId="0" applyNumberFormat="1" applyBorder="1" applyAlignment="1">
      <alignment vertical="center"/>
    </xf>
    <xf numFmtId="164" fontId="5" fillId="0" borderId="12" xfId="0" applyNumberFormat="1" applyFont="1" applyBorder="1" applyAlignment="1">
      <alignment vertical="center"/>
    </xf>
    <xf numFmtId="0" fontId="0" fillId="9" borderId="17" xfId="0" applyFill="1" applyBorder="1" applyAlignment="1">
      <alignment vertical="center"/>
    </xf>
    <xf numFmtId="0" fontId="12" fillId="9" borderId="26" xfId="1" applyFill="1" applyBorder="1" applyAlignment="1">
      <alignment vertical="center" wrapText="1"/>
    </xf>
    <xf numFmtId="164" fontId="0" fillId="9" borderId="26" xfId="0" applyNumberFormat="1" applyFill="1" applyBorder="1" applyAlignment="1">
      <alignment vertical="center"/>
    </xf>
    <xf numFmtId="164" fontId="5" fillId="9" borderId="17" xfId="0" applyNumberFormat="1" applyFont="1" applyFill="1" applyBorder="1" applyAlignment="1">
      <alignment vertical="center"/>
    </xf>
    <xf numFmtId="164" fontId="0" fillId="9" borderId="22" xfId="0" applyNumberFormat="1" applyFill="1" applyBorder="1" applyAlignment="1">
      <alignment vertical="center"/>
    </xf>
    <xf numFmtId="0" fontId="12" fillId="9" borderId="0" xfId="1" applyFill="1"/>
    <xf numFmtId="0" fontId="12" fillId="9" borderId="35" xfId="1" applyFill="1" applyBorder="1"/>
    <xf numFmtId="164" fontId="0" fillId="9" borderId="31" xfId="0" applyNumberFormat="1" applyFill="1" applyBorder="1" applyAlignment="1">
      <alignment vertical="center"/>
    </xf>
    <xf numFmtId="0" fontId="1" fillId="9" borderId="19" xfId="0" applyFont="1" applyFill="1" applyBorder="1" applyAlignment="1">
      <alignment vertical="center" wrapText="1"/>
    </xf>
    <xf numFmtId="0" fontId="12" fillId="9" borderId="32" xfId="1" applyFill="1" applyBorder="1"/>
    <xf numFmtId="164" fontId="0" fillId="9" borderId="21" xfId="0" applyNumberFormat="1" applyFill="1" applyBorder="1" applyAlignment="1">
      <alignment horizontal="center" vertical="center"/>
    </xf>
    <xf numFmtId="164" fontId="0" fillId="9" borderId="20" xfId="0" applyNumberFormat="1" applyFill="1" applyBorder="1" applyAlignment="1">
      <alignment vertical="center"/>
    </xf>
    <xf numFmtId="0" fontId="0" fillId="9" borderId="14" xfId="0" applyFill="1" applyBorder="1"/>
    <xf numFmtId="0" fontId="0" fillId="9" borderId="0" xfId="0" applyFill="1"/>
    <xf numFmtId="0" fontId="12" fillId="9" borderId="17" xfId="1" applyFill="1" applyBorder="1" applyAlignment="1">
      <alignment wrapText="1"/>
    </xf>
    <xf numFmtId="44" fontId="3" fillId="0" borderId="11" xfId="2" applyFont="1" applyBorder="1"/>
    <xf numFmtId="164" fontId="0" fillId="0" borderId="0" xfId="0" applyNumberFormat="1" applyAlignment="1">
      <alignment horizontal="left"/>
    </xf>
    <xf numFmtId="0" fontId="31" fillId="0" borderId="41" xfId="0" applyFont="1" applyBorder="1" applyAlignment="1">
      <alignment horizontal="left"/>
    </xf>
    <xf numFmtId="0" fontId="12" fillId="11" borderId="1" xfId="1" applyFill="1" applyBorder="1" applyAlignment="1">
      <alignment vertical="center" wrapText="1"/>
    </xf>
    <xf numFmtId="164" fontId="0" fillId="11" borderId="1" xfId="0" applyNumberFormat="1" applyFill="1" applyBorder="1" applyAlignment="1">
      <alignment vertical="center"/>
    </xf>
    <xf numFmtId="164" fontId="5" fillId="11" borderId="1" xfId="0" applyNumberFormat="1" applyFont="1" applyFill="1" applyBorder="1" applyAlignment="1">
      <alignment vertical="center"/>
    </xf>
    <xf numFmtId="164" fontId="13" fillId="11" borderId="1" xfId="0" applyNumberFormat="1" applyFont="1" applyFill="1" applyBorder="1" applyAlignment="1">
      <alignment vertical="center"/>
    </xf>
    <xf numFmtId="164" fontId="0" fillId="11" borderId="2" xfId="0" applyNumberFormat="1" applyFill="1" applyBorder="1" applyAlignment="1">
      <alignment vertical="center"/>
    </xf>
    <xf numFmtId="164" fontId="0" fillId="11" borderId="17" xfId="0" applyNumberFormat="1" applyFill="1" applyBorder="1" applyAlignment="1">
      <alignment horizontal="center" vertical="center"/>
    </xf>
    <xf numFmtId="0" fontId="0" fillId="11" borderId="17" xfId="0" applyFill="1" applyBorder="1" applyAlignment="1">
      <alignment horizontal="center" vertical="center"/>
    </xf>
    <xf numFmtId="0" fontId="0" fillId="11" borderId="21" xfId="0" applyFill="1" applyBorder="1" applyAlignment="1">
      <alignment horizontal="center" vertical="center"/>
    </xf>
    <xf numFmtId="0" fontId="0" fillId="11" borderId="17" xfId="0" applyFill="1" applyBorder="1" applyAlignment="1">
      <alignment vertical="center"/>
    </xf>
    <xf numFmtId="0" fontId="0" fillId="2" borderId="0" xfId="0" applyFill="1" applyAlignment="1">
      <alignment wrapText="1"/>
    </xf>
    <xf numFmtId="0" fontId="17" fillId="0" borderId="0" xfId="1" applyFont="1" applyFill="1"/>
    <xf numFmtId="0" fontId="8" fillId="0" borderId="40" xfId="0" applyFont="1" applyBorder="1"/>
    <xf numFmtId="0" fontId="9" fillId="0" borderId="1" xfId="0" applyFont="1" applyBorder="1" applyAlignment="1">
      <alignment vertical="center" wrapText="1"/>
    </xf>
    <xf numFmtId="164" fontId="5" fillId="0" borderId="2" xfId="0" applyNumberFormat="1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12" fillId="9" borderId="11" xfId="1" applyFill="1" applyBorder="1" applyAlignment="1">
      <alignment vertical="center" wrapText="1"/>
    </xf>
    <xf numFmtId="164" fontId="0" fillId="9" borderId="30" xfId="0" applyNumberFormat="1" applyFill="1" applyBorder="1" applyAlignment="1">
      <alignment vertical="center"/>
    </xf>
    <xf numFmtId="164" fontId="0" fillId="9" borderId="11" xfId="0" applyNumberFormat="1" applyFill="1" applyBorder="1" applyAlignment="1">
      <alignment vertical="center"/>
    </xf>
    <xf numFmtId="164" fontId="5" fillId="9" borderId="11" xfId="0" applyNumberFormat="1" applyFont="1" applyFill="1" applyBorder="1" applyAlignment="1">
      <alignment vertical="center"/>
    </xf>
    <xf numFmtId="164" fontId="13" fillId="9" borderId="11" xfId="0" applyNumberFormat="1" applyFont="1" applyFill="1" applyBorder="1" applyAlignment="1">
      <alignment vertical="center"/>
    </xf>
    <xf numFmtId="164" fontId="0" fillId="9" borderId="15" xfId="0" applyNumberFormat="1" applyFill="1" applyBorder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9" borderId="14" xfId="0" applyFill="1" applyBorder="1" applyAlignment="1">
      <alignment vertical="center"/>
    </xf>
    <xf numFmtId="0" fontId="12" fillId="9" borderId="0" xfId="1" applyFill="1" applyBorder="1" applyAlignment="1">
      <alignment wrapText="1"/>
    </xf>
    <xf numFmtId="164" fontId="5" fillId="0" borderId="0" xfId="0" applyNumberFormat="1" applyFont="1"/>
    <xf numFmtId="164" fontId="0" fillId="9" borderId="0" xfId="2" applyNumberFormat="1" applyFont="1" applyFill="1"/>
    <xf numFmtId="44" fontId="0" fillId="9" borderId="0" xfId="2" applyFont="1" applyFill="1"/>
    <xf numFmtId="0" fontId="0" fillId="9" borderId="17" xfId="0" applyFill="1" applyBorder="1"/>
    <xf numFmtId="0" fontId="12" fillId="9" borderId="0" xfId="1" applyFill="1" applyBorder="1"/>
    <xf numFmtId="164" fontId="5" fillId="0" borderId="26" xfId="2" applyNumberFormat="1" applyFont="1" applyBorder="1"/>
    <xf numFmtId="44" fontId="5" fillId="0" borderId="0" xfId="2" applyFont="1"/>
    <xf numFmtId="0" fontId="0" fillId="12" borderId="21" xfId="0" applyFill="1" applyBorder="1" applyAlignment="1">
      <alignment horizontal="center" vertical="center"/>
    </xf>
    <xf numFmtId="0" fontId="0" fillId="12" borderId="17" xfId="0" applyFill="1" applyBorder="1" applyAlignment="1">
      <alignment horizontal="center" vertical="center"/>
    </xf>
    <xf numFmtId="164" fontId="0" fillId="12" borderId="17" xfId="0" applyNumberFormat="1" applyFill="1" applyBorder="1" applyAlignment="1">
      <alignment horizontal="center" vertical="center"/>
    </xf>
    <xf numFmtId="164" fontId="0" fillId="12" borderId="17" xfId="0" applyNumberFormat="1" applyFill="1" applyBorder="1" applyAlignment="1">
      <alignment horizontal="center"/>
    </xf>
    <xf numFmtId="0" fontId="25" fillId="0" borderId="6" xfId="1" applyFont="1" applyFill="1" applyBorder="1" applyAlignment="1">
      <alignment vertical="center" wrapText="1"/>
    </xf>
    <xf numFmtId="164" fontId="13" fillId="12" borderId="17" xfId="0" applyNumberFormat="1" applyFont="1" applyFill="1" applyBorder="1" applyAlignment="1">
      <alignment horizontal="center" vertical="center"/>
    </xf>
    <xf numFmtId="164" fontId="5" fillId="12" borderId="17" xfId="0" applyNumberFormat="1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left"/>
    </xf>
    <xf numFmtId="44" fontId="2" fillId="0" borderId="0" xfId="2" applyFont="1" applyAlignment="1">
      <alignment horizontal="right"/>
    </xf>
    <xf numFmtId="44" fontId="3" fillId="0" borderId="0" xfId="2" applyFont="1" applyAlignment="1">
      <alignment horizontal="right"/>
    </xf>
    <xf numFmtId="44" fontId="0" fillId="0" borderId="0" xfId="0" applyNumberFormat="1" applyAlignment="1">
      <alignment horizontal="center"/>
    </xf>
    <xf numFmtId="44" fontId="3" fillId="0" borderId="39" xfId="2" applyFont="1" applyBorder="1" applyAlignment="1">
      <alignment horizontal="right"/>
    </xf>
    <xf numFmtId="44" fontId="0" fillId="0" borderId="39" xfId="2" applyFont="1" applyBorder="1" applyAlignment="1">
      <alignment horizontal="right"/>
    </xf>
    <xf numFmtId="44" fontId="0" fillId="0" borderId="11" xfId="2" applyFont="1" applyBorder="1" applyAlignment="1">
      <alignment vertical="top"/>
    </xf>
    <xf numFmtId="0" fontId="0" fillId="2" borderId="0" xfId="0" applyFill="1" applyAlignment="1">
      <alignment vertical="top"/>
    </xf>
    <xf numFmtId="164" fontId="24" fillId="0" borderId="0" xfId="0" applyNumberFormat="1" applyFont="1" applyAlignment="1">
      <alignment horizontal="center" vertical="center"/>
    </xf>
    <xf numFmtId="165" fontId="21" fillId="2" borderId="0" xfId="0" applyNumberFormat="1" applyFont="1" applyFill="1" applyAlignment="1">
      <alignment horizontal="center" vertical="center"/>
    </xf>
    <xf numFmtId="0" fontId="29" fillId="14" borderId="0" xfId="0" applyFont="1" applyFill="1" applyAlignment="1">
      <alignment horizontal="left" vertical="center" wrapText="1"/>
    </xf>
    <xf numFmtId="0" fontId="23" fillId="14" borderId="0" xfId="0" applyFont="1" applyFill="1" applyAlignment="1">
      <alignment horizontal="left" vertical="center" wrapText="1"/>
    </xf>
    <xf numFmtId="165" fontId="21" fillId="14" borderId="0" xfId="0" applyNumberFormat="1" applyFont="1" applyFill="1" applyAlignment="1">
      <alignment horizontal="center" vertical="center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14" fontId="0" fillId="0" borderId="7" xfId="0" applyNumberFormat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Alignment="1">
      <alignment horizontal="center" wrapText="1"/>
    </xf>
    <xf numFmtId="0" fontId="8" fillId="0" borderId="0" xfId="0" applyFont="1" applyAlignment="1">
      <alignment horizontal="center" wrapText="1"/>
    </xf>
  </cellXfs>
  <cellStyles count="3">
    <cellStyle name="Currency" xfId="2" builtinId="4"/>
    <cellStyle name="Hyperlink" xfId="1" builtinId="8"/>
    <cellStyle name="Normal" xfId="0" builtinId="0"/>
  </cellStyles>
  <dxfs count="12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worksheet" Target="worksheets/sheet159.xml"/><Relationship Id="rId170" Type="http://schemas.openxmlformats.org/officeDocument/2006/relationships/worksheet" Target="worksheets/sheet170.xml"/><Relationship Id="rId191" Type="http://schemas.openxmlformats.org/officeDocument/2006/relationships/theme" Target="theme/theme1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81" Type="http://schemas.openxmlformats.org/officeDocument/2006/relationships/worksheet" Target="worksheets/sheet181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71" Type="http://schemas.openxmlformats.org/officeDocument/2006/relationships/worksheet" Target="worksheets/sheet171.xml"/><Relationship Id="rId192" Type="http://schemas.openxmlformats.org/officeDocument/2006/relationships/styles" Target="styles.xml"/><Relationship Id="rId12" Type="http://schemas.openxmlformats.org/officeDocument/2006/relationships/worksheet" Target="worksheets/sheet12.xml"/><Relationship Id="rId33" Type="http://schemas.openxmlformats.org/officeDocument/2006/relationships/worksheet" Target="worksheets/sheet33.xml"/><Relationship Id="rId108" Type="http://schemas.openxmlformats.org/officeDocument/2006/relationships/worksheet" Target="worksheets/sheet108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5" Type="http://schemas.openxmlformats.org/officeDocument/2006/relationships/worksheet" Target="worksheets/sheet75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61" Type="http://schemas.openxmlformats.org/officeDocument/2006/relationships/worksheet" Target="worksheets/sheet161.xml"/><Relationship Id="rId182" Type="http://schemas.openxmlformats.org/officeDocument/2006/relationships/worksheet" Target="worksheets/sheet182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5" Type="http://schemas.openxmlformats.org/officeDocument/2006/relationships/worksheet" Target="worksheets/sheet65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51" Type="http://schemas.openxmlformats.org/officeDocument/2006/relationships/worksheet" Target="worksheets/sheet151.xml"/><Relationship Id="rId172" Type="http://schemas.openxmlformats.org/officeDocument/2006/relationships/worksheet" Target="worksheets/sheet172.xml"/><Relationship Id="rId193" Type="http://schemas.openxmlformats.org/officeDocument/2006/relationships/sharedStrings" Target="sharedStrings.xml"/><Relationship Id="rId13" Type="http://schemas.openxmlformats.org/officeDocument/2006/relationships/worksheet" Target="worksheets/sheet13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20" Type="http://schemas.openxmlformats.org/officeDocument/2006/relationships/worksheet" Target="worksheets/sheet120.xml"/><Relationship Id="rId141" Type="http://schemas.openxmlformats.org/officeDocument/2006/relationships/worksheet" Target="worksheets/sheet14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162" Type="http://schemas.openxmlformats.org/officeDocument/2006/relationships/worksheet" Target="worksheets/sheet162.xml"/><Relationship Id="rId183" Type="http://schemas.openxmlformats.org/officeDocument/2006/relationships/worksheet" Target="worksheets/sheet183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4" Type="http://schemas.openxmlformats.org/officeDocument/2006/relationships/sheetMetadata" Target="metadata.xml"/><Relationship Id="rId199" Type="http://schemas.openxmlformats.org/officeDocument/2006/relationships/customXml" Target="../customXml/item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184" Type="http://schemas.openxmlformats.org/officeDocument/2006/relationships/worksheet" Target="worksheets/sheet184.xml"/><Relationship Id="rId189" Type="http://schemas.openxmlformats.org/officeDocument/2006/relationships/worksheet" Target="worksheets/sheet189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79" Type="http://schemas.openxmlformats.org/officeDocument/2006/relationships/worksheet" Target="worksheets/sheet179.xml"/><Relationship Id="rId195" Type="http://schemas.microsoft.com/office/2017/10/relationships/person" Target="persons/person.xml"/><Relationship Id="rId190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Relationship Id="rId185" Type="http://schemas.openxmlformats.org/officeDocument/2006/relationships/worksheet" Target="worksheets/sheet18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80" Type="http://schemas.openxmlformats.org/officeDocument/2006/relationships/worksheet" Target="worksheets/sheet180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75" Type="http://schemas.openxmlformats.org/officeDocument/2006/relationships/worksheet" Target="worksheets/sheet175.xml"/><Relationship Id="rId196" Type="http://schemas.openxmlformats.org/officeDocument/2006/relationships/calcChain" Target="calcChain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worksheet" Target="worksheets/sheet165.xml"/><Relationship Id="rId186" Type="http://schemas.openxmlformats.org/officeDocument/2006/relationships/worksheet" Target="worksheets/sheet186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Relationship Id="rId176" Type="http://schemas.openxmlformats.org/officeDocument/2006/relationships/worksheet" Target="worksheets/sheet176.xml"/><Relationship Id="rId197" Type="http://schemas.openxmlformats.org/officeDocument/2006/relationships/customXml" Target="../customXml/item1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24" Type="http://schemas.openxmlformats.org/officeDocument/2006/relationships/worksheet" Target="worksheets/sheet124.xml"/><Relationship Id="rId70" Type="http://schemas.openxmlformats.org/officeDocument/2006/relationships/worksheet" Target="worksheets/sheet70.xml"/><Relationship Id="rId91" Type="http://schemas.openxmlformats.org/officeDocument/2006/relationships/worksheet" Target="worksheets/sheet91.xml"/><Relationship Id="rId145" Type="http://schemas.openxmlformats.org/officeDocument/2006/relationships/worksheet" Target="worksheets/sheet145.xml"/><Relationship Id="rId166" Type="http://schemas.openxmlformats.org/officeDocument/2006/relationships/worksheet" Target="worksheets/sheet166.xml"/><Relationship Id="rId187" Type="http://schemas.openxmlformats.org/officeDocument/2006/relationships/worksheet" Target="worksheets/sheet187.xml"/><Relationship Id="rId1" Type="http://schemas.openxmlformats.org/officeDocument/2006/relationships/worksheet" Target="worksheets/sheet1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60" Type="http://schemas.openxmlformats.org/officeDocument/2006/relationships/worksheet" Target="worksheets/sheet60.xml"/><Relationship Id="rId81" Type="http://schemas.openxmlformats.org/officeDocument/2006/relationships/worksheet" Target="worksheets/sheet81.xml"/><Relationship Id="rId135" Type="http://schemas.openxmlformats.org/officeDocument/2006/relationships/worksheet" Target="worksheets/sheet135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Relationship Id="rId198" Type="http://schemas.openxmlformats.org/officeDocument/2006/relationships/customXml" Target="../customXml/item2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50" Type="http://schemas.openxmlformats.org/officeDocument/2006/relationships/worksheet" Target="worksheets/sheet50.xml"/><Relationship Id="rId104" Type="http://schemas.openxmlformats.org/officeDocument/2006/relationships/worksheet" Target="worksheets/sheet104.xml"/><Relationship Id="rId125" Type="http://schemas.openxmlformats.org/officeDocument/2006/relationships/worksheet" Target="worksheets/sheet125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188" Type="http://schemas.openxmlformats.org/officeDocument/2006/relationships/worksheet" Target="worksheets/sheet18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xastechuniversity.sharepoint.com/Users/tedavis/Organizations/FY23/FY23-Graduate-Or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Orgs"/>
      <sheetName val="AEGSO"/>
      <sheetName val="AECGO"/>
      <sheetName val="ARMA"/>
      <sheetName val="TTUAB"/>
      <sheetName val="ANRS"/>
      <sheetName val="BGSA"/>
      <sheetName val="BOSS"/>
      <sheetName val="Cefiro"/>
      <sheetName val="CEGSA"/>
      <sheetName val="CGSO"/>
      <sheetName val="CPGSC"/>
      <sheetName val="EGSO"/>
      <sheetName val="FSS"/>
      <sheetName val="GCC"/>
      <sheetName val="GHRMS"/>
      <sheetName val="GNO"/>
      <sheetName val="GOCPS"/>
      <sheetName val="GSAL"/>
      <sheetName val="HGSO"/>
      <sheetName val="HDFS-GSA"/>
      <sheetName val="HFES"/>
      <sheetName val="LESETAC"/>
      <sheetName val="MHSA"/>
      <sheetName val="RGA"/>
      <sheetName val="Red2Black"/>
      <sheetName val="SPE"/>
      <sheetName val="SA-TIEHH"/>
      <sheetName val="SCAMS"/>
      <sheetName val="TASM"/>
      <sheetName val="TPC"/>
      <sheetName val="Zamo"/>
      <sheetName val="Misc"/>
      <sheetName val="Cont"/>
      <sheetName val="PGSA"/>
    </sheetNames>
    <sheetDataSet>
      <sheetData sheetId="0">
        <row r="38">
          <cell r="B38">
            <v>650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Davis, Teresa Y" id="{93C19399-4ABA-4B28-992A-5B796430819D}" userId="S::Teresa.Y.Davis@ttu.edu::7362e2fb-8a3a-4449-a53a-cce3a3c5a7e1" providerId="AD"/>
  <person displayName="Teresa Y Davis" id="{69189AA9-0B03-483B-8352-14637B9A9C88}" userId="S::teresa.y.davis@ttu.edu::7362e2fb-8a3a-4449-a53a-cce3a3c5a7e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4" dT="2025-10-21T15:16:40.38" personId="{93C19399-4ABA-4B28-992A-5B796430819D}" id="{B96055B7-89AC-4CE7-A57B-A2B381C86617}">
    <text>FT NOT COMPLETES AS OF 10.17</text>
  </threadedComment>
  <threadedComment ref="G14" dT="2025-09-07T17:44:43.78" personId="{93C19399-4ABA-4B28-992A-5B796430819D}" id="{6BB48D2F-C136-4E19-8BC4-2E1D6A92BB81}">
    <text>Not in techconnect</text>
  </threadedComment>
  <threadedComment ref="G14" dT="2025-09-30T15:14:09.88" personId="{93C19399-4ABA-4B28-992A-5B796430819D}" id="{99AAF86B-A281-47C2-B9F9-D354D9F8CB13}" parentId="{6BB48D2F-C136-4E19-8BC4-2E1D6A92BB81}">
    <text>completed</text>
  </threadedComment>
  <threadedComment ref="A21" dT="2025-06-10T20:16:07.12" personId="{93C19399-4ABA-4B28-992A-5B796430819D}" id="{5444D54F-B938-4093-B641-309A6ED9AFFA}">
    <text>NEW 2026</text>
  </threadedComment>
  <threadedComment ref="D21" dT="2025-10-21T15:17:46.16" personId="{93C19399-4ABA-4B28-992A-5B796430819D}" id="{38C51CB0-CDB9-4D6C-93B2-A1CCBDBAC0FD}">
    <text>FT NOT COMPLTED AS OF 10.17</text>
  </threadedComment>
  <threadedComment ref="D24" dT="2025-10-21T15:02:36.96" personId="{93C19399-4ABA-4B28-992A-5B796430819D}" id="{797E9C6C-AFB7-4604-84BF-6F15BDE85D75}">
    <text>FT NOT COMPLTED AS OF 10.17.2025</text>
  </threadedComment>
  <threadedComment ref="B30" dT="2024-07-01T20:11:00.33" personId="{93C19399-4ABA-4B28-992A-5B796430819D}" id="{0CB63FB4-F43E-4CC3-BA6F-87496FBED645}">
    <text>DID NOT APPLY FOR 25</text>
  </threadedComment>
  <threadedComment ref="B30" dT="2025-06-10T20:21:28.09" personId="{93C19399-4ABA-4B28-992A-5B796430819D}" id="{D65ECE2D-375D-4658-8474-26A60E414CDA}" parentId="{0CB63FB4-F43E-4CC3-BA6F-87496FBED645}">
    <text>DidN’T apply for 26</text>
  </threadedComment>
  <threadedComment ref="D31" dT="2025-10-21T15:00:52.80" personId="{93C19399-4ABA-4B28-992A-5B796430819D}" id="{E987A253-02F6-423F-935D-029293F0CC0D}">
    <text>FT NOT COMPLETED AS OF 10.17</text>
  </threadedComment>
  <threadedComment ref="D34" dT="2025-10-21T15:00:23.78" personId="{93C19399-4ABA-4B28-992A-5B796430819D}" id="{EDF3219E-B3FC-4C45-BB7F-E59E1EE7517E}">
    <text>FT NOT COMPLTED AS OF 10.17</text>
  </threadedComment>
  <threadedComment ref="D41" dT="2025-10-21T14:59:04.76" personId="{93C19399-4ABA-4B28-992A-5B796430819D}" id="{7985697A-A455-4DB1-B924-52268957B79C}">
    <text>FT NOT COMPLETED 10.17</text>
  </threadedComment>
  <threadedComment ref="D42" dT="2025-10-21T14:58:17.93" personId="{93C19399-4ABA-4B28-992A-5B796430819D}" id="{C874CF31-73F1-401C-B73B-5869371E8F7D}">
    <text>FT NOT COMPLETED AS OF 10.17.2025</text>
  </threadedComment>
  <threadedComment ref="B44" dT="2025-06-10T20:29:52.93" personId="{93C19399-4ABA-4B28-992A-5B796430819D}" id="{A5737588-EE4E-4D4F-8E81-3DBE1346E10F}">
    <text>DIDN’T APPLY</text>
  </threadedComment>
  <threadedComment ref="B45" dT="2025-06-10T20:30:05.73" personId="{93C19399-4ABA-4B28-992A-5B796430819D}" id="{CB7AA5BD-F28D-4652-BF39-EE28E311EEE2}">
    <text>DIDN’T APPLY</text>
  </threadedComment>
  <threadedComment ref="D46" dT="2025-10-21T14:57:58.64" personId="{93C19399-4ABA-4B28-992A-5B796430819D}" id="{4A3C1DEC-FA59-499E-85CF-5EEE441D2343}">
    <text>FT NOT COMPLETED AS OF 10.17</text>
  </threadedComment>
  <threadedComment ref="I46" dT="2025-10-29T15:40:42.01" personId="{93C19399-4ABA-4B28-992A-5B796430819D}" id="{B58D9E6A-52A4-4EA0-963E-B32F972148BD}">
    <text>SPOKE TO 10.29 ABOUT FT</text>
  </threadedComment>
  <threadedComment ref="B47" dT="2025-06-10T20:32:38.08" personId="{93C19399-4ABA-4B28-992A-5B796430819D}" id="{B52F39D3-3515-4304-A2F2-07402654F444}">
    <text>DIDN’T APPLY</text>
  </threadedComment>
  <threadedComment ref="D55" dT="2025-10-21T14:55:14.39" personId="{93C19399-4ABA-4B28-992A-5B796430819D}" id="{F96D0975-E669-46E4-82A3-3EFA62259CFB}">
    <text>FT NOT COMPLETED AS OF 10.17</text>
  </threadedComment>
  <threadedComment ref="B56" dT="2025-06-11T21:03:36.08" personId="{93C19399-4ABA-4B28-992A-5B796430819D}" id="{DAFBCA4D-D902-4A8C-B86A-F139CA54D512}">
    <text>NEW</text>
  </threadedComment>
  <threadedComment ref="D56" dT="2025-10-21T14:54:31.01" personId="{93C19399-4ABA-4B28-992A-5B796430819D}" id="{436A828F-400A-461B-A993-6F6D0111A613}">
    <text>FT NOT COMPLETED AS OF 10.17</text>
  </threadedComment>
  <threadedComment ref="B57" dT="2025-06-11T21:02:09.82" personId="{93C19399-4ABA-4B28-992A-5B796430819D}" id="{8D22DC2B-50BA-48B8-9EE6-F41E355B1A4A}">
    <text>NEW</text>
  </threadedComment>
  <threadedComment ref="B58" dT="2025-08-25T16:09:19.00" personId="{93C19399-4ABA-4B28-992A-5B796430819D}" id="{E31C29F5-C900-46D0-8379-1BD35EB1EE15}">
    <text>FY26 DIDN’T APPLY</text>
  </threadedComment>
  <threadedComment ref="D60" dT="2025-10-21T14:54:00.08" personId="{93C19399-4ABA-4B28-992A-5B796430819D}" id="{D4CF2583-839F-4B7F-A034-696ED724E972}">
    <text>FT NOT COMPLETED AS OF 10.17.2025</text>
  </threadedComment>
  <threadedComment ref="B61" dT="2024-07-01T20:24:22.48" personId="{93C19399-4ABA-4B28-992A-5B796430819D}" id="{CD865740-798E-4883-84B3-29AA27B86DA7}">
    <text>NO SHOW FOR INTERVIEW</text>
  </threadedComment>
  <threadedComment ref="B61" dT="2025-06-10T20:37:00.16" personId="{93C19399-4ABA-4B28-992A-5B796430819D}" id="{6BA835BC-65A5-4884-A61F-EC8843343464}" parentId="{CD865740-798E-4883-84B3-29AA27B86DA7}">
    <text>FY26 DIDN’T APPLY</text>
  </threadedComment>
  <threadedComment ref="B62" dT="2025-06-10T20:37:44.05" personId="{93C19399-4ABA-4B28-992A-5B796430819D}" id="{64B89C88-6FB1-4F8D-A39B-EE8B7629B982}">
    <text>NEW</text>
  </threadedComment>
  <threadedComment ref="B64" dT="2025-06-11T21:00:17.51" personId="{93C19399-4ABA-4B28-992A-5B796430819D}" id="{5B46825D-198A-406C-A9E9-49B0991B4762}">
    <text>NEW</text>
  </threadedComment>
  <threadedComment ref="G65" dT="2025-09-11T16:38:06.54" personId="{93C19399-4ABA-4B28-992A-5B796430819D}" id="{17F4AFD0-D525-46D4-A041-E88769955815}">
    <text>Not in techconnect as of 9.11.2025</text>
  </threadedComment>
  <threadedComment ref="G65" dT="2025-09-30T15:16:53.48" personId="{93C19399-4ABA-4B28-992A-5B796430819D}" id="{85111942-680B-4EFE-B280-06CEFDD88927}" parentId="{17F4AFD0-D525-46D4-A041-E88769955815}">
    <text>TECHCONNECT NOT UPDATED AS OF 9.30.2025</text>
  </threadedComment>
  <threadedComment ref="G65" dT="2025-10-21T14:51:43.72" personId="{93C19399-4ABA-4B28-992A-5B796430819D}" id="{C7D8E7CC-7B6D-44B6-BB07-BA847CB7A36F}" parentId="{17F4AFD0-D525-46D4-A041-E88769955815}">
    <text>TC NOT UP DATED AS OF 10.17.2025</text>
  </threadedComment>
  <threadedComment ref="G66" dT="2025-09-07T17:50:26.84" personId="{93C19399-4ABA-4B28-992A-5B796430819D}" id="{B318B1ED-1319-4455-BD5B-806EB7CFDF90}">
    <text>Not in techconnect</text>
  </threadedComment>
  <threadedComment ref="G66" dT="2025-09-30T15:17:28.62" personId="{93C19399-4ABA-4B28-992A-5B796430819D}" id="{7D9F7C2D-52C8-4B30-8338-BAB3F2050B9E}" parentId="{B318B1ED-1319-4455-BD5B-806EB7CFDF90}">
    <text>TECHCONNECT NOT UPDATED AS OF 9.30.2025</text>
  </threadedComment>
  <threadedComment ref="G66" dT="2025-10-21T14:50:42.94" personId="{93C19399-4ABA-4B28-992A-5B796430819D}" id="{411B7D34-8B93-4276-AD77-B5903FE32037}" parentId="{B318B1ED-1319-4455-BD5B-806EB7CFDF90}">
    <text>TC NOT UPDATED AS OF 10.17.2025</text>
  </threadedComment>
  <threadedComment ref="B67" dT="2025-06-10T20:52:53.81" personId="{93C19399-4ABA-4B28-992A-5B796430819D}" id="{B69084C9-E270-41E3-8C87-4A4DF38259F9}">
    <text>DIDN’T COMPLETE FUNDING APP</text>
  </threadedComment>
  <threadedComment ref="B70" dT="2025-06-10T20:53:52.07" personId="{93C19399-4ABA-4B28-992A-5B796430819D}" id="{B4D07996-764F-43EF-B6F5-4657C8F75F15}">
    <text>DIDN’T APPLY</text>
  </threadedComment>
  <threadedComment ref="B76" dT="2025-06-10T20:55:10.07" personId="{93C19399-4ABA-4B28-992A-5B796430819D}" id="{51068202-0422-43AC-A29E-6ED1F9B6029C}">
    <text>DIDN’T SUMBIT BUDGET</text>
  </threadedComment>
  <threadedComment ref="B77" dT="2025-06-11T20:58:17.23" personId="{93C19399-4ABA-4B28-992A-5B796430819D}" id="{7C5A8697-4727-431C-B199-B6AC5665BDEF}">
    <text>NEW</text>
  </threadedComment>
  <threadedComment ref="B79" dT="2025-06-10T20:55:59.68" personId="{93C19399-4ABA-4B28-992A-5B796430819D}" id="{762AFE24-5022-4F58-8C0F-25956147076D}">
    <text>DIDN’T APPLY</text>
  </threadedComment>
  <threadedComment ref="B80" dT="2025-06-11T20:57:14.15" personId="{93C19399-4ABA-4B28-992A-5B796430819D}" id="{6FB85A4C-049B-423D-990A-AA7444F7AF23}">
    <text>NEW</text>
  </threadedComment>
  <threadedComment ref="B81" dT="2025-06-10T21:07:15.79" personId="{93C19399-4ABA-4B28-992A-5B796430819D}" id="{2B15C86C-3F1F-45C7-A5A1-1CB7D327C677}">
    <text>NEW</text>
  </threadedComment>
  <threadedComment ref="D81" dT="2025-10-21T14:47:51.04" personId="{93C19399-4ABA-4B28-992A-5B796430819D}" id="{0BEF9CA2-3CDA-4C46-BE67-0AA7C39B4ABC}">
    <text>FT NOT COMPLTED BY 10.17</text>
  </threadedComment>
  <threadedComment ref="B88" dT="2025-06-11T20:56:19.84" personId="{93C19399-4ABA-4B28-992A-5B796430819D}" id="{DE7F41AC-9CEA-4C10-89DC-3F40B261A990}">
    <text>NEW</text>
  </threadedComment>
  <threadedComment ref="D88" dT="2025-10-21T14:47:19.69" personId="{93C19399-4ABA-4B28-992A-5B796430819D}" id="{B8486633-03F7-4768-83A7-EDAD9711DCCF}">
    <text>FT NOT COMPLETED BY 10.17</text>
  </threadedComment>
  <threadedComment ref="B89" dT="2025-06-10T21:11:05.40" personId="{93C19399-4ABA-4B28-992A-5B796430819D}" id="{6C37CD5A-2CFF-43AA-84FA-4AE5051FA3F0}">
    <text>DIDN’T APPLY</text>
  </threadedComment>
  <threadedComment ref="D90" dT="2025-10-21T14:46:14.12" personId="{93C19399-4ABA-4B28-992A-5B796430819D}" id="{BA4C31B0-E72D-40D8-974B-B9C4F2645DC5}">
    <text>FT NOT COMPLTED BY 10.17</text>
  </threadedComment>
  <threadedComment ref="D91" dT="2025-10-21T14:45:38.30" personId="{93C19399-4ABA-4B28-992A-5B796430819D}" id="{7B05CDE4-D0D0-470E-B3C6-ED30DF47DF38}">
    <text>FT NOT COMPLTED BY 10.17</text>
  </threadedComment>
  <threadedComment ref="G91" dT="2025-09-07T17:52:17.80" personId="{93C19399-4ABA-4B28-992A-5B796430819D}" id="{55D45A7F-FEFE-4C97-A5D0-4AB5F44F4A9B}">
    <text>Not in techconnect</text>
  </threadedComment>
  <threadedComment ref="G91" dT="2025-09-30T15:18:50.07" personId="{93C19399-4ABA-4B28-992A-5B796430819D}" id="{3EC6D2F2-31F4-4EF9-AB7E-0E40B8159EF6}" parentId="{55D45A7F-FEFE-4C97-A5D0-4AB5F44F4A9B}">
    <text>UPDATED AS OF 9.30.2025</text>
  </threadedComment>
  <threadedComment ref="B93" dT="2025-06-10T21:10:06.23" personId="{93C19399-4ABA-4B28-992A-5B796430819D}" id="{A468BE51-0244-4478-97FB-3E52C99FB0A0}">
    <text>DIDN’T APPLY</text>
  </threadedComment>
  <threadedComment ref="B97" dT="2025-06-11T20:55:02.93" personId="{93C19399-4ABA-4B28-992A-5B796430819D}" id="{FC6461D6-A592-46F6-8A6F-FD49049882B9}">
    <text>NEW</text>
  </threadedComment>
  <threadedComment ref="B98" dT="2025-06-10T21:12:35.29" personId="{93C19399-4ABA-4B28-992A-5B796430819D}" id="{B53DB5DE-F53C-496F-959B-DAAEDA4C88DF}">
    <text>DIDN’T COMPLETE APPLICATION</text>
  </threadedComment>
  <threadedComment ref="D100" dT="2025-10-21T14:44:09.89" personId="{93C19399-4ABA-4B28-992A-5B796430819D}" id="{2B9C6E9B-5460-4DC2-9305-49F47D5B0F03}">
    <text>FT NOT COMPLETED BY 10.17</text>
  </threadedComment>
  <threadedComment ref="B103" dT="2025-06-10T21:16:30.65" personId="{93C19399-4ABA-4B28-992A-5B796430819D}" id="{689E15FC-C8F8-41DD-9487-0452CF518E85}">
    <text>DIDN’T COMPLETE APPLICATION</text>
  </threadedComment>
  <threadedComment ref="B104" dT="2025-06-10T21:17:13.34" personId="{93C19399-4ABA-4B28-992A-5B796430819D}" id="{6843A312-E6A8-4C90-9115-C14708A01A05}">
    <text>DIDN’T COMPLETE APPLICATION</text>
  </threadedComment>
  <threadedComment ref="G109" dT="2025-09-06T23:10:02.95" personId="{93C19399-4ABA-4B28-992A-5B796430819D}" id="{FF4C6D5E-E2C9-40EE-B854-9C6E59D0E7D3}">
    <text>Not in techconnect 9.7.2025</text>
  </threadedComment>
  <threadedComment ref="G109" dT="2025-09-30T15:20:05.44" personId="{93C19399-4ABA-4B28-992A-5B796430819D}" id="{675DE9D5-A6B7-4AFA-8450-7CDA990C4F55}" parentId="{FF4C6D5E-E2C9-40EE-B854-9C6E59D0E7D3}">
    <text>Not in techconnect as of 9.30.225</text>
  </threadedComment>
  <threadedComment ref="G109" dT="2025-10-21T14:41:01.68" personId="{93C19399-4ABA-4B28-992A-5B796430819D}" id="{2E119402-D684-46F7-972C-D4160AF51A1B}" parentId="{FF4C6D5E-E2C9-40EE-B854-9C6E59D0E7D3}">
    <text>NOT IN TECHCONNECT AS OF 10.17.2025</text>
  </threadedComment>
  <threadedComment ref="B110" dT="2025-06-10T21:19:35.93" personId="{93C19399-4ABA-4B28-992A-5B796430819D}" id="{7C3608B9-5490-4976-B95C-2B46280C5758}">
    <text>DIDN’T APPLY</text>
  </threadedComment>
  <threadedComment ref="G110" dT="2025-09-11T16:43:10.75" personId="{93C19399-4ABA-4B28-992A-5B796430819D}" id="{F646C792-D47B-45C7-8B67-25C3E9978FA7}">
    <text>Not in techconnect as of 9.11.2025</text>
  </threadedComment>
  <threadedComment ref="B112" dT="2025-06-10T21:20:13.86" personId="{93C19399-4ABA-4B28-992A-5B796430819D}" id="{79EEB565-6A1D-462A-89CB-774194CDCF2E}">
    <text>DIDN’T APPLY</text>
  </threadedComment>
  <threadedComment ref="B113" dT="2025-06-10T21:21:13.80" personId="{93C19399-4ABA-4B28-992A-5B796430819D}" id="{0A16D139-8584-49EB-83C7-58F39FB267EF}">
    <text>DIDN’T APPLY</text>
  </threadedComment>
  <threadedComment ref="B114" dT="2025-06-10T21:21:29.52" personId="{93C19399-4ABA-4B28-992A-5B796430819D}" id="{A881898A-851D-41FB-8370-35712E0F7859}">
    <text>DIDN’T COMPLETE APPLICATION</text>
  </threadedComment>
  <threadedComment ref="B118" dT="2025-06-10T21:24:14.22" personId="{93C19399-4ABA-4B28-992A-5B796430819D}" id="{F902859D-AE27-4DB4-93CB-5C64575650F7}">
    <text>DIDN’T ATTEND INTERVIEW</text>
  </threadedComment>
  <threadedComment ref="B122" dT="2025-06-11T20:53:06.67" personId="{93C19399-4ABA-4B28-992A-5B796430819D}" id="{02B6DA0A-03D5-4981-82A3-C05C43795EAD}">
    <text>NEW</text>
  </threadedComment>
  <threadedComment ref="A124" dT="2025-08-21T20:40:19.83" personId="{93C19399-4ABA-4B28-992A-5B796430819D}" id="{2D92D147-C0A4-468C-866C-D18E21F333AA}">
    <text>Did they change name to SNDA</text>
  </threadedComment>
  <threadedComment ref="B126" dT="2024-07-05T14:07:05.05" personId="{93C19399-4ABA-4B28-992A-5B796430819D}" id="{AA54118A-5A12-4B43-BAD2-E65F34E63A53}">
    <text>Did not apply</text>
  </threadedComment>
  <threadedComment ref="B126" dT="2025-06-10T21:28:23.53" personId="{93C19399-4ABA-4B28-992A-5B796430819D}" id="{D9109F42-9460-4AAB-999B-319ED258E759}" parentId="{AA54118A-5A12-4B43-BAD2-E65F34E63A53}">
    <text>DIDN’T APPLY FOR 26</text>
  </threadedComment>
  <threadedComment ref="B128" dT="2025-06-11T20:52:11.79" personId="{93C19399-4ABA-4B28-992A-5B796430819D}" id="{C6B21DBA-87D4-4C34-8ABA-344ECFB23F10}">
    <text>NEW</text>
  </threadedComment>
  <threadedComment ref="B129" dT="2025-06-11T20:51:50.48" personId="{93C19399-4ABA-4B28-992A-5B796430819D}" id="{071AB287-5813-442D-8250-26CCDAA43CE1}">
    <text>NEW</text>
  </threadedComment>
  <threadedComment ref="B132" dT="2025-06-10T21:29:12.65" personId="{93C19399-4ABA-4B28-992A-5B796430819D}" id="{3D57D6F3-AE89-41BE-8ABE-B6A4991B12E3}">
    <text>DIDN’T APPLY</text>
  </threadedComment>
  <threadedComment ref="B133" dT="2024-07-05T14:08:33.66" personId="{93C19399-4ABA-4B28-992A-5B796430819D}" id="{4268FC0B-6034-4CE8-8E7B-209CE9956134}">
    <text>Did njot apply</text>
  </threadedComment>
  <threadedComment ref="B134" dT="2024-07-05T14:10:02.63" personId="{93C19399-4ABA-4B28-992A-5B796430819D}" id="{573B010A-F4FF-4E6A-8FCF-4483FE9B23D5}">
    <text>Did not apply</text>
  </threadedComment>
  <threadedComment ref="B135" dT="2025-06-10T21:31:26.64" personId="{93C19399-4ABA-4B28-992A-5B796430819D}" id="{E45D59DC-58C0-4750-A8C9-12373738E41B}">
    <text>NEW</text>
  </threadedComment>
  <threadedComment ref="B136" dT="2025-06-10T21:32:30.58" personId="{93C19399-4ABA-4B28-992A-5B796430819D}" id="{A59E73DA-BF35-4C59-A6E1-579A5AC32179}">
    <text>DIDN’T APPLY</text>
  </threadedComment>
  <threadedComment ref="B139" dT="2025-06-10T21:33:05.86" personId="{93C19399-4ABA-4B28-992A-5B796430819D}" id="{2F70B326-EA86-47DE-8412-0A7BFB6A0EDE}">
    <text>DIDN’T APPLY</text>
  </threadedComment>
  <threadedComment ref="A144" dT="2024-07-05T14:16:13.06" personId="{93C19399-4ABA-4B28-992A-5B796430819D}" id="{D084026A-E21D-499D-9A29-DA3938A1C490}">
    <text>NEW 2025</text>
  </threadedComment>
  <threadedComment ref="B144" dT="2025-06-11T20:21:57.75" personId="{93C19399-4ABA-4B28-992A-5B796430819D}" id="{370A71D3-4CBD-4C33-A602-52394838CC6F}">
    <text>Didn’t apply</text>
  </threadedComment>
  <threadedComment ref="B146" dT="2025-06-11T20:22:46.46" personId="{93C19399-4ABA-4B28-992A-5B796430819D}" id="{87D5698F-9E01-41DD-A707-5B9919272637}">
    <text>Didn’t apply</text>
  </threadedComment>
  <threadedComment ref="A147" dT="2024-07-05T14:19:43.21" personId="{93C19399-4ABA-4B28-992A-5B796430819D}" id="{8EBEBC0B-02F6-4A3C-92CA-1549695D0BCB}">
    <text>New 2024</text>
  </threadedComment>
  <threadedComment ref="B148" dT="2025-06-11T20:23:48.80" personId="{93C19399-4ABA-4B28-992A-5B796430819D}" id="{4D562265-9DE1-47F9-B6CD-A4756C1C9835}">
    <text>Didn’t attend interview</text>
  </threadedComment>
  <threadedComment ref="B149" dT="2025-06-11T20:49:22.46" personId="{93C19399-4ABA-4B28-992A-5B796430819D}" id="{6546EA5D-5688-4684-9AB2-AB87C8044C96}">
    <text>NEW</text>
  </threadedComment>
  <threadedComment ref="B150" dT="2025-06-11T20:24:31.54" personId="{93C19399-4ABA-4B28-992A-5B796430819D}" id="{5F23933C-C434-4A4F-8695-D894B36042A5}">
    <text>Didn’t apply</text>
  </threadedComment>
  <threadedComment ref="G151" dT="2025-09-07T17:54:52.89" personId="{93C19399-4ABA-4B28-992A-5B796430819D}" id="{F564D44D-E9F0-47C4-86E6-D48CBD920621}">
    <text>Not in techconnect</text>
  </threadedComment>
  <threadedComment ref="G151" dT="2025-09-30T15:21:26.99" personId="{93C19399-4ABA-4B28-992A-5B796430819D}" id="{F4F5B05E-D449-4A6F-8469-BC5CF0813360}" parentId="{F564D44D-E9F0-47C4-86E6-D48CBD920621}">
    <text>Not in techconnect as of 9.30.2025</text>
  </threadedComment>
  <threadedComment ref="A152" dT="2024-07-05T14:22:16.26" personId="{93C19399-4ABA-4B28-992A-5B796430819D}" id="{DC52F1CA-26BB-4E2B-8E3C-83FA5DC6B69D}">
    <text>New in 2025</text>
  </threadedComment>
  <threadedComment ref="B152" dT="2025-06-11T20:25:41.39" personId="{93C19399-4ABA-4B28-992A-5B796430819D}" id="{CD8CAECF-9886-42E1-8411-35BFF308FD7E}">
    <text>Didn’t apply</text>
  </threadedComment>
  <threadedComment ref="D155" dT="2025-10-21T14:37:15.04" personId="{93C19399-4ABA-4B28-992A-5B796430819D}" id="{D7965C74-5F37-4162-846C-3C582A02ABE4}">
    <text>NOT TC COMPLIANT</text>
  </threadedComment>
  <threadedComment ref="G155" dT="2025-09-07T00:24:09.90" personId="{93C19399-4ABA-4B28-992A-5B796430819D}" id="{CE1B374F-BF87-4274-8C45-5A4F3E815935}">
    <text>NOT IN TECHCONNECT 9.5.2025</text>
  </threadedComment>
  <threadedComment ref="G155" dT="2025-09-30T15:22:10.19" personId="{93C19399-4ABA-4B28-992A-5B796430819D}" id="{AB0DB150-FDC0-4597-BB89-CEBE2B64D84A}" parentId="{CE1B374F-BF87-4274-8C45-5A4F3E815935}">
    <text>Not in techconnect as of 9.30.2025</text>
  </threadedComment>
  <threadedComment ref="B156" dT="2025-06-11T20:27:45.90" personId="{93C19399-4ABA-4B28-992A-5B796430819D}" id="{059DE741-0B95-48A2-B269-7ECF4FF045B6}">
    <text>Didn’[t apply</text>
  </threadedComment>
  <threadedComment ref="B159" dT="2025-06-11T20:30:15.07" personId="{93C19399-4ABA-4B28-992A-5B796430819D}" id="{36F26EDB-FA4A-4B81-B93B-E61B4070A9CE}">
    <text>Didn’t complete forms</text>
  </threadedComment>
  <threadedComment ref="B163" dT="2025-06-11T20:32:48.18" personId="{93C19399-4ABA-4B28-992A-5B796430819D}" id="{A34F89A7-C6AB-4353-AA8E-EDF7F746498E}">
    <text>Didn’t complete funding requirements</text>
  </threadedComment>
  <threadedComment ref="G164" dT="2025-09-19T20:10:21.93" personId="{93C19399-4ABA-4B28-992A-5B796430819D}" id="{D4C0D68D-69FF-462A-8920-50012224B011}">
    <text>NOT IN TECHCONNECT</text>
  </threadedComment>
  <threadedComment ref="G164" dT="2025-09-30T15:23:20.52" personId="{93C19399-4ABA-4B28-992A-5B796430819D}" id="{91EEE822-3C67-4321-8B0D-3DD3007762B0}" parentId="{D4C0D68D-69FF-462A-8920-50012224B011}">
    <text>Notin techconnect as of 9.30.2025</text>
  </threadedComment>
  <threadedComment ref="G164" dT="2025-10-21T14:35:04.67" personId="{93C19399-4ABA-4B28-992A-5B796430819D}" id="{6A3B2F79-736B-42F8-9E6F-6A3EEA79E3C8}" parentId="{D4C0D68D-69FF-462A-8920-50012224B011}">
    <text>NOT COMPLIANT IN TC ON 10.17.205</text>
  </threadedComment>
  <threadedComment ref="B165" dT="2025-06-11T20:34:18.21" personId="{93C19399-4ABA-4B28-992A-5B796430819D}" id="{74ED72DB-5279-4A85-9433-B7E08280131F}">
    <text>Didn’t complete funding requirements</text>
  </threadedComment>
  <threadedComment ref="B166" dT="2025-06-11T20:34:35.89" personId="{93C19399-4ABA-4B28-992A-5B796430819D}" id="{A4CC46EE-A06B-416B-BE46-B5D087102D72}">
    <text>Didn’t complete funding requirements</text>
  </threadedComment>
  <threadedComment ref="D172" dT="2025-10-21T14:33:05.29" personId="{93C19399-4ABA-4B28-992A-5B796430819D}" id="{35E318EC-4800-4556-8F8D-29B5B6CE146D}">
    <text>FT NOT COMPLETED BY 10.17</text>
  </threadedComment>
  <threadedComment ref="D173" dT="2025-10-21T14:30:38.52" personId="{93C19399-4ABA-4B28-992A-5B796430819D}" id="{4DC2508B-0000-4438-8726-2E47321DBBF3}">
    <text>FT NOT COMPLETED BY 10-7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12" dT="2024-10-09T22:01:18.26" personId="{93C19399-4ABA-4B28-992A-5B796430819D}" id="{EFB1B4FD-1DDC-4C5B-A978-67E519242682}">
    <text>addismit@ttu.edu</text>
    <extLst>
      <x:ext xmlns:xltc2="http://schemas.microsoft.com/office/spreadsheetml/2020/threadedcomments2" uri="{F7C98A9C-CBB3-438F-8F68-D28B6AF4A901}">
        <xltc2:checksum>3811908736</xltc2:checksum>
        <xltc2:hyperlink startIndex="0" length="16" url="addismit@ttu.edu"/>
      </x:ext>
    </extLs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B6" dT="2022-06-19T18:18:44.97" personId="{69189AA9-0B03-483B-8352-14637B9A9C88}" id="{F8C49743-BF98-4291-AD59-8C9653092611}">
    <text>DID NOT APPLY</text>
  </threadedComment>
  <threadedComment ref="B7" dT="2022-06-19T18:20:54.85" personId="{69189AA9-0B03-483B-8352-14637B9A9C88}" id="{70EA6EF0-72FA-47C8-8CBA-40DB0B284403}">
    <text>DID NOT APPLY</text>
  </threadedComment>
  <threadedComment ref="B8" dT="2022-06-19T18:21:43.57" personId="{69189AA9-0B03-483B-8352-14637B9A9C88}" id="{6FD7199C-0670-4435-91D9-76CAB6518785}">
    <text>DID NOT APPLY</text>
  </threadedComment>
  <threadedComment ref="B9" dT="2022-06-19T18:22:44.83" personId="{69189AA9-0B03-483B-8352-14637B9A9C88}" id="{CF006CF1-A787-438E-9993-6359AE37B5E3}">
    <text>DID NOT APPY</text>
  </threadedComment>
  <threadedComment ref="B10" dT="2022-06-19T18:23:33.30" personId="{69189AA9-0B03-483B-8352-14637B9A9C88}" id="{8E71F3E1-C604-4FFA-B6D7-F890AA5F5E18}">
    <text>DID NOT APPLY</text>
  </threadedComment>
  <threadedComment ref="B11" dT="2022-06-19T18:27:16.14" personId="{69189AA9-0B03-483B-8352-14637B9A9C88}" id="{EFB851FF-D42F-450E-A30D-F7C2B3263CB4}">
    <text>DID NOT APPLY</text>
  </threadedComment>
  <threadedComment ref="B12" dT="2022-06-19T18:27:56.28" personId="{69189AA9-0B03-483B-8352-14637B9A9C88}" id="{116182DD-7BFB-4F19-9063-2D6302469F9B}">
    <text>DID NOT APPLY</text>
  </threadedComment>
  <threadedComment ref="B13" dT="2022-06-19T18:29:00.52" personId="{69189AA9-0B03-483B-8352-14637B9A9C88}" id="{A868AFC4-AB60-4F5B-9560-8741EA3E0080}">
    <text>DID NOT APPLY</text>
  </threadedComment>
  <threadedComment ref="B14" dT="2022-06-19T18:29:54.61" personId="{69189AA9-0B03-483B-8352-14637B9A9C88}" id="{D930B707-1431-4B67-8DB5-55F280ABE728}">
    <text>DID NOT APPLY</text>
  </threadedComment>
  <threadedComment ref="B15" dT="2022-06-19T18:31:23.57" personId="{69189AA9-0B03-483B-8352-14637B9A9C88}" id="{B876F9E6-E54F-461E-960A-20CF082CAE44}">
    <text>did not apply</text>
  </threadedComment>
  <threadedComment ref="A16" dT="2022-01-31T22:38:27.40" personId="{69189AA9-0B03-483B-8352-14637B9A9C88}" id="{FDF8C0F9-891D-4EEB-A6AF-A889BF86F631}">
    <text>FROZEN</text>
  </threadedComment>
  <threadedComment ref="B16" dT="2022-06-19T18:32:07.61" personId="{69189AA9-0B03-483B-8352-14637B9A9C88}" id="{DDBD18BA-CA65-496B-9CD4-66E40FC12169}">
    <text>DID NOT APPLY</text>
  </threadedComment>
  <threadedComment ref="A17" dT="2021-09-21T14:30:48.56" personId="{69189AA9-0B03-483B-8352-14637B9A9C88}" id="{EA0C9DB7-6988-4EC8-9209-518846F9C406}">
    <text>FY 21 rec'v $260.00 DN attend FT lost bal
FY22 DNA/rec'v contingency $500.00</text>
  </threadedComment>
  <threadedComment ref="B17" dT="2022-06-19T18:33:58.96" personId="{69189AA9-0B03-483B-8352-14637B9A9C88}" id="{E1A69993-FFFC-47AB-B94B-0EB796963031}">
    <text>DID NOT APPLY</text>
  </threadedComment>
  <threadedComment ref="B18" dT="2022-06-19T18:34:19.88" personId="{69189AA9-0B03-483B-8352-14637B9A9C88}" id="{27B6127F-A036-4504-BDF3-0866AEF26330}">
    <text>DID NOT APPLY</text>
  </threadedComment>
  <threadedComment ref="B19" dT="2022-06-19T18:36:06.01" personId="{69189AA9-0B03-483B-8352-14637B9A9C88}" id="{9CAAEBE5-97F8-451B-837C-3041A095D410}">
    <text>DID NOT APPLLY</text>
  </threadedComment>
  <threadedComment ref="B20" dT="2022-06-19T18:37:12.28" personId="{69189AA9-0B03-483B-8352-14637B9A9C88}" id="{B6C0001B-8842-4FB1-9BE2-0A5179ABDD0C}">
    <text>DID NOT APPLY</text>
  </threadedComment>
  <threadedComment ref="B21" dT="2022-06-19T18:37:41.73" personId="{69189AA9-0B03-483B-8352-14637B9A9C88}" id="{DEE7A76D-36CD-4204-8B18-63C02085A75E}">
    <text>DID NOT APPLY</text>
  </threadedComment>
  <threadedComment ref="B22" dT="2022-06-19T19:00:08.50" personId="{69189AA9-0B03-483B-8352-14637B9A9C88}" id="{9F01633D-1F6C-40DD-9334-F9B0E07333D5}">
    <text>DID NOT APPLY</text>
  </threadedComment>
  <threadedComment ref="B23" dT="2022-06-19T19:02:15.37" personId="{69189AA9-0B03-483B-8352-14637B9A9C88}" id="{D1969A94-E36E-47D3-9B7B-334EA5BB68DE}">
    <text>DID NOT APPLY</text>
  </threadedComment>
  <threadedComment ref="B24" dT="2022-06-19T19:07:20.31" personId="{69189AA9-0B03-483B-8352-14637B9A9C88}" id="{F9E1F5CB-2EF6-45FE-90D1-E984ECACF81E}">
    <text>DID NOT APPLY</text>
  </threadedComment>
  <threadedComment ref="B25" dT="2022-06-19T19:09:13.92" personId="{69189AA9-0B03-483B-8352-14637B9A9C88}" id="{707FA273-9A7B-49D1-BD68-C42EB1985643}">
    <text>DID NOT APPLY</text>
  </threadedComment>
  <threadedComment ref="A26" dT="2022-01-31T22:34:50.23" personId="{69189AA9-0B03-483B-8352-14637B9A9C88}" id="{B86D1684-0187-47D8-9A6E-5FC61BA90924}">
    <text>FROZEN</text>
  </threadedComment>
  <threadedComment ref="B26" dT="2022-06-19T19:10:33.17" personId="{69189AA9-0B03-483B-8352-14637B9A9C88}" id="{765BAD31-EA4B-437D-AAAC-4CD73D1CB33E}">
    <text>DID NOT APPLY</text>
  </threadedComment>
  <threadedComment ref="A27" dT="2021-09-21T19:21:06.73" personId="{69189AA9-0B03-483B-8352-14637B9A9C88}" id="{4C19E10A-3465-4C09-8396-5A9A2F13A670}">
    <text>not activite for past 3 yrs</text>
  </threadedComment>
  <threadedComment ref="B27" dT="2022-06-19T19:11:43.77" personId="{69189AA9-0B03-483B-8352-14637B9A9C88}" id="{D657DDF2-15C6-4F98-A3A3-61AE946642FC}">
    <text>DID NOT APPLY</text>
  </threadedComment>
  <threadedComment ref="A29" dT="2022-01-31T22:32:26.04" personId="{69189AA9-0B03-483B-8352-14637B9A9C88}" id="{B965BD10-2C8A-482F-9459-479E8B8A1EDC}">
    <text>FROZEN</text>
  </threadedComment>
  <threadedComment ref="B29" dT="2022-06-19T19:12:05.27" personId="{69189AA9-0B03-483B-8352-14637B9A9C88}" id="{5EEE039D-0582-4345-8BC1-8C607C10927D}">
    <text>DID NOT APPLY</text>
  </threadedComment>
  <threadedComment ref="B30" dT="2022-06-19T19:12:46.36" personId="{69189AA9-0B03-483B-8352-14637B9A9C88}" id="{0773F3F1-9262-4AE4-A591-10CAAE010A01}">
    <text>DID NOT APPLY</text>
  </threadedComment>
  <threadedComment ref="B31" dT="2022-07-18T20:28:39.52" personId="{69189AA9-0B03-483B-8352-14637B9A9C88}" id="{F0A5ECEF-7DB8-4EE6-9300-878841824A1E}">
    <text>FROZEN</text>
  </threadedComment>
  <threadedComment ref="I31" dT="2022-09-01T21:28:51.52" personId="{69189AA9-0B03-483B-8352-14637B9A9C88}" id="{0B5AA053-D0CB-428F-BB66-0DCD633E8300}">
    <text>FROZEN</text>
  </threadedComment>
  <threadedComment ref="B32" dT="2022-07-18T20:29:08.76" personId="{69189AA9-0B03-483B-8352-14637B9A9C88}" id="{F0939CF4-BC2D-47EB-9BF3-6A9F2A7B6396}">
    <text>FROZEN</text>
  </threadedComment>
  <threadedComment ref="I32" dT="2022-09-01T21:29:17.19" personId="{69189AA9-0B03-483B-8352-14637B9A9C88}" id="{0506BB82-4B91-473C-8037-66039DB1FB8E}">
    <text>FROZEN</text>
  </threadedComment>
  <threadedComment ref="I33" dT="2022-09-01T21:29:42.79" personId="{69189AA9-0B03-483B-8352-14637B9A9C88}" id="{95E39638-83BD-4323-922F-932D879C9D94}">
    <text>FROZEN</text>
  </threadedComment>
  <threadedComment ref="B34" dT="2022-06-19T19:13:36.25" personId="{69189AA9-0B03-483B-8352-14637B9A9C88}" id="{43F75AD5-44A9-450E-923A-5AA9FDC22FBB}">
    <text>DID NOT APPLY</text>
  </threadedComment>
  <threadedComment ref="I34" dT="2022-01-12T21:20:07.49" personId="{69189AA9-0B03-483B-8352-14637B9A9C88}" id="{1133C9F6-A5D4-4BDA-BCCB-FF2BD6A12B2A}">
    <text>have not completed risk management as of 1-12</text>
  </threadedComment>
  <threadedComment ref="I34" dT="2022-05-23T13:29:53.26" personId="{69189AA9-0B03-483B-8352-14637B9A9C88}" id="{9455A0AE-8E86-41E2-9BAC-7EAB8CC28E53}" parentId="{1133C9F6-A5D4-4BDA-BCCB-FF2BD6A12B2A}">
    <text>FROZEN</text>
  </threadedComment>
  <threadedComment ref="B35" dT="2022-06-19T19:18:41.25" personId="{69189AA9-0B03-483B-8352-14637B9A9C88}" id="{718424E1-C02B-4BB7-9CEC-BC57541203AE}">
    <text>DID NJOT APPLY</text>
  </threadedComment>
  <threadedComment ref="B36" dT="2022-06-19T19:20:32.99" personId="{69189AA9-0B03-483B-8352-14637B9A9C88}" id="{EFED6F49-427C-4548-84AE-A06E57DF8E7B}">
    <text>DID NOT APPLY</text>
  </threadedComment>
  <threadedComment ref="B37" dT="2022-06-19T19:21:48.92" personId="{69189AA9-0B03-483B-8352-14637B9A9C88}" id="{1609A5D7-1ADA-4E0D-A4D0-D7158B99FED2}">
    <text>DID NOT APPLY</text>
  </threadedComment>
  <threadedComment ref="B38" dT="2022-06-19T19:23:41.86" personId="{69189AA9-0B03-483B-8352-14637B9A9C88}" id="{4B29905A-6827-4BDC-A333-2F896E53705C}">
    <text>did not apply</text>
  </threadedComment>
  <threadedComment ref="B39" dT="2022-06-19T19:24:15.38" personId="{69189AA9-0B03-483B-8352-14637B9A9C88}" id="{3D094BF4-733B-49B0-89D6-B97488A4C693}">
    <text>DID NOT APPLY</text>
  </threadedComment>
  <threadedComment ref="B40" dT="2022-06-19T19:24:44.35" personId="{69189AA9-0B03-483B-8352-14637B9A9C88}" id="{BE393F41-2257-4858-ADDB-54FE1AF4C5CB}">
    <text>DID NO0T APPLY</text>
  </threadedComment>
  <threadedComment ref="B41" dT="2022-06-19T19:26:09.38" personId="{69189AA9-0B03-483B-8352-14637B9A9C88}" id="{B562480A-3C1B-4075-89EE-C5D37B11441C}">
    <text>DID NOT APPLY</text>
  </threadedComment>
  <threadedComment ref="B42" dT="2022-06-19T19:27:09.53" personId="{69189AA9-0B03-483B-8352-14637B9A9C88}" id="{9E5D641D-348B-4026-A74F-04DD71A1A772}">
    <text>DID NOT APPLY</text>
  </threadedComment>
  <threadedComment ref="B43" dT="2022-06-19T19:26:35.49" personId="{69189AA9-0B03-483B-8352-14637B9A9C88}" id="{7584A599-480E-414F-97C5-18CC9B48E205}">
    <text>DID NOT APPLY</text>
  </threadedComment>
  <threadedComment ref="B44" dT="2022-06-19T19:26:58.61" personId="{69189AA9-0B03-483B-8352-14637B9A9C88}" id="{677566DE-A216-4E77-BA32-56D3DE5E5709}">
    <text>DID NOT APPLY</text>
  </threadedComment>
  <threadedComment ref="B45" dT="2022-06-19T19:28:05.10" personId="{69189AA9-0B03-483B-8352-14637B9A9C88}" id="{D077D9C5-B322-445E-B14F-A9B4C75B02B6}">
    <text>DID NOT APPLY</text>
  </threadedComment>
  <threadedComment ref="B47" dT="2022-06-19T19:29:00.75" personId="{69189AA9-0B03-483B-8352-14637B9A9C88}" id="{C8523D89-3BAB-451C-B2B9-4A106340C7EB}">
    <text>DID NOT APPLY</text>
  </threadedComment>
  <threadedComment ref="B48" dT="2022-07-18T19:50:05.52" personId="{69189AA9-0B03-483B-8352-14637B9A9C88}" id="{A0349447-6D65-4860-B640-6D91AAE11A7C}">
    <text>FROZEN</text>
  </threadedComment>
  <threadedComment ref="I48" dT="2022-09-01T21:32:07.17" personId="{69189AA9-0B03-483B-8352-14637B9A9C88}" id="{0FE63D76-282A-4888-A7C2-396681EEEADD}">
    <text>FROZEN</text>
  </threadedComment>
  <threadedComment ref="B50" dT="2022-06-19T19:32:15.05" personId="{69189AA9-0B03-483B-8352-14637B9A9C88}" id="{14E877DE-AA0E-4E38-8FEB-B309A0C0F24C}">
    <text>DID NOT APPLY</text>
  </threadedComment>
  <threadedComment ref="B51" dT="2022-06-19T19:34:22.09" personId="{69189AA9-0B03-483B-8352-14637B9A9C88}" id="{46C88794-CEE3-465B-AC42-30ACC606831F}">
    <text>DID NOT APPLY</text>
  </threadedComment>
  <threadedComment ref="H51" dT="2022-06-22T20:33:41.13" personId="{69189AA9-0B03-483B-8352-14637B9A9C88}" id="{7F49D89D-5A81-4B77-B1C7-59536348BE4C}">
    <text>FROZEN</text>
  </threadedComment>
  <threadedComment ref="J51" dT="2022-01-05T17:06:16.87" personId="{69189AA9-0B03-483B-8352-14637B9A9C88}" id="{D367E0AD-5CB1-4D32-B07E-CA07F073C5B2}">
    <text>FROZEN AS OF 2020-2021</text>
  </threadedComment>
  <threadedComment ref="B52" dT="2022-06-19T19:38:43.59" personId="{69189AA9-0B03-483B-8352-14637B9A9C88}" id="{29FB6C10-BE6D-4555-B57F-DA2FE5079052}">
    <text>DID NOT APPLY</text>
  </threadedComment>
  <threadedComment ref="B53" dT="2022-06-19T19:37:17.01" personId="{69189AA9-0B03-483B-8352-14637B9A9C88}" id="{829BC695-1F6E-4000-90F9-D8654C954F5D}">
    <text>DID NOT APPLY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1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1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1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1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1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1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6.bin"/><Relationship Id="rId4" Type="http://schemas.microsoft.com/office/2017/10/relationships/threadedComment" Target="../threadedComments/threadedComment2.xml"/></Relationships>
</file>

<file path=xl/worksheets/_rels/sheet1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1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1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1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1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1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1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1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1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1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1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1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1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1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1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1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1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1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1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2.xml.rels><?xml version="1.0" encoding="UTF-8" standalone="yes"?>
<Relationships xmlns="http://schemas.openxmlformats.org/package/2006/relationships"><Relationship Id="rId1" Type="http://schemas.openxmlformats.org/officeDocument/2006/relationships/hyperlink" Target="mailto:ttuempiracappella@gmail.com" TargetMode="External"/></Relationships>
</file>

<file path=xl/worksheets/_rels/sheet1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1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8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1.bin"/><Relationship Id="rId4" Type="http://schemas.microsoft.com/office/2017/10/relationships/threadedComment" Target="../threadedComments/threadedComment3.xml"/></Relationships>
</file>

<file path=xl/worksheets/_rels/sheet1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mailto:kkuper@ttu.edu" TargetMode="External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271"/>
  <sheetViews>
    <sheetView tabSelected="1" zoomScale="130" zoomScaleNormal="130"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J9" sqref="J9"/>
    </sheetView>
  </sheetViews>
  <sheetFormatPr defaultColWidth="11" defaultRowHeight="15.6" x14ac:dyDescent="0.3"/>
  <cols>
    <col min="1" max="1" width="41.69921875" style="63" customWidth="1"/>
    <col min="2" max="2" width="12.59765625" style="60" customWidth="1"/>
    <col min="3" max="3" width="12.19921875" style="60" customWidth="1"/>
    <col min="4" max="4" width="10.8984375" style="62" customWidth="1"/>
    <col min="5" max="5" width="12" style="60" customWidth="1"/>
    <col min="6" max="6" width="13.19921875" style="60" customWidth="1"/>
    <col min="7" max="8" width="12.09765625" style="60" customWidth="1"/>
    <col min="9" max="10" width="10.19921875" style="61" customWidth="1"/>
    <col min="11" max="11" width="11" style="201" customWidth="1"/>
    <col min="12" max="12" width="11" style="200" customWidth="1"/>
    <col min="13" max="15" width="11" style="108" customWidth="1"/>
    <col min="16" max="16" width="11" style="34" customWidth="1"/>
    <col min="17" max="16384" width="11" style="34"/>
  </cols>
  <sheetData>
    <row r="1" spans="1:25" s="341" customFormat="1" ht="63" customHeight="1" x14ac:dyDescent="0.3">
      <c r="A1" s="498" t="s">
        <v>981</v>
      </c>
      <c r="B1" s="499"/>
      <c r="C1" s="499"/>
      <c r="D1" s="338"/>
      <c r="E1" s="339"/>
      <c r="F1" s="339"/>
      <c r="G1" s="339"/>
      <c r="H1" s="339"/>
      <c r="I1" s="500"/>
      <c r="J1" s="500"/>
      <c r="K1" s="387" t="s">
        <v>982</v>
      </c>
      <c r="L1" s="340"/>
      <c r="M1"/>
      <c r="N1"/>
      <c r="O1"/>
      <c r="P1" s="34"/>
      <c r="Q1" s="34"/>
      <c r="R1" s="34"/>
      <c r="S1" s="34"/>
      <c r="T1" s="34"/>
      <c r="U1" s="34"/>
      <c r="V1" s="34"/>
      <c r="W1" s="34"/>
      <c r="X1" s="34"/>
      <c r="Y1" s="34"/>
    </row>
    <row r="2" spans="1:25" ht="25.5" hidden="1" customHeight="1" x14ac:dyDescent="0.3">
      <c r="A2" s="196" t="s">
        <v>0</v>
      </c>
      <c r="I2" s="496"/>
      <c r="J2" s="496"/>
      <c r="K2" s="496"/>
      <c r="L2"/>
      <c r="M2"/>
      <c r="N2"/>
      <c r="O2"/>
    </row>
    <row r="3" spans="1:25" ht="25.5" customHeight="1" x14ac:dyDescent="0.3">
      <c r="A3" s="196" t="s">
        <v>1</v>
      </c>
      <c r="I3" s="371"/>
      <c r="J3" s="371"/>
      <c r="K3" s="371"/>
      <c r="L3"/>
      <c r="M3"/>
      <c r="N3"/>
      <c r="O3"/>
    </row>
    <row r="4" spans="1:25" ht="27" customHeight="1" x14ac:dyDescent="0.3">
      <c r="A4" s="143"/>
      <c r="D4" s="65"/>
      <c r="E4" s="65"/>
      <c r="F4" s="65"/>
      <c r="G4" s="65"/>
      <c r="H4" s="65"/>
      <c r="I4" s="497" t="s">
        <v>2</v>
      </c>
      <c r="J4" s="497"/>
      <c r="L4"/>
      <c r="M4"/>
      <c r="N4"/>
      <c r="O4"/>
    </row>
    <row r="5" spans="1:25" s="28" customFormat="1" ht="31.2" x14ac:dyDescent="0.3">
      <c r="A5" s="28" t="s">
        <v>3</v>
      </c>
      <c r="B5" s="29" t="s">
        <v>4</v>
      </c>
      <c r="C5" s="29" t="s">
        <v>5</v>
      </c>
      <c r="D5" s="31" t="s">
        <v>6</v>
      </c>
      <c r="E5" s="29" t="s">
        <v>7</v>
      </c>
      <c r="F5" s="29" t="s">
        <v>8</v>
      </c>
      <c r="G5" s="29" t="s">
        <v>9</v>
      </c>
      <c r="H5" s="29" t="s">
        <v>10</v>
      </c>
      <c r="I5" s="204" t="s">
        <v>11</v>
      </c>
      <c r="J5" s="204" t="s">
        <v>12</v>
      </c>
      <c r="K5" s="202" t="s">
        <v>13</v>
      </c>
      <c r="L5"/>
      <c r="M5"/>
      <c r="N5"/>
      <c r="O5"/>
    </row>
    <row r="6" spans="1:25" ht="20.100000000000001" customHeight="1" x14ac:dyDescent="0.3">
      <c r="A6" s="304" t="s">
        <v>14</v>
      </c>
      <c r="B6" s="305">
        <v>2400</v>
      </c>
      <c r="C6" s="305">
        <v>0</v>
      </c>
      <c r="D6" s="306">
        <v>0</v>
      </c>
      <c r="E6" s="305">
        <f>African!B8</f>
        <v>1190.08</v>
      </c>
      <c r="F6" s="307">
        <f t="shared" ref="F6:F13" si="0">B6+C6-D6-E6</f>
        <v>1209.92</v>
      </c>
      <c r="G6" s="372" t="s">
        <v>15</v>
      </c>
      <c r="H6" s="372" t="s">
        <v>15</v>
      </c>
      <c r="I6" s="95" t="s">
        <v>15</v>
      </c>
      <c r="J6" s="194" t="s">
        <v>15</v>
      </c>
      <c r="K6" s="309"/>
      <c r="L6"/>
      <c r="M6"/>
      <c r="N6"/>
      <c r="O6"/>
    </row>
    <row r="7" spans="1:25" ht="20.100000000000001" customHeight="1" x14ac:dyDescent="0.3">
      <c r="A7" s="105" t="s">
        <v>16</v>
      </c>
      <c r="B7" s="92">
        <v>575</v>
      </c>
      <c r="C7" s="92">
        <v>0</v>
      </c>
      <c r="D7" s="94">
        <v>0</v>
      </c>
      <c r="E7" s="92">
        <f>ACT!B7</f>
        <v>0</v>
      </c>
      <c r="F7" s="115">
        <f t="shared" si="0"/>
        <v>575</v>
      </c>
      <c r="G7" s="116" t="s">
        <v>15</v>
      </c>
      <c r="H7" s="116" t="s">
        <v>15</v>
      </c>
      <c r="I7" s="117" t="s">
        <v>15</v>
      </c>
      <c r="J7" s="194" t="s">
        <v>15</v>
      </c>
      <c r="K7" s="108"/>
      <c r="L7"/>
      <c r="M7"/>
      <c r="N7"/>
      <c r="O7"/>
    </row>
    <row r="8" spans="1:25" ht="20.100000000000001" customHeight="1" x14ac:dyDescent="0.3">
      <c r="A8" s="93" t="s">
        <v>17</v>
      </c>
      <c r="B8" s="92">
        <v>4000</v>
      </c>
      <c r="C8" s="92">
        <f>APO!B6</f>
        <v>0</v>
      </c>
      <c r="D8" s="94">
        <v>0</v>
      </c>
      <c r="E8" s="92">
        <f>APO!B8</f>
        <v>696.29</v>
      </c>
      <c r="F8" s="115">
        <f t="shared" si="0"/>
        <v>3303.71</v>
      </c>
      <c r="G8" s="116" t="s">
        <v>15</v>
      </c>
      <c r="H8" s="373" t="s">
        <v>15</v>
      </c>
      <c r="I8" s="117" t="s">
        <v>15</v>
      </c>
      <c r="J8" s="194" t="s">
        <v>15</v>
      </c>
      <c r="K8" s="108"/>
      <c r="L8"/>
      <c r="M8"/>
      <c r="N8"/>
      <c r="O8"/>
    </row>
    <row r="9" spans="1:25" ht="20.100000000000001" customHeight="1" x14ac:dyDescent="0.3">
      <c r="A9" s="110" t="s">
        <v>18</v>
      </c>
      <c r="B9" s="92">
        <v>0</v>
      </c>
      <c r="C9" s="92">
        <v>0</v>
      </c>
      <c r="D9" s="94">
        <f>AADE!B7</f>
        <v>0</v>
      </c>
      <c r="E9" s="92">
        <f>AADE!B8</f>
        <v>0</v>
      </c>
      <c r="F9" s="115">
        <f t="shared" si="0"/>
        <v>0</v>
      </c>
      <c r="G9" s="116" t="s">
        <v>15</v>
      </c>
      <c r="H9" s="116" t="s">
        <v>15</v>
      </c>
      <c r="I9" s="117" t="s">
        <v>15</v>
      </c>
      <c r="J9" s="194" t="s">
        <v>15</v>
      </c>
      <c r="K9" s="109"/>
      <c r="L9"/>
      <c r="M9"/>
      <c r="N9"/>
      <c r="O9"/>
    </row>
    <row r="10" spans="1:25" ht="24" customHeight="1" x14ac:dyDescent="0.3">
      <c r="A10" s="279" t="s">
        <v>19</v>
      </c>
      <c r="B10" s="92">
        <v>1050</v>
      </c>
      <c r="C10" s="92">
        <v>0</v>
      </c>
      <c r="D10" s="94">
        <v>0</v>
      </c>
      <c r="E10" s="92">
        <f>AAFCS!B7</f>
        <v>0</v>
      </c>
      <c r="F10" s="115">
        <f t="shared" si="0"/>
        <v>1050</v>
      </c>
      <c r="G10" s="116" t="s">
        <v>15</v>
      </c>
      <c r="H10" s="116" t="s">
        <v>15</v>
      </c>
      <c r="I10" s="117" t="s">
        <v>15</v>
      </c>
      <c r="J10" s="194" t="s">
        <v>15</v>
      </c>
      <c r="K10" s="109"/>
      <c r="L10"/>
      <c r="M10"/>
      <c r="N10"/>
      <c r="O10"/>
    </row>
    <row r="11" spans="1:25" ht="20.100000000000001" customHeight="1" x14ac:dyDescent="0.3">
      <c r="A11" s="310" t="s">
        <v>20</v>
      </c>
      <c r="B11" s="305">
        <v>2200</v>
      </c>
      <c r="C11" s="305">
        <f>'ACS-SA'!B6</f>
        <v>0</v>
      </c>
      <c r="D11" s="306">
        <f>'ACS-SA'!B7</f>
        <v>0</v>
      </c>
      <c r="E11" s="305">
        <f>'ACS-SA'!B8</f>
        <v>0</v>
      </c>
      <c r="F11" s="307">
        <f t="shared" si="0"/>
        <v>2200</v>
      </c>
      <c r="G11" s="372" t="s">
        <v>15</v>
      </c>
      <c r="H11" s="372" t="s">
        <v>15</v>
      </c>
      <c r="I11" s="117" t="s">
        <v>15</v>
      </c>
      <c r="J11" s="194" t="s">
        <v>15</v>
      </c>
      <c r="K11" s="309"/>
      <c r="L11"/>
      <c r="M11"/>
      <c r="N11"/>
      <c r="O11"/>
    </row>
    <row r="12" spans="1:25" ht="20.100000000000001" customHeight="1" x14ac:dyDescent="0.3">
      <c r="A12" s="304" t="s">
        <v>21</v>
      </c>
      <c r="B12" s="305">
        <v>8200</v>
      </c>
      <c r="C12" s="305">
        <f>AIChE!B6</f>
        <v>0</v>
      </c>
      <c r="D12" s="306">
        <f>AIChE!B7</f>
        <v>0</v>
      </c>
      <c r="E12" s="305">
        <f>AIChE!B8</f>
        <v>5466.67</v>
      </c>
      <c r="F12" s="307">
        <f t="shared" si="0"/>
        <v>2733.33</v>
      </c>
      <c r="G12" s="372" t="s">
        <v>15</v>
      </c>
      <c r="H12" s="372" t="s">
        <v>15</v>
      </c>
      <c r="I12" s="117" t="s">
        <v>15</v>
      </c>
      <c r="J12" s="194" t="s">
        <v>15</v>
      </c>
      <c r="K12" s="309"/>
      <c r="L12"/>
      <c r="M12"/>
      <c r="N12"/>
      <c r="O12"/>
    </row>
    <row r="13" spans="1:25" ht="20.100000000000001" customHeight="1" x14ac:dyDescent="0.3">
      <c r="A13" s="104" t="s">
        <v>22</v>
      </c>
      <c r="B13" s="92">
        <v>400</v>
      </c>
      <c r="C13" s="92">
        <v>0</v>
      </c>
      <c r="D13" s="94">
        <v>0</v>
      </c>
      <c r="E13" s="92">
        <f>AMSA!B7</f>
        <v>400</v>
      </c>
      <c r="F13" s="115">
        <f t="shared" si="0"/>
        <v>0</v>
      </c>
      <c r="G13" s="116" t="s">
        <v>15</v>
      </c>
      <c r="H13" s="116" t="s">
        <v>15</v>
      </c>
      <c r="I13" s="117" t="s">
        <v>15</v>
      </c>
      <c r="J13" s="194" t="s">
        <v>15</v>
      </c>
      <c r="K13" s="109"/>
      <c r="L13"/>
      <c r="M13"/>
      <c r="N13"/>
      <c r="O13"/>
    </row>
    <row r="14" spans="1:25" ht="20.100000000000001" customHeight="1" x14ac:dyDescent="0.3">
      <c r="A14" s="304" t="s">
        <v>23</v>
      </c>
      <c r="B14" s="305">
        <v>650</v>
      </c>
      <c r="C14" s="305">
        <f>AMWA!B6</f>
        <v>0</v>
      </c>
      <c r="D14" s="306">
        <v>216</v>
      </c>
      <c r="E14" s="312">
        <f>AMWA!B8</f>
        <v>0</v>
      </c>
      <c r="F14" s="307">
        <f t="shared" ref="F14:F29" si="1">B14+C14-D14-E14</f>
        <v>434</v>
      </c>
      <c r="G14" s="116" t="s">
        <v>15</v>
      </c>
      <c r="H14" s="116" t="s">
        <v>15</v>
      </c>
      <c r="I14" s="117"/>
      <c r="J14" s="194"/>
      <c r="K14" s="309"/>
      <c r="L14"/>
      <c r="M14"/>
      <c r="N14"/>
      <c r="O14"/>
    </row>
    <row r="15" spans="1:25" ht="20.100000000000001" customHeight="1" x14ac:dyDescent="0.3">
      <c r="A15" s="104" t="s">
        <v>24</v>
      </c>
      <c r="B15" s="106">
        <v>800</v>
      </c>
      <c r="C15" s="92">
        <v>0</v>
      </c>
      <c r="D15" s="94">
        <v>0</v>
      </c>
      <c r="E15" s="92">
        <f>ASTA!B8</f>
        <v>0</v>
      </c>
      <c r="F15" s="115">
        <f>B15+C15-D15-E15</f>
        <v>800</v>
      </c>
      <c r="G15" s="116" t="s">
        <v>15</v>
      </c>
      <c r="H15" s="116" t="s">
        <v>15</v>
      </c>
      <c r="I15" s="117" t="s">
        <v>15</v>
      </c>
      <c r="J15" s="194" t="s">
        <v>15</v>
      </c>
      <c r="K15" s="109"/>
      <c r="L15"/>
      <c r="M15"/>
      <c r="N15"/>
      <c r="O15"/>
    </row>
    <row r="16" spans="1:25" ht="20.100000000000001" customHeight="1" x14ac:dyDescent="0.3">
      <c r="A16" s="304" t="s">
        <v>25</v>
      </c>
      <c r="B16" s="305">
        <v>5000</v>
      </c>
      <c r="C16" s="305">
        <v>0</v>
      </c>
      <c r="D16" s="306">
        <f>ASCE!B7</f>
        <v>0</v>
      </c>
      <c r="E16" s="312">
        <f>ASCE!B8</f>
        <v>0</v>
      </c>
      <c r="F16" s="307">
        <f t="shared" si="1"/>
        <v>5000</v>
      </c>
      <c r="G16" s="372" t="s">
        <v>15</v>
      </c>
      <c r="H16" s="372" t="s">
        <v>15</v>
      </c>
      <c r="I16" s="117" t="s">
        <v>15</v>
      </c>
      <c r="J16" s="194" t="s">
        <v>15</v>
      </c>
      <c r="K16" s="109"/>
      <c r="L16"/>
      <c r="M16"/>
      <c r="N16"/>
      <c r="O16"/>
    </row>
    <row r="17" spans="1:15" ht="20.100000000000001" customHeight="1" x14ac:dyDescent="0.3">
      <c r="A17" s="93" t="s">
        <v>26</v>
      </c>
      <c r="B17" s="92">
        <v>4450</v>
      </c>
      <c r="C17" s="92">
        <f>ASID!B6</f>
        <v>0</v>
      </c>
      <c r="D17" s="94">
        <f>ASID!B7</f>
        <v>0</v>
      </c>
      <c r="E17" s="106">
        <f>ASID!B8</f>
        <v>4058.1600000000003</v>
      </c>
      <c r="F17" s="115">
        <f t="shared" si="1"/>
        <v>391.83999999999969</v>
      </c>
      <c r="G17" s="116" t="s">
        <v>15</v>
      </c>
      <c r="H17" s="116" t="s">
        <v>15</v>
      </c>
      <c r="I17" s="117" t="s">
        <v>15</v>
      </c>
      <c r="J17" s="194" t="s">
        <v>15</v>
      </c>
      <c r="K17" s="109"/>
      <c r="L17"/>
      <c r="M17"/>
      <c r="N17"/>
      <c r="O17"/>
    </row>
    <row r="18" spans="1:15" ht="20.100000000000001" customHeight="1" x14ac:dyDescent="0.3">
      <c r="A18" s="304" t="s">
        <v>27</v>
      </c>
      <c r="B18" s="305">
        <v>11000</v>
      </c>
      <c r="C18" s="305">
        <f>ASME!B6</f>
        <v>0</v>
      </c>
      <c r="D18" s="306">
        <f>ASME!B7</f>
        <v>0</v>
      </c>
      <c r="E18" s="312">
        <f>ASME!B8</f>
        <v>950</v>
      </c>
      <c r="F18" s="307">
        <f t="shared" si="1"/>
        <v>10050</v>
      </c>
      <c r="G18" s="372" t="s">
        <v>15</v>
      </c>
      <c r="H18" s="372" t="s">
        <v>15</v>
      </c>
      <c r="I18" s="311" t="s">
        <v>15</v>
      </c>
      <c r="J18" s="308" t="s">
        <v>15</v>
      </c>
      <c r="K18" s="309"/>
      <c r="L18"/>
      <c r="M18"/>
      <c r="N18"/>
      <c r="O18"/>
    </row>
    <row r="19" spans="1:15" s="334" customFormat="1" x14ac:dyDescent="0.3">
      <c r="A19" s="310" t="s">
        <v>28</v>
      </c>
      <c r="B19" s="92">
        <v>600</v>
      </c>
      <c r="C19" s="92">
        <f>ASA!B6</f>
        <v>0</v>
      </c>
      <c r="D19" s="94">
        <f>ASA!B7</f>
        <v>0</v>
      </c>
      <c r="E19" s="106">
        <f>ASA!B8</f>
        <v>0</v>
      </c>
      <c r="F19" s="115">
        <f>B19+C19-D19-E19</f>
        <v>600</v>
      </c>
      <c r="G19" s="116" t="s">
        <v>15</v>
      </c>
      <c r="H19" s="116" t="s">
        <v>15</v>
      </c>
      <c r="I19" s="117" t="s">
        <v>15</v>
      </c>
      <c r="J19" s="194" t="s">
        <v>15</v>
      </c>
      <c r="K19" s="109"/>
      <c r="L19" s="320"/>
      <c r="M19" s="320"/>
      <c r="N19" s="320"/>
      <c r="O19" s="320"/>
    </row>
    <row r="20" spans="1:15" x14ac:dyDescent="0.3">
      <c r="A20" s="104" t="s">
        <v>29</v>
      </c>
      <c r="B20" s="92">
        <v>350</v>
      </c>
      <c r="C20" s="92">
        <f>AAS!B6</f>
        <v>0</v>
      </c>
      <c r="D20" s="94">
        <v>0</v>
      </c>
      <c r="E20" s="92">
        <f>AAS!B8</f>
        <v>343.2</v>
      </c>
      <c r="F20" s="115">
        <f t="shared" si="1"/>
        <v>6.8000000000000114</v>
      </c>
      <c r="G20" s="116" t="s">
        <v>15</v>
      </c>
      <c r="H20" s="116" t="s">
        <v>15</v>
      </c>
      <c r="I20" s="117" t="s">
        <v>15</v>
      </c>
      <c r="J20" s="194" t="s">
        <v>15</v>
      </c>
      <c r="K20" s="109"/>
      <c r="L20"/>
      <c r="M20"/>
      <c r="N20"/>
      <c r="O20"/>
    </row>
    <row r="21" spans="1:15" x14ac:dyDescent="0.3">
      <c r="A21" s="104" t="s">
        <v>30</v>
      </c>
      <c r="B21" s="92">
        <v>500</v>
      </c>
      <c r="C21" s="92">
        <f>ACM!B6</f>
        <v>0</v>
      </c>
      <c r="D21" s="94">
        <v>166</v>
      </c>
      <c r="E21" s="92">
        <f>ACM!B8</f>
        <v>0</v>
      </c>
      <c r="F21" s="115">
        <f>B21+C21-D21-E21</f>
        <v>334</v>
      </c>
      <c r="G21" s="116" t="s">
        <v>15</v>
      </c>
      <c r="H21" s="116" t="s">
        <v>15</v>
      </c>
      <c r="I21" s="117" t="s">
        <v>15</v>
      </c>
      <c r="J21" s="481"/>
      <c r="K21" s="109"/>
      <c r="L21"/>
      <c r="M21"/>
      <c r="N21"/>
      <c r="O21"/>
    </row>
    <row r="22" spans="1:15" ht="26.25" customHeight="1" x14ac:dyDescent="0.3">
      <c r="A22" s="93" t="s">
        <v>31</v>
      </c>
      <c r="B22" s="92">
        <v>2300</v>
      </c>
      <c r="C22" s="92">
        <f>ABSS!B6</f>
        <v>0</v>
      </c>
      <c r="D22" s="94">
        <v>0</v>
      </c>
      <c r="E22" s="106">
        <f>ABSS!B8</f>
        <v>0</v>
      </c>
      <c r="F22" s="115">
        <f t="shared" si="1"/>
        <v>2300</v>
      </c>
      <c r="G22" s="116" t="s">
        <v>15</v>
      </c>
      <c r="H22" s="116" t="s">
        <v>15</v>
      </c>
      <c r="I22" s="117" t="s">
        <v>15</v>
      </c>
      <c r="J22" s="194" t="s">
        <v>15</v>
      </c>
      <c r="K22" s="109"/>
      <c r="L22"/>
      <c r="M22"/>
      <c r="N22"/>
      <c r="O22"/>
    </row>
    <row r="23" spans="1:15" ht="31.2" x14ac:dyDescent="0.3">
      <c r="A23" s="304" t="s">
        <v>32</v>
      </c>
      <c r="B23" s="305">
        <v>4000</v>
      </c>
      <c r="C23" s="305">
        <f>AITP!B6</f>
        <v>0</v>
      </c>
      <c r="D23" s="306">
        <f>AITP!B7</f>
        <v>0</v>
      </c>
      <c r="E23" s="312">
        <f>AITP!B8</f>
        <v>2725</v>
      </c>
      <c r="F23" s="307">
        <f t="shared" si="1"/>
        <v>1275</v>
      </c>
      <c r="G23" s="372" t="s">
        <v>15</v>
      </c>
      <c r="H23" s="372" t="s">
        <v>15</v>
      </c>
      <c r="I23" s="117" t="s">
        <v>15</v>
      </c>
      <c r="J23" s="194" t="s">
        <v>15</v>
      </c>
      <c r="K23" s="309"/>
      <c r="L23"/>
      <c r="M23"/>
      <c r="N23"/>
      <c r="O23"/>
    </row>
    <row r="24" spans="1:15" ht="20.100000000000001" customHeight="1" x14ac:dyDescent="0.3">
      <c r="A24" s="104" t="s">
        <v>33</v>
      </c>
      <c r="B24" s="92">
        <v>660</v>
      </c>
      <c r="C24" s="92">
        <v>0</v>
      </c>
      <c r="D24" s="94">
        <v>220</v>
      </c>
      <c r="E24" s="92">
        <f>ALPA!B8</f>
        <v>0</v>
      </c>
      <c r="F24" s="115">
        <f t="shared" si="1"/>
        <v>440</v>
      </c>
      <c r="G24" s="116" t="s">
        <v>15</v>
      </c>
      <c r="H24" s="116" t="s">
        <v>15</v>
      </c>
      <c r="I24" s="482"/>
      <c r="J24" s="481"/>
      <c r="K24" s="109"/>
      <c r="L24"/>
      <c r="M24"/>
      <c r="N24"/>
      <c r="O24"/>
    </row>
    <row r="25" spans="1:15" ht="20.100000000000001" customHeight="1" x14ac:dyDescent="0.3">
      <c r="A25" s="304" t="s">
        <v>34</v>
      </c>
      <c r="B25" s="305">
        <v>7250</v>
      </c>
      <c r="C25" s="305">
        <f>ASAS!B6</f>
        <v>0</v>
      </c>
      <c r="D25" s="306">
        <f>ASAS!B7</f>
        <v>0</v>
      </c>
      <c r="E25" s="312">
        <f>ASAS!B8</f>
        <v>167.36</v>
      </c>
      <c r="F25" s="307">
        <f t="shared" si="1"/>
        <v>7082.64</v>
      </c>
      <c r="G25" s="372" t="s">
        <v>15</v>
      </c>
      <c r="H25" s="372" t="s">
        <v>15</v>
      </c>
      <c r="I25" s="117" t="s">
        <v>15</v>
      </c>
      <c r="J25" s="194" t="s">
        <v>15</v>
      </c>
      <c r="K25" s="109"/>
      <c r="L25"/>
      <c r="M25"/>
      <c r="N25"/>
      <c r="O25"/>
    </row>
    <row r="26" spans="1:15" ht="20.399999999999999" customHeight="1" x14ac:dyDescent="0.3">
      <c r="A26" s="304" t="s">
        <v>35</v>
      </c>
      <c r="B26" s="305">
        <v>2700</v>
      </c>
      <c r="C26" s="305">
        <f>BB!B6</f>
        <v>0</v>
      </c>
      <c r="D26" s="306"/>
      <c r="E26" s="312">
        <f>BB!B8</f>
        <v>0</v>
      </c>
      <c r="F26" s="307">
        <f t="shared" si="1"/>
        <v>2700</v>
      </c>
      <c r="G26" s="372" t="s">
        <v>15</v>
      </c>
      <c r="H26" s="372" t="s">
        <v>15</v>
      </c>
      <c r="I26" s="117" t="s">
        <v>15</v>
      </c>
      <c r="J26" s="194" t="s">
        <v>15</v>
      </c>
      <c r="K26" s="109"/>
      <c r="L26"/>
      <c r="M26"/>
      <c r="N26"/>
      <c r="O26"/>
    </row>
    <row r="27" spans="1:15" ht="20.399999999999999" customHeight="1" x14ac:dyDescent="0.3">
      <c r="A27" s="310" t="s">
        <v>36</v>
      </c>
      <c r="B27" s="305">
        <v>500</v>
      </c>
      <c r="C27" s="305">
        <f>BEYOND!B6</f>
        <v>0</v>
      </c>
      <c r="D27" s="306">
        <f>BEYOND!B7</f>
        <v>0</v>
      </c>
      <c r="E27" s="312">
        <f>BEYOND!B8</f>
        <v>0</v>
      </c>
      <c r="F27" s="307">
        <f>B27+C27-D27-E27</f>
        <v>500</v>
      </c>
      <c r="G27" s="372" t="s">
        <v>15</v>
      </c>
      <c r="H27" s="372" t="s">
        <v>15</v>
      </c>
      <c r="I27" s="117" t="s">
        <v>15</v>
      </c>
      <c r="J27" s="194" t="s">
        <v>15</v>
      </c>
      <c r="K27" s="109"/>
      <c r="L27"/>
      <c r="M27"/>
      <c r="N27"/>
      <c r="O27"/>
    </row>
    <row r="28" spans="1:15" ht="20.399999999999999" customHeight="1" x14ac:dyDescent="0.3">
      <c r="A28" s="310" t="s">
        <v>37</v>
      </c>
      <c r="B28" s="305">
        <v>500</v>
      </c>
      <c r="C28" s="305">
        <f>BLACKART!B6</f>
        <v>0</v>
      </c>
      <c r="D28" s="306">
        <f>BLACKART!B7</f>
        <v>0</v>
      </c>
      <c r="E28" s="312">
        <f>BLACKART!B8</f>
        <v>0</v>
      </c>
      <c r="F28" s="307">
        <f>B28+C28-D28-E28</f>
        <v>500</v>
      </c>
      <c r="G28" s="372" t="s">
        <v>15</v>
      </c>
      <c r="H28" s="372" t="s">
        <v>15</v>
      </c>
      <c r="I28" s="311" t="s">
        <v>15</v>
      </c>
      <c r="J28" s="308" t="s">
        <v>15</v>
      </c>
      <c r="K28" s="109"/>
      <c r="L28"/>
      <c r="M28"/>
      <c r="N28"/>
      <c r="O28"/>
    </row>
    <row r="29" spans="1:15" ht="20.100000000000001" customHeight="1" x14ac:dyDescent="0.3">
      <c r="A29" s="310" t="s">
        <v>38</v>
      </c>
      <c r="B29" s="305">
        <v>500</v>
      </c>
      <c r="C29" s="305">
        <f>BSA!B6</f>
        <v>0</v>
      </c>
      <c r="D29" s="306">
        <f ca="1">BSA!B7</f>
        <v>0</v>
      </c>
      <c r="E29" s="305">
        <f>BSA!B8</f>
        <v>0</v>
      </c>
      <c r="F29" s="307">
        <f t="shared" ca="1" si="1"/>
        <v>500</v>
      </c>
      <c r="G29" s="372" t="s">
        <v>15</v>
      </c>
      <c r="H29" s="372" t="s">
        <v>15</v>
      </c>
      <c r="I29" s="311" t="s">
        <v>15</v>
      </c>
      <c r="J29" s="194" t="s">
        <v>15</v>
      </c>
      <c r="K29" s="309"/>
      <c r="L29"/>
      <c r="M29"/>
      <c r="N29"/>
      <c r="O29"/>
    </row>
    <row r="30" spans="1:15" ht="20.100000000000001" customHeight="1" x14ac:dyDescent="0.3">
      <c r="A30" s="260" t="s">
        <v>39</v>
      </c>
      <c r="B30" s="254">
        <v>0</v>
      </c>
      <c r="C30" s="254">
        <f>BBSA!B6</f>
        <v>0</v>
      </c>
      <c r="D30" s="255">
        <v>0</v>
      </c>
      <c r="E30" s="254">
        <f>BBSA!B8</f>
        <v>0</v>
      </c>
      <c r="F30" s="257">
        <f>B30+C30-D30-E30</f>
        <v>0</v>
      </c>
      <c r="G30" s="374" t="s">
        <v>15</v>
      </c>
      <c r="H30" s="374" t="s">
        <v>15</v>
      </c>
      <c r="I30" s="258" t="s">
        <v>15</v>
      </c>
      <c r="J30" s="259" t="s">
        <v>15</v>
      </c>
      <c r="K30" s="109"/>
      <c r="L30"/>
      <c r="M30"/>
      <c r="N30"/>
      <c r="O30"/>
    </row>
    <row r="31" spans="1:15" ht="20.100000000000001" customHeight="1" x14ac:dyDescent="0.3">
      <c r="A31" s="310" t="s">
        <v>40</v>
      </c>
      <c r="B31" s="305">
        <v>4800</v>
      </c>
      <c r="C31" s="305">
        <f>'B&amp;B'!B6</f>
        <v>0</v>
      </c>
      <c r="D31" s="306">
        <v>1600</v>
      </c>
      <c r="E31" s="312">
        <f>'B&amp;B'!B8</f>
        <v>0</v>
      </c>
      <c r="F31" s="307">
        <f t="shared" ref="F31:F41" si="2">B31+C31-D31-E31</f>
        <v>3200</v>
      </c>
      <c r="G31" s="372" t="s">
        <v>15</v>
      </c>
      <c r="H31" s="372" t="s">
        <v>15</v>
      </c>
      <c r="I31" s="482"/>
      <c r="J31" s="481"/>
      <c r="K31" s="309"/>
      <c r="L31"/>
      <c r="M31"/>
      <c r="N31"/>
      <c r="O31"/>
    </row>
    <row r="32" spans="1:15" s="292" customFormat="1" ht="20.100000000000001" customHeight="1" x14ac:dyDescent="0.3">
      <c r="A32" s="449" t="s">
        <v>41</v>
      </c>
      <c r="B32" s="450">
        <v>5500</v>
      </c>
      <c r="C32" s="450">
        <f>TechCRU!B6</f>
        <v>0</v>
      </c>
      <c r="D32" s="451">
        <f>TechCRU!B7</f>
        <v>0</v>
      </c>
      <c r="E32" s="452">
        <f>TechCRU!B8</f>
        <v>5500</v>
      </c>
      <c r="F32" s="453">
        <f t="shared" si="2"/>
        <v>0</v>
      </c>
      <c r="G32" s="454" t="s">
        <v>15</v>
      </c>
      <c r="H32" s="454" t="s">
        <v>15</v>
      </c>
      <c r="I32" s="455" t="s">
        <v>15</v>
      </c>
      <c r="J32" s="456" t="s">
        <v>15</v>
      </c>
      <c r="K32" s="457"/>
      <c r="L32" s="291"/>
      <c r="M32" s="291"/>
      <c r="N32" s="291"/>
      <c r="O32" s="291"/>
    </row>
    <row r="33" spans="1:24" ht="20.100000000000001" customHeight="1" x14ac:dyDescent="0.3">
      <c r="A33" s="105" t="s">
        <v>42</v>
      </c>
      <c r="B33" s="92">
        <v>500</v>
      </c>
      <c r="C33" s="92">
        <f>CECM!B6</f>
        <v>0</v>
      </c>
      <c r="D33" s="94"/>
      <c r="E33" s="106">
        <f>CECM!B8</f>
        <v>0</v>
      </c>
      <c r="F33" s="115">
        <f>B33+C33-D33-E33</f>
        <v>500</v>
      </c>
      <c r="G33" s="116" t="s">
        <v>15</v>
      </c>
      <c r="H33" s="116" t="s">
        <v>15</v>
      </c>
      <c r="I33" s="117" t="s">
        <v>15</v>
      </c>
      <c r="J33" s="194" t="s">
        <v>15</v>
      </c>
      <c r="K33" s="108"/>
      <c r="L33"/>
      <c r="M33"/>
      <c r="N33"/>
      <c r="O33"/>
    </row>
    <row r="34" spans="1:24" ht="20.100000000000001" customHeight="1" x14ac:dyDescent="0.3">
      <c r="A34" s="105" t="s">
        <v>43</v>
      </c>
      <c r="B34" s="92">
        <v>500</v>
      </c>
      <c r="C34" s="92">
        <f>Caribbean!B6</f>
        <v>0</v>
      </c>
      <c r="D34" s="94">
        <v>166</v>
      </c>
      <c r="E34" s="106">
        <f>Caribbean!B8</f>
        <v>0</v>
      </c>
      <c r="F34" s="115">
        <f>B34+C34-D34-E34</f>
        <v>334</v>
      </c>
      <c r="G34" s="116" t="s">
        <v>15</v>
      </c>
      <c r="H34" s="116" t="s">
        <v>15</v>
      </c>
      <c r="I34" s="482"/>
      <c r="J34" s="481"/>
      <c r="K34" s="108"/>
      <c r="L34"/>
      <c r="M34"/>
      <c r="N34"/>
      <c r="O34"/>
    </row>
    <row r="35" spans="1:24" s="70" customFormat="1" ht="20.100000000000001" customHeight="1" x14ac:dyDescent="0.3">
      <c r="A35" s="105" t="s">
        <v>44</v>
      </c>
      <c r="B35" s="92">
        <v>15000</v>
      </c>
      <c r="C35" s="92">
        <f>CSA!B6</f>
        <v>0</v>
      </c>
      <c r="D35" s="94">
        <f>CSA!B7</f>
        <v>0</v>
      </c>
      <c r="E35" s="92">
        <f>CSA!B8</f>
        <v>0</v>
      </c>
      <c r="F35" s="115">
        <f t="shared" si="2"/>
        <v>15000</v>
      </c>
      <c r="G35" s="116" t="s">
        <v>15</v>
      </c>
      <c r="H35" s="116" t="s">
        <v>15</v>
      </c>
      <c r="I35" s="117" t="s">
        <v>15</v>
      </c>
      <c r="J35" s="194" t="s">
        <v>15</v>
      </c>
      <c r="K35" s="108"/>
      <c r="L35"/>
      <c r="M35"/>
      <c r="N35"/>
      <c r="O35"/>
      <c r="P35" s="34"/>
      <c r="Q35" s="34"/>
      <c r="R35" s="34"/>
      <c r="S35" s="34"/>
      <c r="T35" s="34"/>
      <c r="U35" s="34"/>
      <c r="V35" s="34"/>
      <c r="W35" s="34"/>
      <c r="X35" s="34"/>
    </row>
    <row r="36" spans="1:24" s="70" customFormat="1" ht="20.100000000000001" customHeight="1" x14ac:dyDescent="0.3">
      <c r="A36" s="105" t="s">
        <v>45</v>
      </c>
      <c r="B36" s="92">
        <v>500</v>
      </c>
      <c r="C36" s="92">
        <f>ChiEps!B6</f>
        <v>0</v>
      </c>
      <c r="D36" s="94">
        <f>ChiEps!B7</f>
        <v>0</v>
      </c>
      <c r="E36" s="92">
        <f>ChiEps!B8</f>
        <v>0</v>
      </c>
      <c r="F36" s="115">
        <f>B36+C36-D36-E36</f>
        <v>500</v>
      </c>
      <c r="G36" s="116" t="s">
        <v>15</v>
      </c>
      <c r="H36" s="116" t="s">
        <v>15</v>
      </c>
      <c r="I36" s="117" t="s">
        <v>15</v>
      </c>
      <c r="J36" s="194" t="s">
        <v>15</v>
      </c>
      <c r="K36" s="108"/>
      <c r="L36"/>
      <c r="M36"/>
      <c r="N36"/>
      <c r="O36"/>
      <c r="P36" s="34"/>
      <c r="Q36" s="34"/>
      <c r="R36" s="34"/>
      <c r="S36" s="34"/>
      <c r="T36" s="34"/>
      <c r="U36" s="34"/>
      <c r="V36" s="34"/>
      <c r="W36" s="34"/>
      <c r="X36" s="34"/>
    </row>
    <row r="37" spans="1:24" ht="20.100000000000001" customHeight="1" x14ac:dyDescent="0.3">
      <c r="A37" s="105" t="s">
        <v>46</v>
      </c>
      <c r="B37" s="92">
        <v>500</v>
      </c>
      <c r="C37" s="92">
        <f>ChiRho!B6</f>
        <v>0</v>
      </c>
      <c r="D37" s="94">
        <v>0</v>
      </c>
      <c r="E37" s="92">
        <f>ChiRho!B8</f>
        <v>0</v>
      </c>
      <c r="F37" s="115">
        <f t="shared" si="2"/>
        <v>500</v>
      </c>
      <c r="G37" s="116" t="s">
        <v>15</v>
      </c>
      <c r="H37" s="116" t="s">
        <v>15</v>
      </c>
      <c r="I37" s="117" t="s">
        <v>15</v>
      </c>
      <c r="J37" s="194" t="s">
        <v>15</v>
      </c>
      <c r="K37" s="108"/>
      <c r="L37"/>
      <c r="M37"/>
      <c r="N37"/>
      <c r="O37"/>
    </row>
    <row r="38" spans="1:24" ht="20.100000000000001" customHeight="1" x14ac:dyDescent="0.3">
      <c r="A38" s="104" t="s">
        <v>47</v>
      </c>
      <c r="B38" s="92">
        <v>11750</v>
      </c>
      <c r="C38" s="92">
        <v>0</v>
      </c>
      <c r="D38" s="94">
        <f>Christians!B7</f>
        <v>0</v>
      </c>
      <c r="E38" s="106">
        <f>Christians!B8</f>
        <v>8641.0400000000009</v>
      </c>
      <c r="F38" s="115">
        <f t="shared" si="2"/>
        <v>3108.9599999999991</v>
      </c>
      <c r="G38" s="116" t="s">
        <v>15</v>
      </c>
      <c r="H38" s="116" t="s">
        <v>15</v>
      </c>
      <c r="I38" s="117" t="s">
        <v>15</v>
      </c>
      <c r="J38" s="194" t="s">
        <v>15</v>
      </c>
      <c r="K38" s="109"/>
      <c r="L38"/>
      <c r="M38"/>
      <c r="N38"/>
      <c r="O38"/>
    </row>
    <row r="39" spans="1:24" customFormat="1" ht="20.100000000000001" customHeight="1" x14ac:dyDescent="0.3">
      <c r="A39" s="110" t="s">
        <v>48</v>
      </c>
      <c r="B39" s="111">
        <v>400</v>
      </c>
      <c r="C39">
        <f>CISER!B6</f>
        <v>0</v>
      </c>
      <c r="D39" s="480">
        <v>0</v>
      </c>
      <c r="E39" s="132">
        <f>CISER!B8</f>
        <v>0</v>
      </c>
      <c r="F39" s="2">
        <f>B39+C39-D39-E39</f>
        <v>400</v>
      </c>
      <c r="G39" s="375" t="s">
        <v>15</v>
      </c>
      <c r="H39" s="375" t="s">
        <v>15</v>
      </c>
      <c r="I39" s="139" t="s">
        <v>15</v>
      </c>
      <c r="J39" s="139" t="s">
        <v>15</v>
      </c>
      <c r="K39" s="103"/>
    </row>
    <row r="40" spans="1:24" ht="34.5" customHeight="1" x14ac:dyDescent="0.3">
      <c r="A40" s="104" t="s">
        <v>49</v>
      </c>
      <c r="B40" s="92">
        <v>2000</v>
      </c>
      <c r="C40" s="92">
        <v>0</v>
      </c>
      <c r="D40" s="94">
        <f>'A&amp;S Ambassadors'!B7</f>
        <v>0</v>
      </c>
      <c r="E40" s="106">
        <f>'A&amp;S Ambassadors'!B8</f>
        <v>0</v>
      </c>
      <c r="F40" s="115">
        <f t="shared" si="2"/>
        <v>2000</v>
      </c>
      <c r="G40" s="116" t="s">
        <v>15</v>
      </c>
      <c r="H40" s="116" t="s">
        <v>15</v>
      </c>
      <c r="I40" s="117" t="s">
        <v>15</v>
      </c>
      <c r="J40" s="194" t="s">
        <v>15</v>
      </c>
      <c r="K40" s="109"/>
      <c r="L40"/>
      <c r="M40"/>
      <c r="N40"/>
      <c r="O40"/>
    </row>
    <row r="41" spans="1:24" ht="20.100000000000001" customHeight="1" x14ac:dyDescent="0.3">
      <c r="A41" s="104" t="s">
        <v>50</v>
      </c>
      <c r="B41" s="92">
        <v>1550</v>
      </c>
      <c r="C41" s="92">
        <f>DWS!B6</f>
        <v>0</v>
      </c>
      <c r="D41" s="94">
        <v>516</v>
      </c>
      <c r="E41" s="92">
        <f>DWS!B8</f>
        <v>0</v>
      </c>
      <c r="F41" s="115">
        <f t="shared" si="2"/>
        <v>1034</v>
      </c>
      <c r="G41" s="116" t="s">
        <v>15</v>
      </c>
      <c r="H41" s="116" t="s">
        <v>15</v>
      </c>
      <c r="I41" s="482"/>
      <c r="J41" s="481"/>
      <c r="K41" s="109"/>
      <c r="L41"/>
      <c r="M41"/>
      <c r="N41"/>
      <c r="O41"/>
    </row>
    <row r="42" spans="1:24" ht="20.100000000000001" customHeight="1" x14ac:dyDescent="0.3">
      <c r="A42" s="104" t="s">
        <v>51</v>
      </c>
      <c r="B42" s="92">
        <v>500</v>
      </c>
      <c r="C42" s="92">
        <f>DelightM!B6</f>
        <v>0</v>
      </c>
      <c r="D42" s="94">
        <v>166</v>
      </c>
      <c r="E42" s="92">
        <f>DelightM!B8</f>
        <v>0</v>
      </c>
      <c r="F42" s="115">
        <f>B42+C42-D42-E42</f>
        <v>334</v>
      </c>
      <c r="G42" s="116" t="s">
        <v>15</v>
      </c>
      <c r="H42" s="116" t="s">
        <v>15</v>
      </c>
      <c r="I42" s="482"/>
      <c r="J42" s="481"/>
      <c r="K42" s="109"/>
      <c r="L42"/>
      <c r="M42"/>
      <c r="N42"/>
      <c r="O42"/>
    </row>
    <row r="43" spans="1:24" ht="20.100000000000001" customHeight="1" x14ac:dyDescent="0.3">
      <c r="A43" s="104" t="s">
        <v>52</v>
      </c>
      <c r="B43" s="92">
        <v>2300</v>
      </c>
      <c r="C43" s="92">
        <v>0</v>
      </c>
      <c r="D43" s="94">
        <v>0</v>
      </c>
      <c r="E43" s="92">
        <f>DSP!B7</f>
        <v>1100</v>
      </c>
      <c r="F43" s="115">
        <f>B43+C43-D43-E43</f>
        <v>1200</v>
      </c>
      <c r="G43" s="116" t="s">
        <v>15</v>
      </c>
      <c r="H43" s="116" t="s">
        <v>15</v>
      </c>
      <c r="I43" s="117" t="s">
        <v>15</v>
      </c>
      <c r="J43" s="194" t="s">
        <v>15</v>
      </c>
      <c r="K43" s="109"/>
      <c r="L43"/>
      <c r="M43"/>
      <c r="N43"/>
      <c r="O43"/>
    </row>
    <row r="44" spans="1:24" ht="20.100000000000001" customHeight="1" x14ac:dyDescent="0.3">
      <c r="A44" s="260" t="s">
        <v>53</v>
      </c>
      <c r="B44" s="254">
        <v>0</v>
      </c>
      <c r="C44" s="254">
        <v>0</v>
      </c>
      <c r="D44" s="255">
        <v>0</v>
      </c>
      <c r="E44" s="256">
        <v>0</v>
      </c>
      <c r="F44" s="257">
        <f t="shared" ref="F44:F59" si="3">B44+C44-D44-E44</f>
        <v>0</v>
      </c>
      <c r="G44" s="374"/>
      <c r="H44" s="374"/>
      <c r="I44" s="258"/>
      <c r="J44" s="259"/>
      <c r="K44" s="431"/>
      <c r="L44"/>
      <c r="M44"/>
      <c r="N44"/>
      <c r="O44"/>
    </row>
    <row r="45" spans="1:24" ht="20.100000000000001" customHeight="1" x14ac:dyDescent="0.3">
      <c r="A45" s="260" t="s">
        <v>54</v>
      </c>
      <c r="B45" s="254">
        <v>0</v>
      </c>
      <c r="C45" s="254">
        <f>DSC!B6</f>
        <v>0</v>
      </c>
      <c r="D45" s="255">
        <v>0</v>
      </c>
      <c r="E45" s="254">
        <f>DSC!B8</f>
        <v>0</v>
      </c>
      <c r="F45" s="257">
        <f t="shared" si="3"/>
        <v>0</v>
      </c>
      <c r="G45" s="374" t="s">
        <v>15</v>
      </c>
      <c r="H45" s="374" t="s">
        <v>15</v>
      </c>
      <c r="I45" s="258"/>
      <c r="J45" s="259"/>
      <c r="K45" s="431">
        <v>21</v>
      </c>
      <c r="L45"/>
      <c r="M45"/>
      <c r="N45"/>
      <c r="O45"/>
    </row>
    <row r="46" spans="1:24" s="109" customFormat="1" ht="20.100000000000001" customHeight="1" x14ac:dyDescent="0.3">
      <c r="A46" s="206" t="s">
        <v>55</v>
      </c>
      <c r="B46" s="207">
        <v>500</v>
      </c>
      <c r="C46" s="207">
        <f>DTL!B6</f>
        <v>0</v>
      </c>
      <c r="D46" s="208">
        <v>166</v>
      </c>
      <c r="E46" s="207">
        <f>DTL!B8</f>
        <v>0</v>
      </c>
      <c r="F46" s="303">
        <f>B46+C46-D46-E46</f>
        <v>334</v>
      </c>
      <c r="G46" s="116" t="s">
        <v>15</v>
      </c>
      <c r="H46" s="116" t="s">
        <v>15</v>
      </c>
      <c r="I46" s="482"/>
      <c r="J46" s="482"/>
      <c r="L46" s="113"/>
      <c r="M46" s="113"/>
      <c r="N46" s="113"/>
      <c r="O46" s="113"/>
    </row>
    <row r="47" spans="1:24" ht="20.100000000000001" customHeight="1" x14ac:dyDescent="0.3">
      <c r="A47" s="432" t="s">
        <v>56</v>
      </c>
      <c r="B47" s="433">
        <v>0</v>
      </c>
      <c r="C47" s="268"/>
      <c r="D47" s="434"/>
      <c r="E47" s="268"/>
      <c r="F47" s="435">
        <f>B47+C47-D47-E47</f>
        <v>0</v>
      </c>
      <c r="G47" s="374"/>
      <c r="H47" s="374"/>
      <c r="I47" s="258"/>
      <c r="J47" s="258"/>
      <c r="K47" s="431"/>
      <c r="L47"/>
      <c r="M47"/>
      <c r="N47"/>
      <c r="O47"/>
    </row>
    <row r="48" spans="1:24" customFormat="1" ht="20.100000000000001" customHeight="1" x14ac:dyDescent="0.3">
      <c r="A48" s="368" t="s">
        <v>57</v>
      </c>
      <c r="B48" s="369">
        <v>805</v>
      </c>
      <c r="C48" s="395">
        <v>0</v>
      </c>
      <c r="D48" s="479">
        <v>0</v>
      </c>
      <c r="E48" s="394">
        <v>0</v>
      </c>
      <c r="F48" s="370">
        <f>B48+C48-D48-E48</f>
        <v>805</v>
      </c>
      <c r="G48" s="375" t="s">
        <v>15</v>
      </c>
      <c r="H48" s="375" t="s">
        <v>15</v>
      </c>
      <c r="I48" s="139" t="s">
        <v>15</v>
      </c>
      <c r="J48" s="139" t="s">
        <v>15</v>
      </c>
      <c r="K48" s="103"/>
    </row>
    <row r="49" spans="1:15" customFormat="1" ht="20.100000000000001" customHeight="1" x14ac:dyDescent="0.3">
      <c r="A49" s="365" t="s">
        <v>58</v>
      </c>
      <c r="B49" s="367">
        <v>325</v>
      </c>
      <c r="C49" s="393">
        <v>0</v>
      </c>
      <c r="D49" s="396">
        <v>0</v>
      </c>
      <c r="E49" s="396">
        <v>0</v>
      </c>
      <c r="F49" s="2">
        <f>B49+C49-D49-E49</f>
        <v>325</v>
      </c>
      <c r="G49" s="375" t="s">
        <v>15</v>
      </c>
      <c r="H49" s="375" t="s">
        <v>15</v>
      </c>
      <c r="I49" s="139" t="s">
        <v>15</v>
      </c>
      <c r="J49" s="139" t="s">
        <v>15</v>
      </c>
      <c r="K49" s="103"/>
    </row>
    <row r="50" spans="1:15" ht="20.100000000000001" customHeight="1" x14ac:dyDescent="0.3">
      <c r="A50" s="107" t="s">
        <v>59</v>
      </c>
      <c r="B50" s="92">
        <v>1700</v>
      </c>
      <c r="C50" s="398">
        <v>0</v>
      </c>
      <c r="D50" s="94">
        <v>0</v>
      </c>
      <c r="E50" s="106">
        <f>EON!B8</f>
        <v>0</v>
      </c>
      <c r="F50" s="115">
        <f t="shared" si="3"/>
        <v>1700</v>
      </c>
      <c r="G50" s="116" t="s">
        <v>15</v>
      </c>
      <c r="H50" s="116" t="s">
        <v>15</v>
      </c>
      <c r="I50" s="117" t="s">
        <v>15</v>
      </c>
      <c r="J50" s="194" t="s">
        <v>15</v>
      </c>
      <c r="K50" s="109"/>
      <c r="L50"/>
      <c r="M50"/>
      <c r="N50"/>
      <c r="O50"/>
    </row>
    <row r="51" spans="1:15" ht="20.100000000000001" customHeight="1" x14ac:dyDescent="0.3">
      <c r="A51" s="93" t="s">
        <v>60</v>
      </c>
      <c r="B51" s="92">
        <v>750</v>
      </c>
      <c r="C51" s="92">
        <f>Techtones!B6</f>
        <v>0</v>
      </c>
      <c r="D51" s="94">
        <f>Techtones!B7</f>
        <v>0</v>
      </c>
      <c r="E51" s="106">
        <f>Techtones!B8</f>
        <v>0</v>
      </c>
      <c r="F51" s="115">
        <f>B51+C51-D51-E51</f>
        <v>750</v>
      </c>
      <c r="G51" s="116" t="s">
        <v>15</v>
      </c>
      <c r="H51" s="116" t="s">
        <v>15</v>
      </c>
      <c r="I51" s="117" t="s">
        <v>15</v>
      </c>
      <c r="J51" s="194" t="s">
        <v>15</v>
      </c>
      <c r="K51" s="109"/>
      <c r="L51"/>
      <c r="M51"/>
      <c r="N51"/>
      <c r="O51"/>
    </row>
    <row r="52" spans="1:15" ht="20.100000000000001" customHeight="1" x14ac:dyDescent="0.3">
      <c r="A52" s="397" t="s">
        <v>61</v>
      </c>
      <c r="B52" s="92">
        <v>500</v>
      </c>
      <c r="C52" s="92">
        <f>FF!B6</f>
        <v>0</v>
      </c>
      <c r="D52" s="94">
        <f>FF!B7</f>
        <v>0</v>
      </c>
      <c r="E52" s="106">
        <f>FF!B8</f>
        <v>0</v>
      </c>
      <c r="F52" s="115">
        <f>B52+C52-D52-E52</f>
        <v>500</v>
      </c>
      <c r="G52" s="116" t="s">
        <v>15</v>
      </c>
      <c r="H52" s="116" t="s">
        <v>15</v>
      </c>
      <c r="I52" s="117" t="s">
        <v>15</v>
      </c>
      <c r="J52" s="194" t="s">
        <v>15</v>
      </c>
      <c r="K52" s="109"/>
      <c r="L52"/>
      <c r="M52"/>
      <c r="N52"/>
      <c r="O52"/>
    </row>
    <row r="53" spans="1:15" ht="20.100000000000001" customHeight="1" x14ac:dyDescent="0.3">
      <c r="A53" s="478" t="s">
        <v>62</v>
      </c>
      <c r="B53" s="254">
        <v>0</v>
      </c>
      <c r="C53" s="254">
        <f>FSC!B6</f>
        <v>0</v>
      </c>
      <c r="D53" s="255">
        <f>EON!B7</f>
        <v>0</v>
      </c>
      <c r="E53" s="256">
        <f>FSC!B8</f>
        <v>0</v>
      </c>
      <c r="F53" s="257">
        <f>B53+C53-D53-E53</f>
        <v>0</v>
      </c>
      <c r="G53" s="374" t="s">
        <v>15</v>
      </c>
      <c r="H53" s="374" t="s">
        <v>15</v>
      </c>
      <c r="I53" s="258"/>
      <c r="J53" s="259"/>
      <c r="K53" s="431"/>
      <c r="L53"/>
      <c r="M53"/>
      <c r="N53"/>
      <c r="O53"/>
    </row>
    <row r="54" spans="1:15" x14ac:dyDescent="0.3">
      <c r="A54" s="104" t="s">
        <v>63</v>
      </c>
      <c r="B54" s="92">
        <v>730</v>
      </c>
      <c r="C54" s="92">
        <f>Filipino!B6</f>
        <v>0</v>
      </c>
      <c r="D54" s="94">
        <f>Filipino!B7</f>
        <v>0</v>
      </c>
      <c r="E54" s="92">
        <f>Filipino!B8</f>
        <v>0</v>
      </c>
      <c r="F54" s="115">
        <f t="shared" si="3"/>
        <v>730</v>
      </c>
      <c r="G54" s="116" t="s">
        <v>15</v>
      </c>
      <c r="H54" s="116" t="s">
        <v>15</v>
      </c>
      <c r="I54" s="117" t="s">
        <v>15</v>
      </c>
      <c r="J54" s="194" t="s">
        <v>15</v>
      </c>
      <c r="K54" s="109"/>
      <c r="L54"/>
      <c r="M54"/>
      <c r="N54"/>
      <c r="O54"/>
    </row>
    <row r="55" spans="1:15" x14ac:dyDescent="0.3">
      <c r="A55" s="366" t="s">
        <v>64</v>
      </c>
      <c r="B55" s="364">
        <v>1000</v>
      </c>
      <c r="C55" s="92">
        <f>FinAsso!B6</f>
        <v>0</v>
      </c>
      <c r="D55" s="94">
        <v>333</v>
      </c>
      <c r="E55" s="106">
        <f>FinAsso!B8</f>
        <v>0</v>
      </c>
      <c r="F55" s="115">
        <f t="shared" si="3"/>
        <v>667</v>
      </c>
      <c r="G55" s="116" t="s">
        <v>15</v>
      </c>
      <c r="H55" s="116" t="s">
        <v>15</v>
      </c>
      <c r="I55" s="482"/>
      <c r="J55" s="481"/>
      <c r="K55" s="109"/>
      <c r="L55"/>
      <c r="M55"/>
      <c r="N55"/>
      <c r="O55"/>
    </row>
    <row r="56" spans="1:15" x14ac:dyDescent="0.3">
      <c r="A56" s="366" t="s">
        <v>65</v>
      </c>
      <c r="B56" s="364">
        <v>500</v>
      </c>
      <c r="C56" s="92">
        <f>FMSF!B6</f>
        <v>0</v>
      </c>
      <c r="D56" s="94">
        <v>166</v>
      </c>
      <c r="E56" s="106">
        <f>FMSF!B8</f>
        <v>0</v>
      </c>
      <c r="F56" s="115">
        <f>B56+C56-D56-E56</f>
        <v>334</v>
      </c>
      <c r="G56" s="116" t="s">
        <v>15</v>
      </c>
      <c r="H56" s="116" t="s">
        <v>15</v>
      </c>
      <c r="I56" s="482"/>
      <c r="J56" s="481"/>
      <c r="K56" s="109"/>
      <c r="L56"/>
      <c r="M56"/>
      <c r="N56"/>
      <c r="O56"/>
    </row>
    <row r="57" spans="1:15" x14ac:dyDescent="0.3">
      <c r="A57" s="365" t="s">
        <v>66</v>
      </c>
      <c r="B57" s="364">
        <v>500</v>
      </c>
      <c r="C57" s="92">
        <f>GYM!B6</f>
        <v>0</v>
      </c>
      <c r="D57" s="94">
        <f>GYM!B7</f>
        <v>0</v>
      </c>
      <c r="E57" s="106">
        <f>GYM!B8</f>
        <v>0</v>
      </c>
      <c r="F57" s="115">
        <f>B57+C57-D57-E57</f>
        <v>500</v>
      </c>
      <c r="G57" s="116" t="s">
        <v>15</v>
      </c>
      <c r="H57" s="116" t="s">
        <v>15</v>
      </c>
      <c r="I57" s="117" t="s">
        <v>15</v>
      </c>
      <c r="J57" s="194" t="s">
        <v>15</v>
      </c>
      <c r="K57" s="109"/>
      <c r="L57"/>
      <c r="M57"/>
      <c r="N57"/>
      <c r="O57"/>
    </row>
    <row r="58" spans="1:15" ht="20.100000000000001" customHeight="1" x14ac:dyDescent="0.3">
      <c r="A58" s="436" t="s">
        <v>67</v>
      </c>
      <c r="B58" s="254">
        <v>0</v>
      </c>
      <c r="C58" s="254">
        <f>GLW!B6</f>
        <v>0</v>
      </c>
      <c r="D58" s="255"/>
      <c r="E58" s="254">
        <f>GLW!B8</f>
        <v>0</v>
      </c>
      <c r="F58" s="257">
        <f t="shared" si="3"/>
        <v>0</v>
      </c>
      <c r="G58" s="374"/>
      <c r="H58" s="374"/>
      <c r="I58" s="258"/>
      <c r="J58" s="259"/>
      <c r="K58" s="431"/>
      <c r="L58"/>
      <c r="M58"/>
      <c r="N58"/>
      <c r="O58"/>
    </row>
    <row r="59" spans="1:15" ht="20.100000000000001" customHeight="1" x14ac:dyDescent="0.3">
      <c r="A59" s="310" t="s">
        <v>68</v>
      </c>
      <c r="B59" s="305">
        <v>700</v>
      </c>
      <c r="C59" s="305">
        <v>0</v>
      </c>
      <c r="D59" s="306"/>
      <c r="E59" s="305">
        <f>GSS!B8</f>
        <v>0</v>
      </c>
      <c r="F59" s="307">
        <f t="shared" si="3"/>
        <v>700</v>
      </c>
      <c r="G59" s="372" t="s">
        <v>15</v>
      </c>
      <c r="H59" s="372" t="s">
        <v>15</v>
      </c>
      <c r="I59" s="311" t="s">
        <v>15</v>
      </c>
      <c r="J59" s="194" t="s">
        <v>15</v>
      </c>
      <c r="K59" s="309"/>
      <c r="L59"/>
      <c r="M59"/>
      <c r="N59"/>
      <c r="O59"/>
    </row>
    <row r="60" spans="1:15" ht="20.100000000000001" customHeight="1" x14ac:dyDescent="0.3">
      <c r="A60" s="310" t="s">
        <v>69</v>
      </c>
      <c r="B60" s="305">
        <v>600</v>
      </c>
      <c r="C60" s="305">
        <f>GSA!B6</f>
        <v>0</v>
      </c>
      <c r="D60" s="306">
        <v>200</v>
      </c>
      <c r="E60" s="305">
        <f>GSA!B8</f>
        <v>0</v>
      </c>
      <c r="F60" s="307">
        <f>B60+C60-D60-E60</f>
        <v>400</v>
      </c>
      <c r="G60" s="372" t="s">
        <v>15</v>
      </c>
      <c r="H60" s="116" t="s">
        <v>15</v>
      </c>
      <c r="I60" s="482"/>
      <c r="J60" s="481"/>
      <c r="K60" s="309"/>
      <c r="L60"/>
      <c r="M60"/>
      <c r="N60"/>
      <c r="O60"/>
    </row>
    <row r="61" spans="1:15" ht="20.100000000000001" customHeight="1" x14ac:dyDescent="0.3">
      <c r="A61" s="260" t="s">
        <v>70</v>
      </c>
      <c r="B61" s="254">
        <v>0</v>
      </c>
      <c r="C61" s="254">
        <f>'Goin'' Band'!B6</f>
        <v>0</v>
      </c>
      <c r="D61" s="255">
        <f>'Goin'' Band'!B7</f>
        <v>0</v>
      </c>
      <c r="E61" s="256">
        <f>'Goin'' Band'!B8</f>
        <v>0</v>
      </c>
      <c r="F61" s="257">
        <f>B61+C61-D61-E61</f>
        <v>0</v>
      </c>
      <c r="G61" s="374" t="s">
        <v>15</v>
      </c>
      <c r="H61" s="374" t="s">
        <v>15</v>
      </c>
      <c r="I61" s="258"/>
      <c r="J61" s="259"/>
      <c r="K61" s="431">
        <v>2024</v>
      </c>
      <c r="L61"/>
      <c r="M61"/>
      <c r="N61"/>
      <c r="O61"/>
    </row>
    <row r="62" spans="1:15" ht="20.100000000000001" customHeight="1" x14ac:dyDescent="0.3">
      <c r="A62" s="104" t="s">
        <v>71</v>
      </c>
      <c r="B62" s="92">
        <v>500</v>
      </c>
      <c r="C62" s="92">
        <f>HILLEL!B6</f>
        <v>0</v>
      </c>
      <c r="D62" s="94">
        <f>HILLEL!B7</f>
        <v>0</v>
      </c>
      <c r="E62" s="106">
        <f>HILLEL!B8</f>
        <v>0</v>
      </c>
      <c r="F62" s="115">
        <f>B62+C62-D62-E62</f>
        <v>500</v>
      </c>
      <c r="G62" s="116" t="s">
        <v>15</v>
      </c>
      <c r="H62" s="116" t="s">
        <v>15</v>
      </c>
      <c r="I62" s="117" t="s">
        <v>15</v>
      </c>
      <c r="J62" s="194" t="s">
        <v>15</v>
      </c>
      <c r="K62" s="109"/>
      <c r="L62"/>
      <c r="M62"/>
      <c r="N62"/>
      <c r="O62"/>
    </row>
    <row r="63" spans="1:15" ht="20.100000000000001" customHeight="1" x14ac:dyDescent="0.3">
      <c r="A63" s="93" t="s">
        <v>72</v>
      </c>
      <c r="B63" s="92">
        <v>10000</v>
      </c>
      <c r="C63" s="92">
        <f>HSS!B6</f>
        <v>0</v>
      </c>
      <c r="D63" s="94">
        <f>HSS!B7</f>
        <v>0</v>
      </c>
      <c r="E63" s="106">
        <f>HSS!B8</f>
        <v>522</v>
      </c>
      <c r="F63" s="115">
        <f t="shared" ref="F63:F87" si="4">B63+C63-D63-E63</f>
        <v>9478</v>
      </c>
      <c r="G63" s="116" t="s">
        <v>15</v>
      </c>
      <c r="H63" s="116" t="s">
        <v>15</v>
      </c>
      <c r="I63" s="117" t="s">
        <v>15</v>
      </c>
      <c r="J63" s="194" t="s">
        <v>15</v>
      </c>
      <c r="K63" s="109"/>
      <c r="L63"/>
      <c r="M63"/>
      <c r="N63"/>
      <c r="O63"/>
    </row>
    <row r="64" spans="1:15" ht="20.100000000000001" customHeight="1" x14ac:dyDescent="0.3">
      <c r="A64" s="399" t="s">
        <v>73</v>
      </c>
      <c r="B64" s="349">
        <v>500</v>
      </c>
      <c r="C64" s="350">
        <f>HAAPH!B6</f>
        <v>0</v>
      </c>
      <c r="D64" s="351">
        <f>HAAPH!B7</f>
        <v>0</v>
      </c>
      <c r="E64" s="352">
        <f>HAAPH!B8</f>
        <v>0</v>
      </c>
      <c r="F64" s="353">
        <f>B64+C64-D64-E64</f>
        <v>500</v>
      </c>
      <c r="G64" s="116" t="s">
        <v>15</v>
      </c>
      <c r="H64" s="116" t="s">
        <v>15</v>
      </c>
      <c r="I64" s="139" t="s">
        <v>15</v>
      </c>
      <c r="J64" s="139" t="s">
        <v>15</v>
      </c>
      <c r="K64" s="215"/>
      <c r="L64"/>
      <c r="M64"/>
      <c r="N64"/>
      <c r="O64"/>
    </row>
    <row r="65" spans="1:15" customFormat="1" ht="21.6" customHeight="1" x14ac:dyDescent="0.3">
      <c r="A65" s="335" t="s">
        <v>74</v>
      </c>
      <c r="B65" s="111">
        <v>1700</v>
      </c>
      <c r="C65" s="400">
        <v>0</v>
      </c>
      <c r="D65" s="474">
        <v>566</v>
      </c>
      <c r="E65" s="222">
        <f>HDFS!B8</f>
        <v>0</v>
      </c>
      <c r="F65" s="2">
        <f>B65+C65-D65-E65</f>
        <v>1134</v>
      </c>
      <c r="G65" s="484"/>
      <c r="H65" s="484"/>
      <c r="I65" s="139" t="s">
        <v>15</v>
      </c>
      <c r="J65" s="139" t="s">
        <v>15</v>
      </c>
      <c r="K65" s="103"/>
    </row>
    <row r="66" spans="1:15" ht="20.100000000000001" customHeight="1" x14ac:dyDescent="0.3">
      <c r="A66" s="304" t="s">
        <v>75</v>
      </c>
      <c r="B66" s="305">
        <v>1450</v>
      </c>
      <c r="C66" s="305">
        <f>ISA!B6</f>
        <v>0</v>
      </c>
      <c r="D66" s="306">
        <v>483</v>
      </c>
      <c r="E66" s="312">
        <f>ISA!B8</f>
        <v>0</v>
      </c>
      <c r="F66" s="307">
        <f t="shared" si="4"/>
        <v>967</v>
      </c>
      <c r="G66" s="483"/>
      <c r="H66" s="483"/>
      <c r="I66" s="482"/>
      <c r="J66" s="481"/>
      <c r="K66" s="109"/>
      <c r="L66"/>
      <c r="M66"/>
      <c r="N66"/>
      <c r="O66"/>
    </row>
    <row r="67" spans="1:15" ht="20.100000000000001" customHeight="1" x14ac:dyDescent="0.3">
      <c r="A67" s="260" t="s">
        <v>76</v>
      </c>
      <c r="B67" s="254">
        <v>0</v>
      </c>
      <c r="C67" s="254">
        <f>IEEE!B62</f>
        <v>0</v>
      </c>
      <c r="D67" s="255">
        <f>IEEE!B63</f>
        <v>0</v>
      </c>
      <c r="E67" s="256">
        <f>IEEE!B63</f>
        <v>0</v>
      </c>
      <c r="F67" s="257">
        <f>B67+C67-D67-E67</f>
        <v>0</v>
      </c>
      <c r="G67" s="374" t="s">
        <v>15</v>
      </c>
      <c r="H67" s="374" t="s">
        <v>15</v>
      </c>
      <c r="I67" s="258"/>
      <c r="J67" s="259"/>
      <c r="K67" s="431"/>
      <c r="L67"/>
      <c r="M67"/>
      <c r="N67"/>
      <c r="O67"/>
    </row>
    <row r="68" spans="1:15" ht="20.100000000000001" customHeight="1" x14ac:dyDescent="0.3">
      <c r="A68" s="304" t="s">
        <v>77</v>
      </c>
      <c r="B68" s="305">
        <v>3600</v>
      </c>
      <c r="C68" s="305">
        <f>IIE!B6</f>
        <v>0</v>
      </c>
      <c r="D68" s="306">
        <f>IIE!B7</f>
        <v>0</v>
      </c>
      <c r="E68" s="312">
        <f>IIE!B8</f>
        <v>561</v>
      </c>
      <c r="F68" s="307">
        <f t="shared" si="4"/>
        <v>3039</v>
      </c>
      <c r="G68" s="372" t="s">
        <v>15</v>
      </c>
      <c r="H68" s="372" t="s">
        <v>15</v>
      </c>
      <c r="I68" s="311" t="s">
        <v>15</v>
      </c>
      <c r="J68" s="308" t="s">
        <v>15</v>
      </c>
      <c r="K68" s="309"/>
      <c r="L68"/>
      <c r="M68"/>
      <c r="N68"/>
      <c r="O68"/>
    </row>
    <row r="69" spans="1:15" ht="20.100000000000001" customHeight="1" x14ac:dyDescent="0.3">
      <c r="A69" s="93" t="s">
        <v>78</v>
      </c>
      <c r="B69" s="92">
        <v>2600</v>
      </c>
      <c r="C69" s="92">
        <f>IIDA!B6</f>
        <v>0</v>
      </c>
      <c r="D69" s="94">
        <f>IIDA!B7</f>
        <v>0</v>
      </c>
      <c r="E69" s="106">
        <f>IIDA!B8</f>
        <v>0</v>
      </c>
      <c r="F69" s="115">
        <f t="shared" si="4"/>
        <v>2600</v>
      </c>
      <c r="G69" s="116" t="s">
        <v>15</v>
      </c>
      <c r="H69" s="116" t="s">
        <v>15</v>
      </c>
      <c r="I69" s="117" t="s">
        <v>15</v>
      </c>
      <c r="J69" s="194" t="s">
        <v>15</v>
      </c>
      <c r="K69" s="109"/>
      <c r="L69"/>
      <c r="M69"/>
      <c r="N69"/>
      <c r="O69"/>
    </row>
    <row r="70" spans="1:15" ht="20.100000000000001" customHeight="1" x14ac:dyDescent="0.3">
      <c r="A70" s="253" t="s">
        <v>79</v>
      </c>
      <c r="B70" s="254">
        <v>0</v>
      </c>
      <c r="C70" s="254">
        <v>0</v>
      </c>
      <c r="D70" s="255"/>
      <c r="E70" s="256"/>
      <c r="F70" s="257">
        <f>B70+C70-D70-E70</f>
        <v>0</v>
      </c>
      <c r="G70" s="374" t="s">
        <v>15</v>
      </c>
      <c r="H70" s="374" t="s">
        <v>15</v>
      </c>
      <c r="I70" s="258"/>
      <c r="J70" s="259"/>
      <c r="K70" s="431"/>
      <c r="L70"/>
      <c r="M70"/>
      <c r="N70"/>
      <c r="O70"/>
    </row>
    <row r="71" spans="1:15" ht="20.100000000000001" customHeight="1" x14ac:dyDescent="0.3">
      <c r="A71" s="93" t="s">
        <v>80</v>
      </c>
      <c r="B71" s="92">
        <v>15000</v>
      </c>
      <c r="C71" s="92">
        <f>ITA!B6</f>
        <v>0</v>
      </c>
      <c r="D71" s="94">
        <f>ITA!B7</f>
        <v>0</v>
      </c>
      <c r="E71" s="106">
        <f>ITA!B8</f>
        <v>7085.71</v>
      </c>
      <c r="F71" s="115">
        <f t="shared" si="4"/>
        <v>7914.29</v>
      </c>
      <c r="G71" s="116" t="s">
        <v>15</v>
      </c>
      <c r="H71" s="116" t="s">
        <v>15</v>
      </c>
      <c r="I71" s="117" t="s">
        <v>15</v>
      </c>
      <c r="J71" s="194" t="s">
        <v>15</v>
      </c>
      <c r="K71" s="109"/>
      <c r="L71"/>
      <c r="M71"/>
      <c r="N71"/>
      <c r="O71"/>
    </row>
    <row r="72" spans="1:15" ht="20.100000000000001" customHeight="1" x14ac:dyDescent="0.3">
      <c r="A72" s="310" t="s">
        <v>81</v>
      </c>
      <c r="B72" s="305">
        <v>450</v>
      </c>
      <c r="C72" s="305">
        <f>JOY!B6</f>
        <v>0</v>
      </c>
      <c r="D72" s="306">
        <f>JOY!B7</f>
        <v>0</v>
      </c>
      <c r="E72" s="312">
        <f>JOY!B8</f>
        <v>0</v>
      </c>
      <c r="F72" s="307">
        <f>B72+C72-D72-E72</f>
        <v>450</v>
      </c>
      <c r="G72" s="372" t="s">
        <v>15</v>
      </c>
      <c r="H72" s="372" t="s">
        <v>15</v>
      </c>
      <c r="I72" s="311" t="s">
        <v>15</v>
      </c>
      <c r="J72" s="308" t="s">
        <v>15</v>
      </c>
      <c r="K72" s="109"/>
      <c r="L72"/>
      <c r="M72"/>
      <c r="N72"/>
      <c r="O72"/>
    </row>
    <row r="73" spans="1:15" ht="32.25" customHeight="1" x14ac:dyDescent="0.3">
      <c r="A73" s="93" t="s">
        <v>82</v>
      </c>
      <c r="B73" s="92">
        <v>1380</v>
      </c>
      <c r="C73" s="92">
        <f>KSMDA!B6</f>
        <v>0</v>
      </c>
      <c r="D73" s="94">
        <f>KSMDA!B7</f>
        <v>0</v>
      </c>
      <c r="E73" s="106">
        <f>KSMDA!B8</f>
        <v>0</v>
      </c>
      <c r="F73" s="115">
        <f t="shared" si="4"/>
        <v>1380</v>
      </c>
      <c r="G73" s="116" t="s">
        <v>15</v>
      </c>
      <c r="H73" s="116" t="s">
        <v>15</v>
      </c>
      <c r="I73" s="117" t="s">
        <v>15</v>
      </c>
      <c r="J73" s="194" t="s">
        <v>15</v>
      </c>
      <c r="K73" s="109"/>
      <c r="L73"/>
      <c r="M73"/>
      <c r="N73"/>
      <c r="O73"/>
    </row>
    <row r="74" spans="1:15" ht="20.100000000000001" customHeight="1" x14ac:dyDescent="0.3">
      <c r="A74" s="310" t="s">
        <v>83</v>
      </c>
      <c r="B74" s="305">
        <v>3450</v>
      </c>
      <c r="C74" s="305">
        <v>0</v>
      </c>
      <c r="D74" s="306">
        <f>KRCC!B7</f>
        <v>0</v>
      </c>
      <c r="E74" s="305">
        <f>KRCC!B8</f>
        <v>0</v>
      </c>
      <c r="F74" s="307">
        <f t="shared" si="4"/>
        <v>3450</v>
      </c>
      <c r="G74" s="372" t="s">
        <v>15</v>
      </c>
      <c r="H74" s="372" t="s">
        <v>15</v>
      </c>
      <c r="I74" s="117" t="s">
        <v>15</v>
      </c>
      <c r="J74" s="194" t="s">
        <v>15</v>
      </c>
      <c r="K74" s="309"/>
      <c r="L74"/>
      <c r="M74"/>
      <c r="N74"/>
      <c r="O74"/>
    </row>
    <row r="75" spans="1:15" s="223" customFormat="1" ht="33" customHeight="1" x14ac:dyDescent="0.3">
      <c r="A75" s="313" t="s">
        <v>84</v>
      </c>
      <c r="B75" s="314">
        <v>1900</v>
      </c>
      <c r="C75" s="314">
        <f>KEYOP!B6</f>
        <v>0</v>
      </c>
      <c r="D75" s="306">
        <v>0</v>
      </c>
      <c r="E75" s="314">
        <f>KEYOP!B8</f>
        <v>0</v>
      </c>
      <c r="F75" s="315">
        <f t="shared" si="4"/>
        <v>1900</v>
      </c>
      <c r="G75" s="376" t="s">
        <v>15</v>
      </c>
      <c r="H75" s="376" t="s">
        <v>15</v>
      </c>
      <c r="I75" s="117" t="s">
        <v>15</v>
      </c>
      <c r="J75" s="194" t="s">
        <v>15</v>
      </c>
      <c r="K75" s="316"/>
      <c r="L75"/>
      <c r="M75"/>
      <c r="N75"/>
      <c r="O75"/>
    </row>
    <row r="76" spans="1:15" ht="20.100000000000001" customHeight="1" x14ac:dyDescent="0.3">
      <c r="A76" s="253" t="s">
        <v>85</v>
      </c>
      <c r="B76" s="254">
        <v>0</v>
      </c>
      <c r="C76" s="254">
        <f>Korean!B6</f>
        <v>0</v>
      </c>
      <c r="D76" s="255">
        <f>Korean!B7</f>
        <v>0</v>
      </c>
      <c r="E76" s="254">
        <f>Korean!B8</f>
        <v>0</v>
      </c>
      <c r="F76" s="257">
        <f t="shared" si="4"/>
        <v>0</v>
      </c>
      <c r="G76" s="374" t="s">
        <v>15</v>
      </c>
      <c r="H76" s="374" t="s">
        <v>15</v>
      </c>
      <c r="I76" s="258"/>
      <c r="J76" s="259"/>
      <c r="K76" s="431"/>
      <c r="L76"/>
      <c r="M76"/>
      <c r="N76"/>
      <c r="O76"/>
    </row>
    <row r="77" spans="1:15" ht="20.100000000000001" customHeight="1" x14ac:dyDescent="0.3">
      <c r="A77" s="105" t="s">
        <v>86</v>
      </c>
      <c r="B77" s="92">
        <v>150</v>
      </c>
      <c r="C77" s="92">
        <f>LMSA!B6</f>
        <v>0</v>
      </c>
      <c r="D77" s="94">
        <f>LMSA!B7</f>
        <v>0</v>
      </c>
      <c r="E77" s="92">
        <f>LMSA!B8</f>
        <v>0</v>
      </c>
      <c r="F77" s="115">
        <f>B77+C77-D77-E77</f>
        <v>150</v>
      </c>
      <c r="G77" s="116" t="s">
        <v>15</v>
      </c>
      <c r="H77" s="116" t="s">
        <v>15</v>
      </c>
      <c r="I77" s="117" t="s">
        <v>15</v>
      </c>
      <c r="J77" s="194" t="s">
        <v>15</v>
      </c>
      <c r="K77" s="109"/>
      <c r="L77"/>
      <c r="M77"/>
      <c r="N77"/>
      <c r="O77"/>
    </row>
    <row r="78" spans="1:15" ht="20.100000000000001" customHeight="1" x14ac:dyDescent="0.3">
      <c r="A78" s="304" t="s">
        <v>87</v>
      </c>
      <c r="B78" s="305">
        <v>15000</v>
      </c>
      <c r="C78" s="305">
        <f>Livestock!B6</f>
        <v>0</v>
      </c>
      <c r="D78" s="306">
        <f>Livestock!B7</f>
        <v>0</v>
      </c>
      <c r="E78" s="312">
        <f>Livestock!B8</f>
        <v>0</v>
      </c>
      <c r="F78" s="307">
        <f t="shared" si="4"/>
        <v>15000</v>
      </c>
      <c r="G78" s="372" t="s">
        <v>15</v>
      </c>
      <c r="H78" s="372" t="s">
        <v>15</v>
      </c>
      <c r="I78" s="117" t="s">
        <v>15</v>
      </c>
      <c r="J78" s="194" t="s">
        <v>15</v>
      </c>
      <c r="K78" s="309"/>
      <c r="L78"/>
      <c r="M78"/>
      <c r="N78"/>
      <c r="O78"/>
    </row>
    <row r="79" spans="1:15" ht="20.100000000000001" customHeight="1" x14ac:dyDescent="0.3">
      <c r="A79" s="437" t="s">
        <v>88</v>
      </c>
      <c r="B79" s="438">
        <v>0</v>
      </c>
      <c r="C79" s="254">
        <v>0</v>
      </c>
      <c r="D79" s="255">
        <f>LPHI!B7</f>
        <v>0</v>
      </c>
      <c r="E79" s="256">
        <f>LPHI!B8</f>
        <v>0</v>
      </c>
      <c r="F79" s="257">
        <f t="shared" si="4"/>
        <v>0</v>
      </c>
      <c r="G79" s="374"/>
      <c r="H79" s="374"/>
      <c r="I79" s="258"/>
      <c r="J79" s="259"/>
      <c r="K79" s="431"/>
      <c r="L79"/>
      <c r="M79"/>
      <c r="N79"/>
      <c r="O79"/>
    </row>
    <row r="80" spans="1:15" ht="20.100000000000001" customHeight="1" x14ac:dyDescent="0.3">
      <c r="A80" s="365" t="s">
        <v>89</v>
      </c>
      <c r="B80" s="364">
        <v>500</v>
      </c>
      <c r="C80" s="92">
        <f>LR!B6</f>
        <v>0</v>
      </c>
      <c r="D80" s="94">
        <f>LR!B7</f>
        <v>0</v>
      </c>
      <c r="E80" s="106">
        <f>LR!B8</f>
        <v>0</v>
      </c>
      <c r="F80" s="115">
        <f>B80+C80-D80-E80</f>
        <v>500</v>
      </c>
      <c r="G80" s="116" t="s">
        <v>15</v>
      </c>
      <c r="H80" s="116" t="s">
        <v>15</v>
      </c>
      <c r="I80" s="117" t="s">
        <v>15</v>
      </c>
      <c r="J80" s="194" t="s">
        <v>15</v>
      </c>
      <c r="K80" s="109"/>
      <c r="L80"/>
      <c r="M80"/>
      <c r="N80"/>
      <c r="O80"/>
    </row>
    <row r="81" spans="1:15" ht="20.100000000000001" customHeight="1" x14ac:dyDescent="0.3">
      <c r="A81" s="110" t="s">
        <v>90</v>
      </c>
      <c r="B81" s="92">
        <v>500</v>
      </c>
      <c r="C81" s="92">
        <f>MCFB!B6</f>
        <v>0</v>
      </c>
      <c r="D81" s="94">
        <v>166</v>
      </c>
      <c r="E81" s="106">
        <f>MCFB!B8</f>
        <v>0</v>
      </c>
      <c r="F81" s="115">
        <f>B81+C81-D81-E81</f>
        <v>334</v>
      </c>
      <c r="G81" s="116" t="s">
        <v>15</v>
      </c>
      <c r="H81" s="116" t="s">
        <v>15</v>
      </c>
      <c r="I81" s="482"/>
      <c r="J81" s="481"/>
      <c r="K81" s="109"/>
      <c r="L81"/>
      <c r="M81"/>
      <c r="N81"/>
      <c r="O81"/>
    </row>
    <row r="82" spans="1:15" ht="20.100000000000001" customHeight="1" x14ac:dyDescent="0.3">
      <c r="A82" s="93" t="s">
        <v>91</v>
      </c>
      <c r="B82" s="92">
        <v>3000</v>
      </c>
      <c r="C82" s="92">
        <f>Eval!B6</f>
        <v>0</v>
      </c>
      <c r="D82" s="94">
        <f>Eval!B7</f>
        <v>0</v>
      </c>
      <c r="E82" s="92">
        <f>Eval!B8</f>
        <v>0</v>
      </c>
      <c r="F82" s="115">
        <f t="shared" si="4"/>
        <v>3000</v>
      </c>
      <c r="G82" s="116" t="s">
        <v>15</v>
      </c>
      <c r="H82" s="116" t="s">
        <v>15</v>
      </c>
      <c r="I82" s="117" t="s">
        <v>15</v>
      </c>
      <c r="J82" s="194" t="s">
        <v>15</v>
      </c>
      <c r="K82" s="109"/>
      <c r="L82"/>
      <c r="M82"/>
      <c r="N82"/>
      <c r="O82"/>
    </row>
    <row r="83" spans="1:15" s="292" customFormat="1" ht="20.100000000000001" customHeight="1" x14ac:dyDescent="0.3">
      <c r="A83" s="304" t="s">
        <v>92</v>
      </c>
      <c r="B83" s="305">
        <v>15000</v>
      </c>
      <c r="C83" s="305">
        <f>Meat!B6</f>
        <v>0</v>
      </c>
      <c r="D83" s="306">
        <f>Meat!B7</f>
        <v>0</v>
      </c>
      <c r="E83" s="312">
        <f>Meat!B8</f>
        <v>0</v>
      </c>
      <c r="F83" s="307">
        <f t="shared" si="4"/>
        <v>15000</v>
      </c>
      <c r="G83" s="372" t="s">
        <v>15</v>
      </c>
      <c r="H83" s="372" t="s">
        <v>15</v>
      </c>
      <c r="I83" s="117" t="s">
        <v>15</v>
      </c>
      <c r="J83" s="194" t="s">
        <v>15</v>
      </c>
      <c r="K83" s="309"/>
      <c r="L83" s="291"/>
      <c r="M83" s="291"/>
      <c r="N83" s="291"/>
      <c r="O83" s="291"/>
    </row>
    <row r="84" spans="1:15" ht="20.100000000000001" customHeight="1" x14ac:dyDescent="0.3">
      <c r="A84" s="93" t="s">
        <v>93</v>
      </c>
      <c r="B84" s="92">
        <v>750</v>
      </c>
      <c r="C84" s="92">
        <v>0</v>
      </c>
      <c r="D84" s="94">
        <f>MSAQBT!B7</f>
        <v>0</v>
      </c>
      <c r="E84" s="92">
        <f>MSAQBT!B8</f>
        <v>0</v>
      </c>
      <c r="F84" s="115">
        <f t="shared" si="4"/>
        <v>750</v>
      </c>
      <c r="G84" s="116" t="s">
        <v>15</v>
      </c>
      <c r="H84" s="116" t="s">
        <v>15</v>
      </c>
      <c r="I84" s="117" t="s">
        <v>15</v>
      </c>
      <c r="J84" s="194" t="s">
        <v>15</v>
      </c>
      <c r="K84" s="109"/>
      <c r="L84"/>
      <c r="M84"/>
      <c r="N84"/>
      <c r="O84"/>
    </row>
    <row r="85" spans="1:15" ht="20.100000000000001" customHeight="1" x14ac:dyDescent="0.3">
      <c r="A85" s="93" t="s">
        <v>94</v>
      </c>
      <c r="B85" s="92">
        <v>7200</v>
      </c>
      <c r="C85" s="92">
        <f>MSA!B6</f>
        <v>0</v>
      </c>
      <c r="D85" s="94">
        <f>MSA!B7</f>
        <v>0</v>
      </c>
      <c r="E85" s="92">
        <f>MSA!B8</f>
        <v>0</v>
      </c>
      <c r="F85" s="115">
        <f t="shared" si="4"/>
        <v>7200</v>
      </c>
      <c r="G85" s="116" t="s">
        <v>15</v>
      </c>
      <c r="H85" s="116" t="s">
        <v>15</v>
      </c>
      <c r="I85" s="117" t="s">
        <v>15</v>
      </c>
      <c r="J85" s="194" t="s">
        <v>15</v>
      </c>
      <c r="K85" s="109"/>
      <c r="L85"/>
      <c r="M85"/>
      <c r="N85"/>
      <c r="O85"/>
    </row>
    <row r="86" spans="1:15" ht="20.100000000000001" customHeight="1" x14ac:dyDescent="0.3">
      <c r="A86" s="93" t="s">
        <v>95</v>
      </c>
      <c r="B86" s="92">
        <v>5000</v>
      </c>
      <c r="C86" s="92">
        <f>Metals!B6</f>
        <v>0</v>
      </c>
      <c r="D86" s="94">
        <f>Metals!B7</f>
        <v>0</v>
      </c>
      <c r="E86" s="106">
        <f>Metals!B8</f>
        <v>0</v>
      </c>
      <c r="F86" s="115">
        <f t="shared" si="4"/>
        <v>5000</v>
      </c>
      <c r="G86" s="116" t="s">
        <v>15</v>
      </c>
      <c r="H86" s="116" t="s">
        <v>15</v>
      </c>
      <c r="I86" s="117" t="s">
        <v>15</v>
      </c>
      <c r="J86" s="194" t="s">
        <v>15</v>
      </c>
      <c r="K86" s="109"/>
      <c r="L86"/>
      <c r="M86"/>
      <c r="N86"/>
      <c r="O86"/>
    </row>
    <row r="87" spans="1:15" s="334" customFormat="1" ht="36" customHeight="1" x14ac:dyDescent="0.3">
      <c r="A87" s="310" t="s">
        <v>96</v>
      </c>
      <c r="B87" s="305">
        <v>500</v>
      </c>
      <c r="C87" s="305">
        <f>MANRRS!B6</f>
        <v>0</v>
      </c>
      <c r="D87" s="306">
        <f>MANRRS!B7</f>
        <v>0</v>
      </c>
      <c r="E87" s="312">
        <f>MANRRS!B8</f>
        <v>0</v>
      </c>
      <c r="F87" s="307">
        <f t="shared" si="4"/>
        <v>500</v>
      </c>
      <c r="G87" s="372" t="s">
        <v>15</v>
      </c>
      <c r="H87" s="372" t="s">
        <v>15</v>
      </c>
      <c r="I87" s="311" t="s">
        <v>15</v>
      </c>
      <c r="J87" s="194" t="s">
        <v>15</v>
      </c>
      <c r="K87" s="309"/>
      <c r="L87" s="320"/>
      <c r="M87" s="320"/>
      <c r="N87" s="320"/>
      <c r="O87" s="320"/>
    </row>
    <row r="88" spans="1:15" s="334" customFormat="1" ht="19.2" customHeight="1" x14ac:dyDescent="0.3">
      <c r="A88" s="310" t="s">
        <v>97</v>
      </c>
      <c r="B88" s="305">
        <v>500</v>
      </c>
      <c r="C88" s="305">
        <f>MPC!B6</f>
        <v>0</v>
      </c>
      <c r="D88" s="306">
        <v>166</v>
      </c>
      <c r="E88" s="312">
        <f>MPC!B8</f>
        <v>0</v>
      </c>
      <c r="F88" s="307">
        <f>B88+C88-D88-E88</f>
        <v>334</v>
      </c>
      <c r="G88" s="372" t="s">
        <v>15</v>
      </c>
      <c r="H88" s="372" t="s">
        <v>15</v>
      </c>
      <c r="I88" s="482"/>
      <c r="J88" s="481"/>
      <c r="K88" s="309"/>
      <c r="L88" s="320"/>
      <c r="M88" s="320"/>
      <c r="N88" s="320"/>
      <c r="O88" s="320"/>
    </row>
    <row r="89" spans="1:15" ht="20.100000000000001" customHeight="1" x14ac:dyDescent="0.3">
      <c r="A89" s="260" t="s">
        <v>98</v>
      </c>
      <c r="B89" s="254">
        <v>0</v>
      </c>
      <c r="C89" s="254">
        <v>0</v>
      </c>
      <c r="D89" s="255">
        <v>0</v>
      </c>
      <c r="E89" s="256">
        <f>MUN!B8</f>
        <v>0</v>
      </c>
      <c r="F89" s="257">
        <f t="shared" ref="F89:F107" si="5">B89+C89-D89-E89</f>
        <v>0</v>
      </c>
      <c r="G89" s="374" t="s">
        <v>15</v>
      </c>
      <c r="H89" s="374" t="s">
        <v>15</v>
      </c>
      <c r="I89" s="258" t="s">
        <v>15</v>
      </c>
      <c r="J89" s="259"/>
      <c r="K89" s="109"/>
      <c r="L89"/>
      <c r="M89"/>
      <c r="N89"/>
      <c r="O89"/>
    </row>
    <row r="90" spans="1:15" ht="20.100000000000001" customHeight="1" x14ac:dyDescent="0.3">
      <c r="A90" s="93" t="s">
        <v>99</v>
      </c>
      <c r="B90" s="92">
        <v>1300</v>
      </c>
      <c r="C90" s="92">
        <f>MortarBoard!B6</f>
        <v>0</v>
      </c>
      <c r="D90" s="94">
        <v>433</v>
      </c>
      <c r="E90" s="92">
        <f>MortarBoard!B8</f>
        <v>0</v>
      </c>
      <c r="F90" s="115">
        <f t="shared" si="5"/>
        <v>867</v>
      </c>
      <c r="G90" s="116" t="s">
        <v>15</v>
      </c>
      <c r="H90" s="116" t="s">
        <v>15</v>
      </c>
      <c r="I90" s="482"/>
      <c r="J90" s="481"/>
      <c r="K90" s="109"/>
      <c r="L90"/>
      <c r="M90"/>
      <c r="N90"/>
      <c r="O90"/>
    </row>
    <row r="91" spans="1:15" ht="26.4" customHeight="1" x14ac:dyDescent="0.3">
      <c r="A91" s="310" t="s">
        <v>100</v>
      </c>
      <c r="B91" s="305">
        <v>300</v>
      </c>
      <c r="C91" s="305">
        <f>MCAPS!B6</f>
        <v>0</v>
      </c>
      <c r="D91" s="306">
        <v>100</v>
      </c>
      <c r="E91" s="305">
        <f>MCAPS!B8</f>
        <v>0</v>
      </c>
      <c r="F91" s="307">
        <f>B91+C91-D91-E91</f>
        <v>200</v>
      </c>
      <c r="G91" s="372" t="s">
        <v>15</v>
      </c>
      <c r="H91" s="372" t="s">
        <v>15</v>
      </c>
      <c r="I91" s="482"/>
      <c r="J91" s="481"/>
      <c r="K91" s="309"/>
      <c r="L91"/>
      <c r="M91"/>
      <c r="N91"/>
      <c r="O91"/>
    </row>
    <row r="92" spans="1:15" ht="20.100000000000001" customHeight="1" x14ac:dyDescent="0.3">
      <c r="A92" s="310" t="s">
        <v>101</v>
      </c>
      <c r="B92" s="305">
        <v>2250</v>
      </c>
      <c r="C92" s="305">
        <f>MuslimSA!B6</f>
        <v>0</v>
      </c>
      <c r="D92" s="306">
        <f>MuslimSA!B7</f>
        <v>0</v>
      </c>
      <c r="E92" s="305">
        <f>MuslimSA!B8</f>
        <v>0</v>
      </c>
      <c r="F92" s="307">
        <f>B92+C92-D92-E92</f>
        <v>2250</v>
      </c>
      <c r="G92" s="372" t="s">
        <v>15</v>
      </c>
      <c r="H92" s="372" t="s">
        <v>15</v>
      </c>
      <c r="I92" s="311" t="s">
        <v>15</v>
      </c>
      <c r="J92" s="308" t="s">
        <v>15</v>
      </c>
      <c r="K92" s="309"/>
      <c r="L92"/>
      <c r="M92"/>
      <c r="N92"/>
      <c r="O92"/>
    </row>
    <row r="93" spans="1:15" s="320" customFormat="1" ht="20.100000000000001" customHeight="1" x14ac:dyDescent="0.3">
      <c r="A93" s="436" t="s">
        <v>102</v>
      </c>
      <c r="B93" s="442">
        <v>0</v>
      </c>
      <c r="C93" s="444"/>
      <c r="D93" s="444"/>
      <c r="E93" s="476">
        <f>NPC!B7</f>
        <v>0</v>
      </c>
      <c r="F93" s="262">
        <f>B93+C93-D93-E93</f>
        <v>0</v>
      </c>
      <c r="G93" s="385" t="s">
        <v>15</v>
      </c>
      <c r="H93" s="385" t="s">
        <v>15</v>
      </c>
      <c r="I93" s="258" t="s">
        <v>15</v>
      </c>
      <c r="J93" s="258"/>
      <c r="K93" s="477"/>
    </row>
    <row r="94" spans="1:15" ht="20.100000000000001" customHeight="1" x14ac:dyDescent="0.3">
      <c r="A94" s="304" t="s">
        <v>103</v>
      </c>
      <c r="B94" s="305">
        <v>9200</v>
      </c>
      <c r="C94" s="305">
        <f>NSBE!B6</f>
        <v>0</v>
      </c>
      <c r="D94" s="306">
        <f>NSBE!B7</f>
        <v>0</v>
      </c>
      <c r="E94" s="305">
        <f>NSBE!B8</f>
        <v>0</v>
      </c>
      <c r="F94" s="307">
        <f t="shared" si="5"/>
        <v>9200</v>
      </c>
      <c r="G94" s="372" t="s">
        <v>15</v>
      </c>
      <c r="H94" s="372" t="s">
        <v>15</v>
      </c>
      <c r="I94" s="117" t="s">
        <v>15</v>
      </c>
      <c r="J94" s="194" t="s">
        <v>15</v>
      </c>
      <c r="K94" s="309"/>
      <c r="L94"/>
      <c r="M94"/>
      <c r="N94"/>
      <c r="O94"/>
    </row>
    <row r="95" spans="1:15" ht="20.100000000000001" customHeight="1" x14ac:dyDescent="0.3">
      <c r="A95" s="93" t="s">
        <v>104</v>
      </c>
      <c r="B95" s="92">
        <v>4800</v>
      </c>
      <c r="C95" s="92">
        <f>Navigators!B6</f>
        <v>0</v>
      </c>
      <c r="D95" s="94">
        <f>Navigators!B7</f>
        <v>0</v>
      </c>
      <c r="E95" s="92">
        <f>Navigators!B8</f>
        <v>0</v>
      </c>
      <c r="F95" s="115">
        <f t="shared" si="5"/>
        <v>4800</v>
      </c>
      <c r="G95" s="116" t="s">
        <v>15</v>
      </c>
      <c r="H95" s="116" t="s">
        <v>15</v>
      </c>
      <c r="I95" s="117" t="s">
        <v>15</v>
      </c>
      <c r="J95" s="194" t="s">
        <v>15</v>
      </c>
      <c r="K95" s="109"/>
      <c r="L95"/>
      <c r="M95"/>
      <c r="N95"/>
      <c r="O95"/>
    </row>
    <row r="96" spans="1:15" ht="20.100000000000001" customHeight="1" x14ac:dyDescent="0.3">
      <c r="A96" s="93" t="s">
        <v>105</v>
      </c>
      <c r="B96" s="92">
        <v>3700</v>
      </c>
      <c r="C96" s="92">
        <f>NSA!B6</f>
        <v>0</v>
      </c>
      <c r="D96" s="94">
        <f>NSA!B7</f>
        <v>0</v>
      </c>
      <c r="E96" s="106">
        <f>NSA!B8</f>
        <v>0</v>
      </c>
      <c r="F96" s="115">
        <f t="shared" si="5"/>
        <v>3700</v>
      </c>
      <c r="G96" s="116" t="s">
        <v>15</v>
      </c>
      <c r="H96" s="378" t="s">
        <v>15</v>
      </c>
      <c r="I96" s="61" t="s">
        <v>15</v>
      </c>
      <c r="J96" s="194" t="s">
        <v>15</v>
      </c>
      <c r="K96" s="109"/>
      <c r="L96"/>
      <c r="M96"/>
      <c r="N96"/>
      <c r="O96"/>
    </row>
    <row r="97" spans="1:15" ht="20.100000000000001" customHeight="1" x14ac:dyDescent="0.3">
      <c r="A97" s="105" t="s">
        <v>106</v>
      </c>
      <c r="B97" s="92">
        <v>500</v>
      </c>
      <c r="C97" s="92">
        <f>NiSA!B6</f>
        <v>0</v>
      </c>
      <c r="D97" s="94">
        <f>NiSA!B7</f>
        <v>0</v>
      </c>
      <c r="E97" s="106">
        <f>NiSA!B8</f>
        <v>277</v>
      </c>
      <c r="F97" s="115">
        <f>B97+C97-D97-E97</f>
        <v>223</v>
      </c>
      <c r="G97" s="116" t="s">
        <v>15</v>
      </c>
      <c r="H97" s="378" t="s">
        <v>15</v>
      </c>
      <c r="I97" s="117" t="s">
        <v>15</v>
      </c>
      <c r="J97" s="194" t="s">
        <v>15</v>
      </c>
      <c r="K97" s="109"/>
      <c r="L97"/>
      <c r="M97"/>
      <c r="N97"/>
      <c r="O97"/>
    </row>
    <row r="98" spans="1:15" s="334" customFormat="1" ht="20.100000000000001" customHeight="1" x14ac:dyDescent="0.3">
      <c r="A98" s="310" t="s">
        <v>107</v>
      </c>
      <c r="B98" s="305">
        <v>0</v>
      </c>
      <c r="C98" s="305">
        <f>NMLB!B6</f>
        <v>0</v>
      </c>
      <c r="D98" s="306">
        <f>NMLB!B7</f>
        <v>0</v>
      </c>
      <c r="E98" s="312">
        <f>NMLB!B8</f>
        <v>0</v>
      </c>
      <c r="F98" s="307">
        <f>B98+C98-D98-E98</f>
        <v>0</v>
      </c>
      <c r="G98" s="372" t="s">
        <v>15</v>
      </c>
      <c r="H98" s="379" t="s">
        <v>15</v>
      </c>
      <c r="I98" s="311" t="s">
        <v>15</v>
      </c>
      <c r="J98" s="194" t="s">
        <v>15</v>
      </c>
      <c r="K98" s="309"/>
      <c r="L98" s="320"/>
      <c r="M98" s="320"/>
      <c r="N98" s="320"/>
      <c r="O98" s="320"/>
    </row>
    <row r="99" spans="1:15" ht="20.100000000000001" customHeight="1" x14ac:dyDescent="0.3">
      <c r="A99" s="304" t="s">
        <v>108</v>
      </c>
      <c r="B99" s="305">
        <v>1840</v>
      </c>
      <c r="C99" s="305">
        <f>PAD!B6</f>
        <v>0</v>
      </c>
      <c r="D99" s="306">
        <f>PAD!B7</f>
        <v>0</v>
      </c>
      <c r="E99" s="312">
        <f>PAD!B8</f>
        <v>1000</v>
      </c>
      <c r="F99" s="307">
        <f t="shared" si="5"/>
        <v>840</v>
      </c>
      <c r="G99" s="372" t="s">
        <v>15</v>
      </c>
      <c r="H99" s="372" t="s">
        <v>15</v>
      </c>
      <c r="I99" s="117" t="s">
        <v>15</v>
      </c>
      <c r="J99" s="194" t="s">
        <v>15</v>
      </c>
      <c r="K99" s="309"/>
      <c r="L99"/>
      <c r="M99"/>
      <c r="N99"/>
      <c r="O99"/>
    </row>
    <row r="100" spans="1:15" ht="20.100000000000001" customHeight="1" x14ac:dyDescent="0.3">
      <c r="A100" s="304" t="s">
        <v>109</v>
      </c>
      <c r="B100" s="305">
        <v>950</v>
      </c>
      <c r="C100" s="305">
        <f>PASO!B6</f>
        <v>0</v>
      </c>
      <c r="D100" s="306">
        <f>PASO!B7</f>
        <v>316</v>
      </c>
      <c r="E100" s="305">
        <f>PASO!B8</f>
        <v>0</v>
      </c>
      <c r="F100" s="307">
        <f t="shared" si="5"/>
        <v>634</v>
      </c>
      <c r="G100" s="372" t="s">
        <v>15</v>
      </c>
      <c r="H100" s="372" t="s">
        <v>15</v>
      </c>
      <c r="I100" s="482"/>
      <c r="J100" s="481"/>
      <c r="K100" s="309"/>
      <c r="L100"/>
      <c r="M100"/>
      <c r="N100"/>
      <c r="O100"/>
    </row>
    <row r="101" spans="1:15" ht="20.100000000000001" customHeight="1" x14ac:dyDescent="0.3">
      <c r="A101" s="93" t="s">
        <v>110</v>
      </c>
      <c r="B101" s="92">
        <v>3360</v>
      </c>
      <c r="C101" s="92">
        <f>PTS!B6</f>
        <v>0</v>
      </c>
      <c r="D101" s="94">
        <f>PTS!B7</f>
        <v>0</v>
      </c>
      <c r="E101" s="106">
        <f>PTS!B8</f>
        <v>0</v>
      </c>
      <c r="F101" s="115">
        <f t="shared" si="5"/>
        <v>3360</v>
      </c>
      <c r="G101" s="116" t="s">
        <v>15</v>
      </c>
      <c r="H101" s="116" t="s">
        <v>15</v>
      </c>
      <c r="I101" s="117" t="s">
        <v>15</v>
      </c>
      <c r="J101" s="194" t="s">
        <v>15</v>
      </c>
      <c r="K101" s="109"/>
      <c r="L101"/>
      <c r="M101"/>
      <c r="N101"/>
      <c r="O101"/>
    </row>
    <row r="102" spans="1:15" x14ac:dyDescent="0.3">
      <c r="A102" s="304" t="s">
        <v>111</v>
      </c>
      <c r="B102" s="305">
        <v>500</v>
      </c>
      <c r="C102" s="305">
        <f>RAS!B6</f>
        <v>0</v>
      </c>
      <c r="D102" s="306">
        <f>RAS!B7</f>
        <v>0</v>
      </c>
      <c r="E102" s="305">
        <f>RAS!B8</f>
        <v>0</v>
      </c>
      <c r="F102" s="307">
        <f t="shared" si="5"/>
        <v>500</v>
      </c>
      <c r="G102" s="372" t="s">
        <v>15</v>
      </c>
      <c r="H102" s="372" t="s">
        <v>15</v>
      </c>
      <c r="I102" s="311" t="s">
        <v>15</v>
      </c>
      <c r="J102" s="308" t="s">
        <v>15</v>
      </c>
      <c r="K102" s="309"/>
      <c r="L102"/>
      <c r="M102"/>
      <c r="N102"/>
      <c r="O102"/>
    </row>
    <row r="103" spans="1:15" x14ac:dyDescent="0.3">
      <c r="A103" s="437" t="s">
        <v>112</v>
      </c>
      <c r="B103" s="438">
        <v>0</v>
      </c>
      <c r="C103" s="254">
        <v>0</v>
      </c>
      <c r="D103" s="255">
        <v>0</v>
      </c>
      <c r="E103" s="254">
        <f>RH!B8</f>
        <v>0</v>
      </c>
      <c r="F103" s="257">
        <f t="shared" si="5"/>
        <v>0</v>
      </c>
      <c r="G103" s="374" t="s">
        <v>15</v>
      </c>
      <c r="H103" s="441" t="s">
        <v>15</v>
      </c>
      <c r="I103" s="258"/>
      <c r="J103" s="259"/>
      <c r="K103" s="431"/>
      <c r="L103"/>
      <c r="M103"/>
      <c r="N103"/>
      <c r="O103"/>
    </row>
    <row r="104" spans="1:15" x14ac:dyDescent="0.3">
      <c r="A104" s="366" t="s">
        <v>113</v>
      </c>
      <c r="B104" s="364">
        <v>0</v>
      </c>
      <c r="C104" s="92">
        <v>0</v>
      </c>
      <c r="D104" s="94"/>
      <c r="E104" s="92"/>
      <c r="F104" s="115">
        <f>B104+C104-D104-E104</f>
        <v>0</v>
      </c>
      <c r="G104" s="116" t="s">
        <v>15</v>
      </c>
      <c r="H104" s="116" t="s">
        <v>15</v>
      </c>
      <c r="I104" s="117" t="s">
        <v>15</v>
      </c>
      <c r="J104" s="194" t="s">
        <v>15</v>
      </c>
      <c r="K104" s="109"/>
      <c r="L104"/>
      <c r="M104"/>
      <c r="N104"/>
      <c r="O104"/>
    </row>
    <row r="105" spans="1:15" x14ac:dyDescent="0.3">
      <c r="A105" s="366" t="s">
        <v>114</v>
      </c>
      <c r="B105" s="364">
        <v>1400</v>
      </c>
      <c r="C105" s="92">
        <f>RPOP!B6</f>
        <v>0</v>
      </c>
      <c r="D105" s="94">
        <f>RPOP!B7</f>
        <v>0</v>
      </c>
      <c r="E105" s="92">
        <f>RPOP!B8</f>
        <v>1297.06</v>
      </c>
      <c r="F105" s="115">
        <f t="shared" si="5"/>
        <v>102.94000000000005</v>
      </c>
      <c r="G105" s="116" t="s">
        <v>15</v>
      </c>
      <c r="H105" s="116" t="s">
        <v>15</v>
      </c>
      <c r="I105" s="117" t="s">
        <v>15</v>
      </c>
      <c r="J105" s="194" t="s">
        <v>15</v>
      </c>
      <c r="K105" s="109"/>
      <c r="L105"/>
      <c r="M105"/>
      <c r="N105"/>
      <c r="O105"/>
    </row>
    <row r="106" spans="1:15" x14ac:dyDescent="0.3">
      <c r="A106" s="366" t="s">
        <v>115</v>
      </c>
      <c r="B106" s="364">
        <v>400</v>
      </c>
      <c r="C106" s="92">
        <f>RaidersDefend!B6</f>
        <v>0</v>
      </c>
      <c r="D106" s="94">
        <f>RaidersDefend!B7</f>
        <v>0</v>
      </c>
      <c r="E106" s="106">
        <f>RaidersDefend!B8</f>
        <v>0</v>
      </c>
      <c r="F106" s="115">
        <f t="shared" si="5"/>
        <v>400</v>
      </c>
      <c r="G106" s="116" t="s">
        <v>15</v>
      </c>
      <c r="H106" s="116" t="s">
        <v>15</v>
      </c>
      <c r="I106" s="482"/>
      <c r="J106" s="481"/>
      <c r="K106" s="109"/>
      <c r="L106"/>
      <c r="M106"/>
      <c r="N106"/>
      <c r="O106"/>
    </row>
    <row r="107" spans="1:15" x14ac:dyDescent="0.3">
      <c r="A107" s="363" t="s">
        <v>116</v>
      </c>
      <c r="B107" s="337">
        <v>750</v>
      </c>
      <c r="C107" s="305">
        <v>0</v>
      </c>
      <c r="D107" s="306">
        <f>RSFC!B7</f>
        <v>0</v>
      </c>
      <c r="E107" s="312">
        <f>RSFC!B8</f>
        <v>750</v>
      </c>
      <c r="F107" s="307">
        <f t="shared" si="5"/>
        <v>0</v>
      </c>
      <c r="G107" s="372" t="s">
        <v>15</v>
      </c>
      <c r="H107" s="372" t="s">
        <v>15</v>
      </c>
      <c r="I107" s="117" t="s">
        <v>15</v>
      </c>
      <c r="J107" s="194" t="s">
        <v>15</v>
      </c>
      <c r="K107" s="309"/>
      <c r="L107"/>
      <c r="M107"/>
      <c r="N107"/>
      <c r="O107"/>
    </row>
    <row r="108" spans="1:15" x14ac:dyDescent="0.3">
      <c r="A108" s="363" t="s">
        <v>117</v>
      </c>
      <c r="B108" s="337">
        <v>1500</v>
      </c>
      <c r="C108" s="305">
        <f>RMSS!B6</f>
        <v>0</v>
      </c>
      <c r="D108" s="306">
        <v>0</v>
      </c>
      <c r="E108" s="312">
        <f>RMSS!B8</f>
        <v>0</v>
      </c>
      <c r="F108" s="307">
        <f>B108+C108-D108-E108</f>
        <v>1500</v>
      </c>
      <c r="G108" s="372" t="s">
        <v>15</v>
      </c>
      <c r="H108" s="372" t="s">
        <v>15</v>
      </c>
      <c r="I108" s="117" t="s">
        <v>15</v>
      </c>
      <c r="J108" s="194" t="s">
        <v>15</v>
      </c>
      <c r="K108" s="309"/>
      <c r="L108"/>
      <c r="M108"/>
      <c r="N108"/>
      <c r="O108"/>
    </row>
    <row r="109" spans="1:15" x14ac:dyDescent="0.3">
      <c r="A109" s="365" t="s">
        <v>118</v>
      </c>
      <c r="B109" s="364">
        <v>650</v>
      </c>
      <c r="C109" s="92">
        <f>RR!B6</f>
        <v>0</v>
      </c>
      <c r="D109" s="94">
        <f>RR!B7</f>
        <v>216</v>
      </c>
      <c r="E109" s="106">
        <f>RR!B8</f>
        <v>0</v>
      </c>
      <c r="F109" s="115">
        <f>B109+C109-D109-E109</f>
        <v>434</v>
      </c>
      <c r="G109" s="483"/>
      <c r="H109" s="483"/>
      <c r="I109" s="117" t="s">
        <v>15</v>
      </c>
      <c r="J109" s="194" t="s">
        <v>15</v>
      </c>
      <c r="K109" s="109"/>
      <c r="L109"/>
      <c r="M109"/>
      <c r="N109"/>
      <c r="O109"/>
    </row>
    <row r="110" spans="1:15" x14ac:dyDescent="0.3">
      <c r="A110" s="439" t="s">
        <v>119</v>
      </c>
      <c r="B110" s="254">
        <v>0</v>
      </c>
      <c r="C110" s="254">
        <f>RanchHorse!B6</f>
        <v>0</v>
      </c>
      <c r="D110" s="255">
        <f>RanchHorse!B7</f>
        <v>0</v>
      </c>
      <c r="E110" s="254">
        <f>RanchHorse!B8</f>
        <v>0</v>
      </c>
      <c r="F110" s="257">
        <f t="shared" ref="F110:F151" si="6">B110+C110-D110-E110</f>
        <v>0</v>
      </c>
      <c r="G110" s="374"/>
      <c r="H110" s="374"/>
      <c r="I110" s="258" t="s">
        <v>15</v>
      </c>
      <c r="J110" s="259" t="s">
        <v>15</v>
      </c>
      <c r="K110" s="431"/>
      <c r="L110"/>
      <c r="M110"/>
      <c r="N110"/>
      <c r="O110"/>
    </row>
    <row r="111" spans="1:15" x14ac:dyDescent="0.3">
      <c r="A111" s="363" t="s">
        <v>120</v>
      </c>
      <c r="B111" s="337">
        <v>15000</v>
      </c>
      <c r="C111" s="305">
        <f>RRR!B6</f>
        <v>0</v>
      </c>
      <c r="D111" s="306">
        <f>RRR!B7</f>
        <v>0</v>
      </c>
      <c r="E111" s="312">
        <f>RRR!B8</f>
        <v>3065.31</v>
      </c>
      <c r="F111" s="307">
        <f>B111+C111-D111-E111</f>
        <v>11934.69</v>
      </c>
      <c r="G111" s="372" t="s">
        <v>15</v>
      </c>
      <c r="H111" s="372" t="s">
        <v>15</v>
      </c>
      <c r="I111" s="311" t="s">
        <v>15</v>
      </c>
      <c r="J111" s="308" t="s">
        <v>15</v>
      </c>
      <c r="K111" s="309"/>
      <c r="L111"/>
      <c r="M111"/>
      <c r="N111"/>
      <c r="O111"/>
    </row>
    <row r="112" spans="1:15" s="334" customFormat="1" x14ac:dyDescent="0.3">
      <c r="A112" s="363" t="s">
        <v>121</v>
      </c>
      <c r="B112" s="337">
        <v>0</v>
      </c>
      <c r="C112" s="305"/>
      <c r="D112" s="306"/>
      <c r="E112" s="312">
        <f>RTheater!B8</f>
        <v>0</v>
      </c>
      <c r="F112" s="307">
        <f>B112+C112-D112-E112</f>
        <v>0</v>
      </c>
      <c r="G112" s="330" t="s">
        <v>15</v>
      </c>
      <c r="H112" s="372" t="s">
        <v>15</v>
      </c>
      <c r="I112" s="311" t="s">
        <v>15</v>
      </c>
      <c r="J112" s="308" t="s">
        <v>15</v>
      </c>
      <c r="K112" s="309"/>
      <c r="L112" s="320"/>
      <c r="M112" s="320"/>
      <c r="N112" s="320"/>
      <c r="O112" s="320"/>
    </row>
    <row r="113" spans="1:15" x14ac:dyDescent="0.3">
      <c r="A113" s="440" t="s">
        <v>122</v>
      </c>
      <c r="B113" s="438">
        <v>0</v>
      </c>
      <c r="C113" s="254">
        <f>RHIM!B6</f>
        <v>0</v>
      </c>
      <c r="D113" s="255">
        <f>RHIM!B7</f>
        <v>0</v>
      </c>
      <c r="E113" s="254">
        <f>RHIM!B8</f>
        <v>0</v>
      </c>
      <c r="F113" s="257">
        <f t="shared" si="6"/>
        <v>0</v>
      </c>
      <c r="G113" s="374"/>
      <c r="H113" s="441"/>
      <c r="I113" s="258"/>
      <c r="J113" s="259"/>
      <c r="K113" s="431"/>
      <c r="L113"/>
      <c r="M113"/>
      <c r="N113"/>
      <c r="O113"/>
    </row>
    <row r="114" spans="1:15" customFormat="1" x14ac:dyDescent="0.3">
      <c r="A114" s="436" t="s">
        <v>123</v>
      </c>
      <c r="B114" s="442">
        <v>0</v>
      </c>
      <c r="C114" s="262">
        <f>RATS!B6</f>
        <v>0</v>
      </c>
      <c r="D114" s="262">
        <f>RATS!B7</f>
        <v>0</v>
      </c>
      <c r="E114" s="475">
        <f>RATS!B8</f>
        <v>0</v>
      </c>
      <c r="F114" s="262">
        <f>B114+C114-D114-E114</f>
        <v>0</v>
      </c>
      <c r="G114" s="385" t="s">
        <v>15</v>
      </c>
      <c r="H114" s="385" t="s">
        <v>15</v>
      </c>
      <c r="I114" s="261"/>
      <c r="J114" s="261"/>
      <c r="K114" s="443"/>
    </row>
    <row r="115" spans="1:15" x14ac:dyDescent="0.3">
      <c r="A115" s="304" t="s">
        <v>124</v>
      </c>
      <c r="B115" s="305">
        <v>600</v>
      </c>
      <c r="C115" s="305">
        <f>SFDT!B6</f>
        <v>0</v>
      </c>
      <c r="D115" s="306">
        <v>0</v>
      </c>
      <c r="E115" s="312">
        <f>SFDT!B8</f>
        <v>0</v>
      </c>
      <c r="F115" s="307">
        <f t="shared" si="6"/>
        <v>600</v>
      </c>
      <c r="G115" s="372" t="s">
        <v>15</v>
      </c>
      <c r="H115" s="372" t="s">
        <v>15</v>
      </c>
      <c r="I115" s="117" t="s">
        <v>15</v>
      </c>
      <c r="J115" s="194" t="s">
        <v>15</v>
      </c>
      <c r="K115" s="309"/>
      <c r="L115"/>
      <c r="M115"/>
      <c r="N115"/>
      <c r="O115"/>
    </row>
    <row r="116" spans="1:15" x14ac:dyDescent="0.3">
      <c r="A116" s="93" t="s">
        <v>125</v>
      </c>
      <c r="B116" s="92">
        <v>8000</v>
      </c>
      <c r="C116" s="92">
        <f>SDP!B6</f>
        <v>0</v>
      </c>
      <c r="D116" s="94">
        <f>SDP!B7</f>
        <v>0</v>
      </c>
      <c r="E116" s="106">
        <f>SDP!B8</f>
        <v>2037.96</v>
      </c>
      <c r="F116" s="115">
        <f t="shared" si="6"/>
        <v>5962.04</v>
      </c>
      <c r="G116" s="116" t="s">
        <v>15</v>
      </c>
      <c r="H116" s="116" t="s">
        <v>15</v>
      </c>
      <c r="I116" s="117" t="s">
        <v>15</v>
      </c>
      <c r="J116" s="194" t="s">
        <v>15</v>
      </c>
      <c r="K116" s="109"/>
      <c r="L116"/>
      <c r="M116"/>
      <c r="N116"/>
      <c r="O116"/>
    </row>
    <row r="117" spans="1:15" x14ac:dyDescent="0.3">
      <c r="A117" s="104" t="s">
        <v>126</v>
      </c>
      <c r="B117" s="92">
        <v>1150</v>
      </c>
      <c r="C117" s="92">
        <f>SKYRAIDERS!B6</f>
        <v>0</v>
      </c>
      <c r="D117" s="94"/>
      <c r="E117" s="92">
        <f>SKYRAIDERS!B8</f>
        <v>0</v>
      </c>
      <c r="F117" s="115">
        <f>B117+C117-D117-E117</f>
        <v>1150</v>
      </c>
      <c r="G117" s="116" t="s">
        <v>15</v>
      </c>
      <c r="H117" s="378" t="s">
        <v>15</v>
      </c>
      <c r="I117" s="117" t="s">
        <v>15</v>
      </c>
      <c r="J117" s="194" t="s">
        <v>15</v>
      </c>
      <c r="K117" s="109"/>
      <c r="L117"/>
      <c r="M117"/>
      <c r="N117"/>
      <c r="O117"/>
    </row>
    <row r="118" spans="1:15" ht="20.100000000000001" customHeight="1" x14ac:dyDescent="0.3">
      <c r="A118" s="93" t="s">
        <v>127</v>
      </c>
      <c r="B118" s="92">
        <v>0</v>
      </c>
      <c r="C118" s="92">
        <f>SEP!B6</f>
        <v>0</v>
      </c>
      <c r="D118" s="94">
        <f>SEP!B7</f>
        <v>0</v>
      </c>
      <c r="E118" s="92">
        <f>SEP!B8</f>
        <v>0</v>
      </c>
      <c r="F118" s="115">
        <f t="shared" si="6"/>
        <v>0</v>
      </c>
      <c r="G118" s="116" t="s">
        <v>15</v>
      </c>
      <c r="H118" s="116" t="s">
        <v>15</v>
      </c>
      <c r="I118" s="117" t="s">
        <v>15</v>
      </c>
      <c r="J118" s="194" t="s">
        <v>15</v>
      </c>
      <c r="K118" s="109"/>
      <c r="L118"/>
      <c r="M118"/>
      <c r="N118"/>
      <c r="O118"/>
    </row>
    <row r="119" spans="1:15" ht="20.100000000000001" customHeight="1" x14ac:dyDescent="0.3">
      <c r="A119" s="304" t="s">
        <v>128</v>
      </c>
      <c r="B119" s="305">
        <v>4800</v>
      </c>
      <c r="C119" s="305">
        <f>SHPE!B6</f>
        <v>0</v>
      </c>
      <c r="D119" s="306">
        <v>0</v>
      </c>
      <c r="E119" s="305">
        <f>SHPE!B8</f>
        <v>3400</v>
      </c>
      <c r="F119" s="307">
        <f t="shared" si="6"/>
        <v>1400</v>
      </c>
      <c r="G119" s="372" t="s">
        <v>15</v>
      </c>
      <c r="H119" s="372" t="s">
        <v>15</v>
      </c>
      <c r="I119" s="117" t="s">
        <v>15</v>
      </c>
      <c r="J119" s="194" t="s">
        <v>15</v>
      </c>
      <c r="K119" s="309"/>
      <c r="L119"/>
      <c r="M119"/>
      <c r="N119"/>
      <c r="O119"/>
    </row>
    <row r="120" spans="1:15" ht="20.100000000000001" customHeight="1" x14ac:dyDescent="0.3">
      <c r="A120" s="304" t="s">
        <v>129</v>
      </c>
      <c r="B120" s="305">
        <v>14000</v>
      </c>
      <c r="C120" s="312">
        <f>SPE!B6</f>
        <v>0</v>
      </c>
      <c r="D120" s="306">
        <f>SPE!B7</f>
        <v>0</v>
      </c>
      <c r="E120" s="312">
        <f>SPE!B8</f>
        <v>8932.15</v>
      </c>
      <c r="F120" s="307">
        <f t="shared" si="6"/>
        <v>5067.8500000000004</v>
      </c>
      <c r="G120" s="372" t="s">
        <v>15</v>
      </c>
      <c r="H120" s="372" t="s">
        <v>15</v>
      </c>
      <c r="I120" s="311" t="s">
        <v>15</v>
      </c>
      <c r="J120" s="308" t="s">
        <v>15</v>
      </c>
      <c r="K120" s="309"/>
      <c r="L120"/>
      <c r="M120"/>
      <c r="N120"/>
      <c r="O120"/>
    </row>
    <row r="121" spans="1:15" ht="20.100000000000001" customHeight="1" x14ac:dyDescent="0.3">
      <c r="A121" s="304" t="s">
        <v>130</v>
      </c>
      <c r="B121" s="305">
        <v>9500</v>
      </c>
      <c r="C121" s="305">
        <f>SWE!B6</f>
        <v>0</v>
      </c>
      <c r="D121" s="306">
        <f>SWE!B7</f>
        <v>0</v>
      </c>
      <c r="E121" s="312">
        <f>SWE!B8</f>
        <v>7200</v>
      </c>
      <c r="F121" s="307">
        <f t="shared" si="6"/>
        <v>2300</v>
      </c>
      <c r="G121" s="372" t="s">
        <v>15</v>
      </c>
      <c r="H121" s="380" t="s">
        <v>15</v>
      </c>
      <c r="I121" s="402" t="s">
        <v>15</v>
      </c>
      <c r="J121" s="403" t="s">
        <v>15</v>
      </c>
      <c r="K121" s="360"/>
      <c r="L121"/>
      <c r="M121"/>
      <c r="N121"/>
      <c r="O121"/>
    </row>
    <row r="122" spans="1:15" ht="20.100000000000001" customHeight="1" x14ac:dyDescent="0.3">
      <c r="A122" s="354" t="s">
        <v>127</v>
      </c>
      <c r="B122" s="355">
        <v>500</v>
      </c>
      <c r="C122" s="356">
        <v>0</v>
      </c>
      <c r="D122" s="357">
        <v>0</v>
      </c>
      <c r="E122" s="358">
        <v>0</v>
      </c>
      <c r="F122" s="359">
        <f>B122+C122-D122-E122</f>
        <v>500</v>
      </c>
      <c r="G122" s="381" t="s">
        <v>15</v>
      </c>
      <c r="H122" s="382" t="s">
        <v>15</v>
      </c>
      <c r="I122" s="361" t="s">
        <v>15</v>
      </c>
      <c r="J122" s="361" t="s">
        <v>15</v>
      </c>
      <c r="K122" s="362"/>
      <c r="L122"/>
      <c r="M122"/>
      <c r="N122"/>
      <c r="O122"/>
    </row>
    <row r="123" spans="1:15" ht="20.100000000000001" customHeight="1" x14ac:dyDescent="0.3">
      <c r="A123" s="93" t="s">
        <v>132</v>
      </c>
      <c r="B123" s="92">
        <v>10000</v>
      </c>
      <c r="C123" s="92">
        <f>SLSA!B6</f>
        <v>0</v>
      </c>
      <c r="D123" s="94">
        <f>SLSA!B7</f>
        <v>0</v>
      </c>
      <c r="E123" s="92">
        <f>SLSA!B8</f>
        <v>4814.53</v>
      </c>
      <c r="F123" s="115">
        <f t="shared" si="6"/>
        <v>5185.47</v>
      </c>
      <c r="G123" s="116" t="s">
        <v>15</v>
      </c>
      <c r="H123" s="116" t="s">
        <v>15</v>
      </c>
      <c r="I123" s="117" t="s">
        <v>15</v>
      </c>
      <c r="J123" s="194" t="s">
        <v>15</v>
      </c>
      <c r="K123" s="109"/>
      <c r="L123"/>
      <c r="M123"/>
      <c r="N123"/>
      <c r="O123"/>
    </row>
    <row r="124" spans="1:15" ht="20.100000000000001" customHeight="1" x14ac:dyDescent="0.3">
      <c r="A124" s="317" t="s">
        <v>133</v>
      </c>
      <c r="B124" s="305">
        <v>0</v>
      </c>
      <c r="C124" s="305">
        <f>SDA!B6</f>
        <v>0</v>
      </c>
      <c r="D124" s="306">
        <f>SDA!B7</f>
        <v>0</v>
      </c>
      <c r="E124" s="305">
        <f>SDA!B8</f>
        <v>0</v>
      </c>
      <c r="F124" s="307">
        <f t="shared" si="6"/>
        <v>0</v>
      </c>
      <c r="G124" s="372" t="s">
        <v>15</v>
      </c>
      <c r="H124" s="379" t="s">
        <v>15</v>
      </c>
      <c r="I124" s="117" t="s">
        <v>15</v>
      </c>
      <c r="J124" s="194" t="s">
        <v>15</v>
      </c>
      <c r="K124" s="309">
        <v>2025</v>
      </c>
      <c r="L124"/>
      <c r="M124"/>
      <c r="N124"/>
      <c r="O124"/>
    </row>
    <row r="125" spans="1:15" ht="20.100000000000001" customHeight="1" x14ac:dyDescent="0.3">
      <c r="A125" s="93" t="s">
        <v>134</v>
      </c>
      <c r="B125" s="92">
        <v>15000</v>
      </c>
      <c r="C125" s="92">
        <f>AgCouncil!B6</f>
        <v>0</v>
      </c>
      <c r="D125" s="94">
        <f>AgCouncil!B7</f>
        <v>0</v>
      </c>
      <c r="E125" s="92">
        <f>AgCouncil!B8</f>
        <v>0</v>
      </c>
      <c r="F125" s="115">
        <f t="shared" si="6"/>
        <v>15000</v>
      </c>
      <c r="G125" s="116" t="s">
        <v>15</v>
      </c>
      <c r="H125" s="116" t="s">
        <v>15</v>
      </c>
      <c r="I125" s="117" t="s">
        <v>15</v>
      </c>
      <c r="J125" s="194" t="s">
        <v>15</v>
      </c>
      <c r="K125" s="109"/>
      <c r="L125"/>
      <c r="M125"/>
      <c r="N125"/>
      <c r="O125"/>
    </row>
    <row r="126" spans="1:15" s="320" customFormat="1" ht="20.100000000000001" customHeight="1" x14ac:dyDescent="0.3">
      <c r="A126" s="436" t="s">
        <v>135</v>
      </c>
      <c r="B126" s="442">
        <v>0</v>
      </c>
      <c r="C126" s="444">
        <v>0</v>
      </c>
      <c r="D126" s="444">
        <v>0</v>
      </c>
      <c r="E126" s="262">
        <f>SASLA!B8</f>
        <v>0</v>
      </c>
      <c r="F126" s="262">
        <f>B126+C126-D126-E126</f>
        <v>0</v>
      </c>
      <c r="G126" s="385"/>
      <c r="H126" s="385"/>
      <c r="I126" s="261"/>
      <c r="J126" s="261"/>
      <c r="K126" s="443">
        <v>2024</v>
      </c>
    </row>
    <row r="127" spans="1:15" s="334" customFormat="1" ht="19.5" customHeight="1" x14ac:dyDescent="0.3">
      <c r="A127" s="310" t="s">
        <v>136</v>
      </c>
      <c r="B127" s="305">
        <v>575</v>
      </c>
      <c r="C127" s="305">
        <f>SAFE!B6</f>
        <v>0</v>
      </c>
      <c r="D127" s="306">
        <f>SAFE!B7</f>
        <v>0</v>
      </c>
      <c r="E127" s="305">
        <f>SAFE!B8</f>
        <v>0</v>
      </c>
      <c r="F127" s="307">
        <f t="shared" si="6"/>
        <v>575</v>
      </c>
      <c r="G127" s="372" t="s">
        <v>15</v>
      </c>
      <c r="H127" s="379" t="s">
        <v>15</v>
      </c>
      <c r="I127" s="117" t="s">
        <v>15</v>
      </c>
      <c r="J127" s="194" t="s">
        <v>15</v>
      </c>
      <c r="K127" s="309"/>
      <c r="L127" s="320"/>
      <c r="M127" s="320"/>
      <c r="N127" s="320"/>
      <c r="O127" s="320"/>
    </row>
    <row r="128" spans="1:15" s="334" customFormat="1" ht="19.5" customHeight="1" x14ac:dyDescent="0.3">
      <c r="A128" s="348" t="s">
        <v>137</v>
      </c>
      <c r="B128" s="305">
        <v>500</v>
      </c>
      <c r="C128" s="305">
        <f>SOEA!B6</f>
        <v>0</v>
      </c>
      <c r="D128" s="306">
        <f>SOEA!B7</f>
        <v>0</v>
      </c>
      <c r="E128" s="305">
        <f>SOEA!B8</f>
        <v>0</v>
      </c>
      <c r="F128" s="307">
        <f>B128+C128-D128-E128</f>
        <v>500</v>
      </c>
      <c r="G128" s="372" t="s">
        <v>15</v>
      </c>
      <c r="H128" s="379" t="s">
        <v>15</v>
      </c>
      <c r="I128" s="117" t="s">
        <v>15</v>
      </c>
      <c r="J128" s="194" t="s">
        <v>15</v>
      </c>
      <c r="K128" s="309"/>
      <c r="L128" s="320"/>
      <c r="M128" s="320"/>
      <c r="N128" s="320"/>
      <c r="O128" s="320"/>
    </row>
    <row r="129" spans="1:15" s="334" customFormat="1" ht="19.5" customHeight="1" x14ac:dyDescent="0.3">
      <c r="A129" s="485" t="s">
        <v>138</v>
      </c>
      <c r="B129" s="305">
        <v>500</v>
      </c>
      <c r="C129" s="305">
        <v>0</v>
      </c>
      <c r="D129" s="306">
        <v>166</v>
      </c>
      <c r="E129" s="305"/>
      <c r="F129" s="307">
        <f>B129+C129-D129-E129</f>
        <v>334</v>
      </c>
      <c r="G129" s="372" t="s">
        <v>15</v>
      </c>
      <c r="H129" s="379" t="s">
        <v>15</v>
      </c>
      <c r="I129" s="482"/>
      <c r="J129" s="481"/>
      <c r="K129" s="309"/>
      <c r="L129" s="320"/>
      <c r="M129" s="320"/>
      <c r="N129" s="320"/>
      <c r="O129" s="320"/>
    </row>
    <row r="130" spans="1:15" ht="31.5" customHeight="1" x14ac:dyDescent="0.3">
      <c r="A130" s="318" t="s">
        <v>139</v>
      </c>
      <c r="B130" s="305">
        <v>665</v>
      </c>
      <c r="C130" s="305">
        <f>ISC!B6</f>
        <v>0</v>
      </c>
      <c r="D130" s="306">
        <v>0</v>
      </c>
      <c r="E130" s="305">
        <f>SGC!B8</f>
        <v>0</v>
      </c>
      <c r="F130" s="307">
        <f t="shared" si="6"/>
        <v>665</v>
      </c>
      <c r="G130" s="372" t="s">
        <v>15</v>
      </c>
      <c r="H130" s="372" t="s">
        <v>15</v>
      </c>
      <c r="I130" s="117" t="s">
        <v>15</v>
      </c>
      <c r="J130" s="194" t="s">
        <v>15</v>
      </c>
      <c r="K130" s="309"/>
      <c r="L130"/>
      <c r="M130"/>
      <c r="N130"/>
      <c r="O130"/>
    </row>
    <row r="131" spans="1:15" ht="19.2" customHeight="1" x14ac:dyDescent="0.3">
      <c r="A131" s="336" t="s">
        <v>140</v>
      </c>
      <c r="B131" s="305">
        <v>575</v>
      </c>
      <c r="C131" s="305"/>
      <c r="D131" s="306"/>
      <c r="E131" s="305"/>
      <c r="F131" s="307">
        <f>B131+C131-D131-E131</f>
        <v>575</v>
      </c>
      <c r="G131" s="372" t="s">
        <v>15</v>
      </c>
      <c r="H131" s="372" t="s">
        <v>15</v>
      </c>
      <c r="I131" s="117" t="s">
        <v>15</v>
      </c>
      <c r="J131" s="194" t="s">
        <v>15</v>
      </c>
      <c r="K131" s="309"/>
      <c r="L131"/>
      <c r="M131"/>
      <c r="N131"/>
      <c r="O131"/>
    </row>
    <row r="132" spans="1:15" ht="17.399999999999999" customHeight="1" x14ac:dyDescent="0.3">
      <c r="A132" s="473" t="s">
        <v>141</v>
      </c>
      <c r="B132" s="254">
        <v>0</v>
      </c>
      <c r="C132" s="254">
        <f>SIL!B6</f>
        <v>0</v>
      </c>
      <c r="D132" s="255">
        <f>SIL!B7</f>
        <v>0</v>
      </c>
      <c r="E132" s="254">
        <f>SIL!B8</f>
        <v>0</v>
      </c>
      <c r="F132" s="257">
        <f>B132+C132-D132-E132</f>
        <v>0</v>
      </c>
      <c r="G132" s="374" t="s">
        <v>15</v>
      </c>
      <c r="H132" s="374" t="s">
        <v>15</v>
      </c>
      <c r="I132" s="258"/>
      <c r="J132" s="259"/>
      <c r="K132" s="431">
        <v>2025</v>
      </c>
      <c r="L132"/>
      <c r="M132"/>
      <c r="N132"/>
      <c r="O132"/>
    </row>
    <row r="133" spans="1:15" s="334" customFormat="1" ht="30" customHeight="1" x14ac:dyDescent="0.3">
      <c r="A133" s="445" t="s">
        <v>142</v>
      </c>
      <c r="B133" s="438">
        <v>0</v>
      </c>
      <c r="C133" s="254">
        <v>0</v>
      </c>
      <c r="D133" s="255">
        <v>0</v>
      </c>
      <c r="E133" s="254">
        <f>SMILE!B8</f>
        <v>0</v>
      </c>
      <c r="F133" s="257">
        <f t="shared" si="6"/>
        <v>0</v>
      </c>
      <c r="G133" s="374"/>
      <c r="H133" s="441"/>
      <c r="I133" s="258"/>
      <c r="J133" s="259"/>
      <c r="K133" s="431">
        <v>2025</v>
      </c>
      <c r="L133" s="320"/>
      <c r="M133" s="320"/>
      <c r="N133" s="320"/>
      <c r="O133" s="320"/>
    </row>
    <row r="134" spans="1:15" s="334" customFormat="1" ht="20.100000000000001" customHeight="1" x14ac:dyDescent="0.3">
      <c r="A134" s="436" t="s">
        <v>143</v>
      </c>
      <c r="B134" s="254">
        <v>0</v>
      </c>
      <c r="C134" s="254">
        <v>0</v>
      </c>
      <c r="D134" s="255">
        <v>0</v>
      </c>
      <c r="E134" s="256">
        <f>SMO!B8</f>
        <v>0</v>
      </c>
      <c r="F134" s="257">
        <f t="shared" si="6"/>
        <v>0</v>
      </c>
      <c r="G134" s="374"/>
      <c r="H134" s="441"/>
      <c r="I134" s="258"/>
      <c r="J134" s="259"/>
      <c r="K134" s="431">
        <v>2024</v>
      </c>
      <c r="L134" s="320"/>
      <c r="M134" s="320"/>
      <c r="N134" s="320"/>
      <c r="O134" s="320"/>
    </row>
    <row r="135" spans="1:15" s="334" customFormat="1" ht="20.100000000000001" customHeight="1" x14ac:dyDescent="0.3">
      <c r="A135" s="317" t="s">
        <v>144</v>
      </c>
      <c r="B135" s="305">
        <v>500</v>
      </c>
      <c r="C135" s="305">
        <f>TBP!B6</f>
        <v>0</v>
      </c>
      <c r="D135" s="306">
        <f>TBP!B7</f>
        <v>0</v>
      </c>
      <c r="E135" s="312">
        <f>TBP!B8</f>
        <v>290</v>
      </c>
      <c r="F135" s="307">
        <f>B135+C135-D135-E135</f>
        <v>210</v>
      </c>
      <c r="G135" s="372" t="s">
        <v>15</v>
      </c>
      <c r="H135" s="379" t="s">
        <v>15</v>
      </c>
      <c r="I135" s="311" t="s">
        <v>15</v>
      </c>
      <c r="J135" s="194" t="s">
        <v>15</v>
      </c>
      <c r="K135" s="309"/>
      <c r="L135" s="320"/>
      <c r="M135" s="320"/>
      <c r="N135" s="320"/>
      <c r="O135" s="320"/>
    </row>
    <row r="136" spans="1:15" ht="20.100000000000001" customHeight="1" x14ac:dyDescent="0.3">
      <c r="A136" s="253" t="s">
        <v>145</v>
      </c>
      <c r="B136" s="254">
        <v>0</v>
      </c>
      <c r="C136" s="254"/>
      <c r="D136" s="255"/>
      <c r="E136" s="254"/>
      <c r="F136" s="257">
        <f t="shared" si="6"/>
        <v>0</v>
      </c>
      <c r="G136" s="374" t="s">
        <v>15</v>
      </c>
      <c r="H136" s="374" t="s">
        <v>15</v>
      </c>
      <c r="I136" s="258"/>
      <c r="J136" s="259"/>
      <c r="K136" s="431"/>
      <c r="L136"/>
      <c r="M136"/>
      <c r="N136"/>
      <c r="O136"/>
    </row>
    <row r="137" spans="1:15" ht="20.100000000000001" customHeight="1" x14ac:dyDescent="0.3">
      <c r="A137" s="104" t="s">
        <v>146</v>
      </c>
      <c r="B137" s="92">
        <v>500</v>
      </c>
      <c r="C137" s="92">
        <f>TCLCA!B6</f>
        <v>0</v>
      </c>
      <c r="D137" s="94">
        <f>TCLCA!B7</f>
        <v>0</v>
      </c>
      <c r="E137" s="92">
        <f>TCLCA!B8</f>
        <v>0</v>
      </c>
      <c r="F137" s="115">
        <f>B137+C137-D137-E137</f>
        <v>500</v>
      </c>
      <c r="G137" s="116" t="s">
        <v>15</v>
      </c>
      <c r="H137" s="116" t="s">
        <v>15</v>
      </c>
      <c r="I137" s="117" t="s">
        <v>15</v>
      </c>
      <c r="J137" s="194"/>
      <c r="K137" s="109"/>
      <c r="L137"/>
      <c r="M137"/>
      <c r="N137"/>
      <c r="O137"/>
    </row>
    <row r="138" spans="1:15" ht="20.100000000000001" customHeight="1" x14ac:dyDescent="0.3">
      <c r="A138" s="93" t="s">
        <v>147</v>
      </c>
      <c r="B138" s="92">
        <v>9200</v>
      </c>
      <c r="C138" s="92">
        <f>TCFR!B6</f>
        <v>0</v>
      </c>
      <c r="D138" s="94">
        <f>TCFR!B7</f>
        <v>0</v>
      </c>
      <c r="E138" s="92">
        <f>TCFR!B8</f>
        <v>9200</v>
      </c>
      <c r="F138" s="115">
        <f>B138+C138-D138-E138</f>
        <v>0</v>
      </c>
      <c r="G138" s="116" t="s">
        <v>15</v>
      </c>
      <c r="H138" s="116" t="s">
        <v>15</v>
      </c>
      <c r="I138" s="117" t="s">
        <v>15</v>
      </c>
      <c r="J138" s="194" t="s">
        <v>15</v>
      </c>
      <c r="K138" s="108"/>
      <c r="L138"/>
      <c r="M138"/>
      <c r="N138"/>
      <c r="O138"/>
    </row>
    <row r="139" spans="1:15" s="334" customFormat="1" ht="20.100000000000001" customHeight="1" x14ac:dyDescent="0.3">
      <c r="A139" s="436" t="s">
        <v>148</v>
      </c>
      <c r="B139" s="254">
        <v>0</v>
      </c>
      <c r="C139" s="254"/>
      <c r="D139" s="255"/>
      <c r="E139" s="254">
        <f>TEA!B7</f>
        <v>0</v>
      </c>
      <c r="F139" s="257">
        <f>B139+C139-D139-E139</f>
        <v>0</v>
      </c>
      <c r="G139" s="374"/>
      <c r="H139" s="441"/>
      <c r="I139" s="258"/>
      <c r="J139" s="259"/>
      <c r="K139" s="431">
        <v>2024</v>
      </c>
      <c r="L139" s="320"/>
      <c r="M139" s="320"/>
      <c r="N139" s="320"/>
      <c r="O139" s="320"/>
    </row>
    <row r="140" spans="1:15" ht="20.100000000000001" customHeight="1" x14ac:dyDescent="0.3">
      <c r="A140" s="93" t="s">
        <v>149</v>
      </c>
      <c r="B140" s="92">
        <v>15000</v>
      </c>
      <c r="C140" s="92">
        <f>TET!B9</f>
        <v>0</v>
      </c>
      <c r="D140" s="94">
        <f>TET!B10</f>
        <v>0</v>
      </c>
      <c r="E140" s="92">
        <f>TET!B11</f>
        <v>8698.369999999999</v>
      </c>
      <c r="F140" s="115">
        <f t="shared" si="6"/>
        <v>6301.630000000001</v>
      </c>
      <c r="G140" s="116" t="s">
        <v>15</v>
      </c>
      <c r="H140" s="116" t="s">
        <v>15</v>
      </c>
      <c r="I140" s="117" t="s">
        <v>15</v>
      </c>
      <c r="J140" s="194" t="s">
        <v>15</v>
      </c>
      <c r="K140" s="109"/>
      <c r="L140"/>
      <c r="M140"/>
      <c r="N140"/>
      <c r="O140"/>
    </row>
    <row r="141" spans="1:15" ht="20.100000000000001" customHeight="1" x14ac:dyDescent="0.3">
      <c r="A141" s="93" t="s">
        <v>150</v>
      </c>
      <c r="B141" s="92">
        <v>800</v>
      </c>
      <c r="C141" s="92">
        <f>Feral!B6</f>
        <v>0</v>
      </c>
      <c r="D141" s="94">
        <f>Feral!B7</f>
        <v>0</v>
      </c>
      <c r="E141" s="92">
        <f>Feral!B8</f>
        <v>800</v>
      </c>
      <c r="F141" s="115">
        <f t="shared" si="6"/>
        <v>0</v>
      </c>
      <c r="G141" s="116" t="s">
        <v>15</v>
      </c>
      <c r="H141" s="116" t="s">
        <v>15</v>
      </c>
      <c r="I141" s="117" t="s">
        <v>15</v>
      </c>
      <c r="J141" s="194" t="s">
        <v>15</v>
      </c>
      <c r="K141" s="109"/>
      <c r="L141"/>
      <c r="M141"/>
      <c r="N141"/>
      <c r="O141"/>
    </row>
    <row r="142" spans="1:15" ht="20.100000000000001" customHeight="1" x14ac:dyDescent="0.3">
      <c r="A142" s="93" t="s">
        <v>151</v>
      </c>
      <c r="B142" s="92">
        <v>2500</v>
      </c>
      <c r="C142" s="92">
        <f>TechHorn!B6</f>
        <v>0</v>
      </c>
      <c r="D142" s="94">
        <f>TechHorn!B7</f>
        <v>0</v>
      </c>
      <c r="E142" s="92">
        <f>TechHorn!B8</f>
        <v>0</v>
      </c>
      <c r="F142" s="115">
        <f t="shared" si="6"/>
        <v>2500</v>
      </c>
      <c r="G142" s="116" t="s">
        <v>15</v>
      </c>
      <c r="H142" s="116" t="s">
        <v>15</v>
      </c>
      <c r="I142" s="117" t="s">
        <v>15</v>
      </c>
      <c r="J142" s="194" t="s">
        <v>15</v>
      </c>
      <c r="K142" s="109"/>
      <c r="L142"/>
      <c r="M142"/>
      <c r="N142"/>
      <c r="O142"/>
    </row>
    <row r="143" spans="1:15" ht="20.100000000000001" customHeight="1" x14ac:dyDescent="0.3">
      <c r="A143" s="93" t="s">
        <v>152</v>
      </c>
      <c r="B143" s="92">
        <v>15000</v>
      </c>
      <c r="C143" s="92">
        <f>Horse!B6</f>
        <v>0</v>
      </c>
      <c r="D143" s="94">
        <f>Horse!B7</f>
        <v>0</v>
      </c>
      <c r="E143" s="106">
        <f>Horse!B8</f>
        <v>9319.57</v>
      </c>
      <c r="F143" s="115">
        <f t="shared" si="6"/>
        <v>5680.43</v>
      </c>
      <c r="G143" s="116" t="s">
        <v>15</v>
      </c>
      <c r="H143" s="116" t="s">
        <v>15</v>
      </c>
      <c r="I143" s="117" t="s">
        <v>15</v>
      </c>
      <c r="J143" s="194" t="s">
        <v>15</v>
      </c>
      <c r="K143" s="109"/>
      <c r="L143"/>
      <c r="M143"/>
      <c r="N143"/>
      <c r="O143"/>
    </row>
    <row r="144" spans="1:15" ht="20.100000000000001" customHeight="1" x14ac:dyDescent="0.3">
      <c r="A144" s="465" t="s">
        <v>153</v>
      </c>
      <c r="B144" s="466">
        <v>0</v>
      </c>
      <c r="C144" s="467">
        <f>TIT!B6</f>
        <v>0</v>
      </c>
      <c r="D144" s="468">
        <f>TIT!B7</f>
        <v>0</v>
      </c>
      <c r="E144" s="469">
        <f>TIT!B8</f>
        <v>0</v>
      </c>
      <c r="F144" s="467">
        <f>B144+C144-D144-E144</f>
        <v>0</v>
      </c>
      <c r="G144" s="374" t="s">
        <v>15</v>
      </c>
      <c r="H144" s="470" t="s">
        <v>15</v>
      </c>
      <c r="I144" s="471" t="s">
        <v>15</v>
      </c>
      <c r="J144" s="261" t="s">
        <v>15</v>
      </c>
      <c r="K144" s="472">
        <v>2025</v>
      </c>
      <c r="L144"/>
      <c r="M144"/>
      <c r="N144"/>
      <c r="O144"/>
    </row>
    <row r="145" spans="1:15" customFormat="1" ht="20.100000000000001" customHeight="1" x14ac:dyDescent="0.3">
      <c r="A145" s="110" t="s">
        <v>154</v>
      </c>
      <c r="B145" s="111">
        <v>1650</v>
      </c>
      <c r="C145" s="222">
        <f>TKBDT!B6</f>
        <v>0</v>
      </c>
      <c r="D145" s="222">
        <f>TKBDT!B8</f>
        <v>0</v>
      </c>
      <c r="E145" s="222">
        <f>TKBDT!B8</f>
        <v>0</v>
      </c>
      <c r="F145" s="2">
        <f>B145+C145-D145-E145</f>
        <v>1650</v>
      </c>
      <c r="G145" s="375" t="s">
        <v>15</v>
      </c>
      <c r="H145" s="375" t="s">
        <v>15</v>
      </c>
      <c r="I145" s="139" t="s">
        <v>15</v>
      </c>
      <c r="J145" s="139" t="s">
        <v>15</v>
      </c>
      <c r="K145" s="103"/>
    </row>
    <row r="146" spans="1:15" s="334" customFormat="1" ht="20.100000000000001" customHeight="1" x14ac:dyDescent="0.3">
      <c r="A146" s="253" t="s">
        <v>155</v>
      </c>
      <c r="B146" s="254">
        <v>0</v>
      </c>
      <c r="C146" s="254">
        <f>KPOP!B6</f>
        <v>0</v>
      </c>
      <c r="D146" s="255">
        <f>KPOP!B7</f>
        <v>0</v>
      </c>
      <c r="E146" s="256">
        <f>KPOP!B8</f>
        <v>0</v>
      </c>
      <c r="F146" s="257">
        <f t="shared" si="6"/>
        <v>0</v>
      </c>
      <c r="G146" s="374" t="s">
        <v>15</v>
      </c>
      <c r="H146" s="441" t="s">
        <v>15</v>
      </c>
      <c r="I146" s="258"/>
      <c r="J146" s="259"/>
      <c r="K146" s="431">
        <v>2024</v>
      </c>
      <c r="L146" s="320"/>
      <c r="M146" s="320"/>
      <c r="N146" s="320"/>
      <c r="O146" s="320"/>
    </row>
    <row r="147" spans="1:15" ht="20.100000000000001" customHeight="1" x14ac:dyDescent="0.3">
      <c r="A147" s="260" t="s">
        <v>156</v>
      </c>
      <c r="B147" s="254">
        <v>0</v>
      </c>
      <c r="C147" s="254">
        <f>TMAGIC!B6</f>
        <v>0</v>
      </c>
      <c r="D147" s="255">
        <f>TMAGIC!B7</f>
        <v>0</v>
      </c>
      <c r="E147" s="256">
        <f>TMAGIC!B8</f>
        <v>0</v>
      </c>
      <c r="F147" s="257">
        <f>B147+C147-D147-E147</f>
        <v>0</v>
      </c>
      <c r="G147" s="374" t="s">
        <v>15</v>
      </c>
      <c r="H147" s="374" t="s">
        <v>15</v>
      </c>
      <c r="I147" s="258"/>
      <c r="J147" s="259"/>
      <c r="K147" s="431">
        <v>2025</v>
      </c>
      <c r="L147"/>
      <c r="M147"/>
      <c r="N147"/>
      <c r="O147"/>
    </row>
    <row r="148" spans="1:15" ht="20.100000000000001" customHeight="1" x14ac:dyDescent="0.3">
      <c r="A148" s="253" t="s">
        <v>157</v>
      </c>
      <c r="B148" s="254">
        <v>0</v>
      </c>
      <c r="C148" s="254">
        <f>TMA!B6</f>
        <v>0</v>
      </c>
      <c r="D148" s="255">
        <f>TMA!B7</f>
        <v>0</v>
      </c>
      <c r="E148" s="256">
        <f>TMA!B8</f>
        <v>0</v>
      </c>
      <c r="F148" s="257">
        <f t="shared" si="6"/>
        <v>0</v>
      </c>
      <c r="G148" s="374" t="s">
        <v>15</v>
      </c>
      <c r="H148" s="374" t="s">
        <v>15</v>
      </c>
      <c r="I148" s="258" t="s">
        <v>15</v>
      </c>
      <c r="J148" s="259"/>
      <c r="K148" s="431">
        <v>2025</v>
      </c>
      <c r="L148"/>
      <c r="M148"/>
      <c r="N148"/>
      <c r="O148"/>
    </row>
    <row r="149" spans="1:15" ht="20.100000000000001" customHeight="1" x14ac:dyDescent="0.3">
      <c r="A149" s="93" t="s">
        <v>158</v>
      </c>
      <c r="B149" s="92">
        <v>500</v>
      </c>
      <c r="C149" s="92"/>
      <c r="D149" s="94"/>
      <c r="E149" s="106"/>
      <c r="F149" s="115">
        <f>B149+C149-D149-E149</f>
        <v>500</v>
      </c>
      <c r="G149" s="116" t="s">
        <v>15</v>
      </c>
      <c r="H149" s="116" t="s">
        <v>15</v>
      </c>
      <c r="I149" s="117" t="s">
        <v>15</v>
      </c>
      <c r="J149" s="194" t="s">
        <v>15</v>
      </c>
      <c r="K149" s="109"/>
      <c r="L149"/>
      <c r="M149"/>
      <c r="N149"/>
      <c r="O149"/>
    </row>
    <row r="150" spans="1:15" ht="20.100000000000001" customHeight="1" x14ac:dyDescent="0.3">
      <c r="A150" s="263" t="s">
        <v>159</v>
      </c>
      <c r="B150" s="264">
        <v>0</v>
      </c>
      <c r="C150" s="264">
        <v>0</v>
      </c>
      <c r="D150" s="264">
        <f>TMM!B7</f>
        <v>0</v>
      </c>
      <c r="E150" s="264">
        <f>TMM!B8</f>
        <v>0</v>
      </c>
      <c r="F150" s="265">
        <f t="shared" si="6"/>
        <v>0</v>
      </c>
      <c r="G150" s="383"/>
      <c r="H150" s="383"/>
      <c r="I150" s="266"/>
      <c r="J150" s="267"/>
      <c r="K150" s="218">
        <v>2024</v>
      </c>
      <c r="L150"/>
      <c r="M150"/>
      <c r="N150"/>
      <c r="O150"/>
    </row>
    <row r="151" spans="1:15" ht="20.100000000000001" customHeight="1" x14ac:dyDescent="0.3">
      <c r="A151" s="110" t="s">
        <v>160</v>
      </c>
      <c r="B151" s="92">
        <v>1725</v>
      </c>
      <c r="C151" s="92">
        <f>TNRF!B6</f>
        <v>0</v>
      </c>
      <c r="D151" s="94">
        <f>TNRF!B7</f>
        <v>0</v>
      </c>
      <c r="E151" s="92">
        <f>TNRF!B8</f>
        <v>0</v>
      </c>
      <c r="F151" s="115">
        <f t="shared" si="6"/>
        <v>1725</v>
      </c>
      <c r="G151" s="116" t="s">
        <v>15</v>
      </c>
      <c r="H151" s="116" t="s">
        <v>15</v>
      </c>
      <c r="I151" s="117" t="s">
        <v>15</v>
      </c>
      <c r="J151" s="194" t="s">
        <v>15</v>
      </c>
      <c r="K151" s="109"/>
      <c r="L151"/>
      <c r="M151"/>
      <c r="N151"/>
      <c r="O151"/>
    </row>
    <row r="152" spans="1:15" ht="20.100000000000001" customHeight="1" x14ac:dyDescent="0.3">
      <c r="A152" s="317" t="s">
        <v>161</v>
      </c>
      <c r="B152" s="305">
        <v>0</v>
      </c>
      <c r="C152" s="305">
        <f>TP!B6</f>
        <v>0</v>
      </c>
      <c r="D152" s="306">
        <f>TP!B7</f>
        <v>0</v>
      </c>
      <c r="E152" s="305">
        <f>TP!B8</f>
        <v>0</v>
      </c>
      <c r="F152" s="307">
        <f>B152+C152-D152-E152</f>
        <v>0</v>
      </c>
      <c r="G152" s="372" t="s">
        <v>15</v>
      </c>
      <c r="H152" s="372" t="s">
        <v>15</v>
      </c>
      <c r="I152" s="117" t="s">
        <v>15</v>
      </c>
      <c r="J152" s="194" t="s">
        <v>15</v>
      </c>
      <c r="K152" s="309"/>
      <c r="L152"/>
      <c r="M152"/>
      <c r="N152"/>
      <c r="O152"/>
    </row>
    <row r="153" spans="1:15" ht="20.100000000000001" customHeight="1" x14ac:dyDescent="0.3">
      <c r="A153" s="310" t="s">
        <v>162</v>
      </c>
      <c r="B153" s="305">
        <v>575</v>
      </c>
      <c r="C153" s="305">
        <f>TPOT!B6</f>
        <v>0</v>
      </c>
      <c r="D153" s="306">
        <f>TPOT!B7</f>
        <v>0</v>
      </c>
      <c r="E153" s="305">
        <f>TPOT!B8</f>
        <v>0</v>
      </c>
      <c r="F153" s="307">
        <f>B153+C153-E153-D153</f>
        <v>575</v>
      </c>
      <c r="G153" s="372" t="s">
        <v>15</v>
      </c>
      <c r="H153" s="372" t="s">
        <v>15</v>
      </c>
      <c r="I153" s="117" t="s">
        <v>15</v>
      </c>
      <c r="J153" s="194" t="s">
        <v>15</v>
      </c>
      <c r="K153" s="309"/>
      <c r="L153"/>
      <c r="M153"/>
      <c r="N153"/>
      <c r="O153"/>
    </row>
    <row r="154" spans="1:15" ht="20.100000000000001" customHeight="1" x14ac:dyDescent="0.3">
      <c r="A154" s="310" t="s">
        <v>163</v>
      </c>
      <c r="B154" s="305">
        <v>260</v>
      </c>
      <c r="C154" s="305">
        <v>0</v>
      </c>
      <c r="D154" s="306">
        <v>0</v>
      </c>
      <c r="E154" s="305">
        <f>TPVS!B7</f>
        <v>0</v>
      </c>
      <c r="F154" s="307">
        <f>B154+C154-E154-D154</f>
        <v>260</v>
      </c>
      <c r="G154" s="372" t="s">
        <v>15</v>
      </c>
      <c r="H154" s="372" t="s">
        <v>15</v>
      </c>
      <c r="I154" s="117" t="s">
        <v>15</v>
      </c>
      <c r="J154" s="194" t="s">
        <v>15</v>
      </c>
      <c r="K154" s="309"/>
      <c r="L154"/>
      <c r="M154"/>
      <c r="N154"/>
      <c r="O154"/>
    </row>
    <row r="155" spans="1:15" s="217" customFormat="1" ht="20.100000000000001" customHeight="1" x14ac:dyDescent="0.3">
      <c r="A155" s="219" t="s">
        <v>164</v>
      </c>
      <c r="B155" s="106">
        <v>15000</v>
      </c>
      <c r="C155" s="106">
        <f>TECHRODEO!B6</f>
        <v>0</v>
      </c>
      <c r="D155" s="106">
        <f>TECHRODEO!B7</f>
        <v>5000</v>
      </c>
      <c r="E155" s="106">
        <f>TECHRODEO!B8</f>
        <v>0</v>
      </c>
      <c r="F155" s="220">
        <f t="shared" ref="F155:F163" si="7">B155+C155-D155-E155</f>
        <v>10000</v>
      </c>
      <c r="G155" s="486"/>
      <c r="H155" s="486"/>
      <c r="I155" s="216" t="s">
        <v>15</v>
      </c>
      <c r="J155" s="404" t="s">
        <v>15</v>
      </c>
      <c r="K155" s="221"/>
      <c r="L155"/>
      <c r="M155"/>
      <c r="N155"/>
      <c r="O155"/>
    </row>
    <row r="156" spans="1:15" s="334" customFormat="1" ht="20.100000000000001" customHeight="1" x14ac:dyDescent="0.3">
      <c r="A156" s="260" t="s">
        <v>165</v>
      </c>
      <c r="B156" s="254">
        <v>0</v>
      </c>
      <c r="C156" s="254">
        <v>0</v>
      </c>
      <c r="D156" s="255">
        <f>TRSA!B7</f>
        <v>0</v>
      </c>
      <c r="E156" s="254">
        <f>TRSA!B8</f>
        <v>0</v>
      </c>
      <c r="F156" s="257">
        <f t="shared" si="7"/>
        <v>0</v>
      </c>
      <c r="G156" s="374" t="s">
        <v>15</v>
      </c>
      <c r="H156" s="374" t="s">
        <v>15</v>
      </c>
      <c r="I156" s="258"/>
      <c r="J156" s="259"/>
      <c r="K156" s="431">
        <v>2025</v>
      </c>
      <c r="L156" s="320"/>
      <c r="M156" s="320"/>
      <c r="N156" s="320"/>
      <c r="O156" s="320"/>
    </row>
    <row r="157" spans="1:15" ht="20.100000000000001" customHeight="1" x14ac:dyDescent="0.3">
      <c r="A157" s="206" t="s">
        <v>166</v>
      </c>
      <c r="B157" s="207">
        <v>575</v>
      </c>
      <c r="C157" s="207">
        <f>TSMG!B6</f>
        <v>0</v>
      </c>
      <c r="D157" s="208">
        <f>TSMG!B7</f>
        <v>0</v>
      </c>
      <c r="E157" s="207">
        <f>TSMG!B8</f>
        <v>0</v>
      </c>
      <c r="F157" s="303">
        <f>B157+C157-D157-E157</f>
        <v>575</v>
      </c>
      <c r="G157" s="116" t="s">
        <v>15</v>
      </c>
      <c r="H157" s="116" t="s">
        <v>15</v>
      </c>
      <c r="I157" s="117" t="s">
        <v>15</v>
      </c>
      <c r="J157" s="117" t="s">
        <v>15</v>
      </c>
      <c r="K157" s="215"/>
      <c r="L157"/>
      <c r="M157"/>
      <c r="N157"/>
      <c r="O157"/>
    </row>
    <row r="158" spans="1:15" ht="36.75" customHeight="1" x14ac:dyDescent="0.3">
      <c r="A158" s="206" t="s">
        <v>167</v>
      </c>
      <c r="B158" s="207">
        <v>390</v>
      </c>
      <c r="C158" s="207">
        <f>TSSTCAF!B6</f>
        <v>0</v>
      </c>
      <c r="D158" s="208">
        <f>TSSTCAF!B7</f>
        <v>0</v>
      </c>
      <c r="E158" s="207">
        <f>TSSTCAF!B8</f>
        <v>0</v>
      </c>
      <c r="F158" s="303">
        <f>B158+C158-D158-E158</f>
        <v>390</v>
      </c>
      <c r="G158" s="116" t="s">
        <v>15</v>
      </c>
      <c r="H158" s="116" t="s">
        <v>15</v>
      </c>
      <c r="I158" s="117" t="s">
        <v>15</v>
      </c>
      <c r="J158" s="117" t="s">
        <v>15</v>
      </c>
      <c r="K158" s="215"/>
      <c r="L158"/>
      <c r="M158"/>
      <c r="N158"/>
      <c r="O158"/>
    </row>
    <row r="159" spans="1:15" s="347" customFormat="1" ht="20.100000000000001" customHeight="1" x14ac:dyDescent="0.3">
      <c r="A159" s="342" t="s">
        <v>168</v>
      </c>
      <c r="B159" s="343">
        <v>0</v>
      </c>
      <c r="C159" s="343">
        <v>0</v>
      </c>
      <c r="D159" s="343">
        <v>0</v>
      </c>
      <c r="E159" s="343">
        <f>TSCA!B8</f>
        <v>0</v>
      </c>
      <c r="F159" s="344">
        <f t="shared" si="7"/>
        <v>0</v>
      </c>
      <c r="G159" s="384" t="s">
        <v>15</v>
      </c>
      <c r="H159" s="384" t="s">
        <v>15</v>
      </c>
      <c r="I159" s="345" t="s">
        <v>15</v>
      </c>
      <c r="J159" s="345" t="s">
        <v>15</v>
      </c>
      <c r="K159" s="346"/>
      <c r="L159" s="320"/>
      <c r="M159" s="320"/>
      <c r="N159" s="320"/>
      <c r="O159" s="320"/>
    </row>
    <row r="160" spans="1:15" customFormat="1" ht="20.100000000000001" customHeight="1" x14ac:dyDescent="0.3">
      <c r="A160" s="227" t="s">
        <v>169</v>
      </c>
      <c r="B160" s="207">
        <v>900</v>
      </c>
      <c r="C160" s="225">
        <f>TTLHM!B6</f>
        <v>0</v>
      </c>
      <c r="D160" s="225">
        <f>TTLHM!B7</f>
        <v>0</v>
      </c>
      <c r="E160" s="226">
        <f>TTLHM!B8</f>
        <v>0</v>
      </c>
      <c r="F160" s="225">
        <f>B160+C160-D160-E160</f>
        <v>900</v>
      </c>
      <c r="G160" s="375" t="s">
        <v>15</v>
      </c>
      <c r="H160" s="375" t="s">
        <v>15</v>
      </c>
      <c r="I160" s="139" t="s">
        <v>15</v>
      </c>
      <c r="J160" s="139" t="s">
        <v>15</v>
      </c>
      <c r="K160" s="103"/>
    </row>
    <row r="161" spans="1:15" customFormat="1" ht="20.100000000000001" customHeight="1" x14ac:dyDescent="0.3">
      <c r="A161" s="390" t="s">
        <v>170</v>
      </c>
      <c r="B161" s="207">
        <v>500</v>
      </c>
      <c r="C161" s="225">
        <f>TUNICEF!B6</f>
        <v>0</v>
      </c>
      <c r="D161" s="388">
        <f>TUNICEF!B7</f>
        <v>0</v>
      </c>
      <c r="E161" s="389">
        <f>TUNICEF!B8</f>
        <v>0</v>
      </c>
      <c r="F161" s="370">
        <f>B161+C161-D161-E161</f>
        <v>500</v>
      </c>
      <c r="G161" s="375" t="s">
        <v>15</v>
      </c>
      <c r="H161" s="375" t="s">
        <v>15</v>
      </c>
      <c r="I161" s="139" t="s">
        <v>15</v>
      </c>
      <c r="J161" s="139" t="s">
        <v>15</v>
      </c>
      <c r="K161" s="103"/>
    </row>
    <row r="162" spans="1:15" customFormat="1" ht="20.100000000000001" customHeight="1" x14ac:dyDescent="0.3">
      <c r="A162" s="112" t="s">
        <v>171</v>
      </c>
      <c r="B162" s="111">
        <v>300</v>
      </c>
      <c r="C162" s="392">
        <v>0</v>
      </c>
      <c r="D162" s="119">
        <f>TWHPC!B7</f>
        <v>0</v>
      </c>
      <c r="E162" s="391">
        <f>TWHPC!B8</f>
        <v>0</v>
      </c>
      <c r="F162" s="2">
        <f t="shared" si="7"/>
        <v>300</v>
      </c>
      <c r="G162" s="375" t="s">
        <v>15</v>
      </c>
      <c r="H162" s="375" t="s">
        <v>15</v>
      </c>
      <c r="I162" s="117" t="s">
        <v>15</v>
      </c>
      <c r="J162" s="117" t="s">
        <v>15</v>
      </c>
      <c r="K162" s="103"/>
    </row>
    <row r="163" spans="1:15" ht="20.100000000000001" customHeight="1" x14ac:dyDescent="0.3">
      <c r="A163" s="253" t="s">
        <v>172</v>
      </c>
      <c r="B163" s="254">
        <v>0</v>
      </c>
      <c r="C163" s="254">
        <f>TSPE!B6</f>
        <v>0</v>
      </c>
      <c r="D163" s="255">
        <f>TSPE!B7</f>
        <v>0</v>
      </c>
      <c r="E163" s="254">
        <f>TSPE!B8</f>
        <v>0</v>
      </c>
      <c r="F163" s="257">
        <f t="shared" si="7"/>
        <v>0</v>
      </c>
      <c r="G163" s="374" t="s">
        <v>15</v>
      </c>
      <c r="H163" s="374" t="s">
        <v>15</v>
      </c>
      <c r="I163" s="258" t="s">
        <v>15</v>
      </c>
      <c r="J163" s="259" t="s">
        <v>15</v>
      </c>
      <c r="K163" s="109"/>
      <c r="L163"/>
      <c r="M163"/>
      <c r="N163"/>
      <c r="O163"/>
    </row>
    <row r="164" spans="1:15" s="464" customFormat="1" ht="20.100000000000001" customHeight="1" x14ac:dyDescent="0.3">
      <c r="A164" s="461" t="s">
        <v>173</v>
      </c>
      <c r="B164" s="94">
        <v>500</v>
      </c>
      <c r="C164" s="94"/>
      <c r="D164" s="94">
        <v>166</v>
      </c>
      <c r="E164" s="94"/>
      <c r="F164" s="462">
        <f>B164+C164-D164-E164</f>
        <v>334</v>
      </c>
      <c r="G164" s="487"/>
      <c r="H164" s="487"/>
      <c r="I164" s="216" t="s">
        <v>15</v>
      </c>
      <c r="J164" s="404" t="s">
        <v>15</v>
      </c>
      <c r="K164" s="463"/>
      <c r="L164" s="9"/>
      <c r="M164" s="9"/>
      <c r="N164" s="9"/>
      <c r="O164" s="9"/>
    </row>
    <row r="165" spans="1:15" ht="20.100000000000001" customHeight="1" x14ac:dyDescent="0.3">
      <c r="A165" s="260" t="s">
        <v>174</v>
      </c>
      <c r="B165" s="254">
        <v>0</v>
      </c>
      <c r="C165" s="254">
        <f>TES!B6</f>
        <v>0</v>
      </c>
      <c r="D165" s="255">
        <f>TES!B7</f>
        <v>0</v>
      </c>
      <c r="E165" s="256">
        <f>TES!B8</f>
        <v>0</v>
      </c>
      <c r="F165" s="257">
        <f>B165+C165-D165-E165</f>
        <v>0</v>
      </c>
      <c r="G165" s="374" t="s">
        <v>15</v>
      </c>
      <c r="H165" s="374" t="s">
        <v>15</v>
      </c>
      <c r="I165" s="258"/>
      <c r="J165" s="259"/>
      <c r="K165" s="108"/>
      <c r="L165"/>
      <c r="M165"/>
      <c r="N165"/>
      <c r="O165"/>
    </row>
    <row r="166" spans="1:15" ht="20.100000000000001" customHeight="1" x14ac:dyDescent="0.3">
      <c r="A166" s="260" t="s">
        <v>175</v>
      </c>
      <c r="B166" s="254">
        <v>0</v>
      </c>
      <c r="C166" s="254">
        <v>0</v>
      </c>
      <c r="D166" s="255">
        <v>0</v>
      </c>
      <c r="E166" s="256"/>
      <c r="F166" s="257">
        <f>B166+C166-D166-E166</f>
        <v>0</v>
      </c>
      <c r="G166" s="374" t="s">
        <v>15</v>
      </c>
      <c r="H166" s="374" t="s">
        <v>15</v>
      </c>
      <c r="I166" s="258" t="s">
        <v>15</v>
      </c>
      <c r="J166" s="259" t="s">
        <v>15</v>
      </c>
      <c r="K166" s="108"/>
      <c r="L166"/>
      <c r="M166"/>
      <c r="N166"/>
      <c r="O166"/>
    </row>
    <row r="167" spans="1:15" ht="20.100000000000001" customHeight="1" x14ac:dyDescent="0.3">
      <c r="A167" s="310" t="s">
        <v>176</v>
      </c>
      <c r="B167" s="305">
        <v>780</v>
      </c>
      <c r="C167" s="305">
        <f>TMB!B6</f>
        <v>0</v>
      </c>
      <c r="D167" s="306">
        <f>TMB!B7</f>
        <v>0</v>
      </c>
      <c r="E167" s="305">
        <f>TMB!B8</f>
        <v>389.21000000000004</v>
      </c>
      <c r="F167" s="307">
        <f t="shared" ref="F167:F181" si="8">B167+C167-D167-E167</f>
        <v>390.78999999999996</v>
      </c>
      <c r="G167" s="372" t="s">
        <v>15</v>
      </c>
      <c r="H167" s="372" t="s">
        <v>15</v>
      </c>
      <c r="I167" s="117" t="s">
        <v>15</v>
      </c>
      <c r="J167" s="194" t="s">
        <v>15</v>
      </c>
      <c r="K167" s="108"/>
      <c r="L167"/>
      <c r="M167"/>
      <c r="N167"/>
      <c r="O167"/>
    </row>
    <row r="168" spans="1:15" ht="20.100000000000001" customHeight="1" x14ac:dyDescent="0.3">
      <c r="A168" s="310" t="s">
        <v>177</v>
      </c>
      <c r="B168" s="305">
        <v>500</v>
      </c>
      <c r="C168" s="305">
        <f>SEAT!B6</f>
        <v>0</v>
      </c>
      <c r="D168" s="306">
        <f>SEAT!B7</f>
        <v>0</v>
      </c>
      <c r="E168" s="305">
        <f>SEAT!B8</f>
        <v>0</v>
      </c>
      <c r="F168" s="307">
        <f>B168+C168-D168-E168</f>
        <v>500</v>
      </c>
      <c r="G168" s="372" t="s">
        <v>15</v>
      </c>
      <c r="H168" s="372" t="s">
        <v>15</v>
      </c>
      <c r="I168" s="117" t="s">
        <v>15</v>
      </c>
      <c r="J168" s="194" t="s">
        <v>15</v>
      </c>
      <c r="K168" s="108"/>
      <c r="L168"/>
      <c r="M168"/>
      <c r="N168"/>
      <c r="O168"/>
    </row>
    <row r="169" spans="1:15" ht="28.5" customHeight="1" x14ac:dyDescent="0.3">
      <c r="A169" s="260" t="s">
        <v>178</v>
      </c>
      <c r="B169" s="254">
        <v>0</v>
      </c>
      <c r="C169" s="254"/>
      <c r="D169" s="255"/>
      <c r="E169" s="254">
        <f>Range!B8</f>
        <v>0</v>
      </c>
      <c r="F169" s="257">
        <f>B169+C169-D169-E169</f>
        <v>0</v>
      </c>
      <c r="G169" s="374"/>
      <c r="H169" s="374"/>
      <c r="I169" s="258"/>
      <c r="J169" s="259"/>
      <c r="K169" s="109">
        <v>2025</v>
      </c>
      <c r="L169"/>
      <c r="M169"/>
      <c r="N169"/>
      <c r="O169"/>
    </row>
    <row r="170" spans="1:15" ht="30.75" customHeight="1" x14ac:dyDescent="0.3">
      <c r="A170" s="105" t="s">
        <v>179</v>
      </c>
      <c r="B170" s="92">
        <v>575</v>
      </c>
      <c r="C170" s="92">
        <f>UkClub!B6</f>
        <v>0</v>
      </c>
      <c r="D170" s="94">
        <f>UkClub!B7</f>
        <v>0</v>
      </c>
      <c r="E170" s="92">
        <f>UkClub!B8</f>
        <v>0</v>
      </c>
      <c r="F170" s="115">
        <f>B170+C170-D170-E170</f>
        <v>575</v>
      </c>
      <c r="G170" s="116" t="s">
        <v>15</v>
      </c>
      <c r="H170" s="116" t="s">
        <v>15</v>
      </c>
      <c r="I170" s="117" t="s">
        <v>15</v>
      </c>
      <c r="J170" s="194" t="s">
        <v>15</v>
      </c>
      <c r="K170" s="108"/>
      <c r="L170"/>
      <c r="M170"/>
      <c r="N170"/>
      <c r="O170"/>
    </row>
    <row r="171" spans="1:15" ht="20.100000000000001" customHeight="1" x14ac:dyDescent="0.3">
      <c r="A171" s="253" t="s">
        <v>180</v>
      </c>
      <c r="B171" s="254">
        <v>0</v>
      </c>
      <c r="C171" s="254">
        <f>Veterans!B6</f>
        <v>0</v>
      </c>
      <c r="D171" s="255">
        <f>Veterans!B7</f>
        <v>0</v>
      </c>
      <c r="E171" s="254">
        <f>Veterans!B8</f>
        <v>0</v>
      </c>
      <c r="F171" s="257">
        <f t="shared" si="8"/>
        <v>0</v>
      </c>
      <c r="G171" s="374"/>
      <c r="H171" s="374"/>
      <c r="I171" s="258"/>
      <c r="J171" s="259"/>
      <c r="K171" s="109">
        <v>2025</v>
      </c>
      <c r="L171"/>
      <c r="M171"/>
      <c r="N171"/>
      <c r="O171"/>
    </row>
    <row r="172" spans="1:15" ht="20.100000000000001" customHeight="1" x14ac:dyDescent="0.3">
      <c r="A172" s="321" t="s">
        <v>181</v>
      </c>
      <c r="B172" s="322">
        <v>500</v>
      </c>
      <c r="C172" s="323">
        <f>'WEB3'!B6</f>
        <v>0</v>
      </c>
      <c r="D172" s="324">
        <f>'WEB3'!B7</f>
        <v>166</v>
      </c>
      <c r="E172" s="323">
        <f>'WEB3'!B8</f>
        <v>0</v>
      </c>
      <c r="F172" s="323">
        <f>B172+C172-D172-E172</f>
        <v>334</v>
      </c>
      <c r="G172" s="372" t="s">
        <v>15</v>
      </c>
      <c r="H172" s="372" t="s">
        <v>15</v>
      </c>
      <c r="I172" s="482"/>
      <c r="J172" s="481"/>
      <c r="K172" s="109"/>
      <c r="L172"/>
      <c r="M172"/>
      <c r="N172"/>
      <c r="O172"/>
    </row>
    <row r="173" spans="1:15" ht="20.100000000000001" customHeight="1" x14ac:dyDescent="0.3">
      <c r="A173" s="427" t="s">
        <v>182</v>
      </c>
      <c r="B173" s="428">
        <v>575</v>
      </c>
      <c r="C173" s="429"/>
      <c r="D173" s="430">
        <f>WF!B7</f>
        <v>199</v>
      </c>
      <c r="E173" s="429">
        <v>0</v>
      </c>
      <c r="F173" s="429">
        <f t="shared" si="8"/>
        <v>376</v>
      </c>
      <c r="G173" s="116" t="s">
        <v>15</v>
      </c>
      <c r="H173" s="116" t="s">
        <v>15</v>
      </c>
      <c r="I173" s="482"/>
      <c r="J173" s="482"/>
      <c r="K173" s="109"/>
      <c r="L173"/>
      <c r="M173"/>
      <c r="N173"/>
      <c r="O173"/>
    </row>
    <row r="174" spans="1:15" ht="20.100000000000001" customHeight="1" x14ac:dyDescent="0.3">
      <c r="A174" s="149" t="s">
        <v>183</v>
      </c>
      <c r="B174" s="146">
        <v>500</v>
      </c>
      <c r="C174" s="147">
        <v>0</v>
      </c>
      <c r="D174" s="148">
        <v>0</v>
      </c>
      <c r="E174" s="147">
        <v>0</v>
      </c>
      <c r="F174" s="147">
        <f t="shared" si="8"/>
        <v>500</v>
      </c>
      <c r="G174" s="116" t="s">
        <v>15</v>
      </c>
      <c r="H174" s="116" t="s">
        <v>15</v>
      </c>
      <c r="I174" s="117" t="s">
        <v>15</v>
      </c>
      <c r="J174" s="205" t="s">
        <v>15</v>
      </c>
      <c r="K174" s="109"/>
      <c r="L174"/>
      <c r="M174"/>
      <c r="N174"/>
      <c r="O174"/>
    </row>
    <row r="175" spans="1:15" ht="20.100000000000001" customHeight="1" x14ac:dyDescent="0.3">
      <c r="A175" s="104" t="s">
        <v>184</v>
      </c>
      <c r="B175" s="92">
        <v>250</v>
      </c>
      <c r="C175" s="140">
        <f>WILD!B6</f>
        <v>0</v>
      </c>
      <c r="D175" s="141">
        <f>WILD!B7</f>
        <v>0</v>
      </c>
      <c r="E175" s="140">
        <f>WILD!B8</f>
        <v>0</v>
      </c>
      <c r="F175" s="142">
        <f t="shared" si="8"/>
        <v>250</v>
      </c>
      <c r="G175" s="116" t="s">
        <v>15</v>
      </c>
      <c r="H175" s="116" t="s">
        <v>15</v>
      </c>
      <c r="I175" s="117" t="s">
        <v>15</v>
      </c>
      <c r="J175" s="194" t="s">
        <v>15</v>
      </c>
      <c r="K175" s="109"/>
      <c r="L175"/>
      <c r="M175"/>
      <c r="N175"/>
      <c r="O175"/>
    </row>
    <row r="176" spans="1:15" ht="20.100000000000001" customHeight="1" x14ac:dyDescent="0.3">
      <c r="A176" s="260" t="s">
        <v>185</v>
      </c>
      <c r="B176" s="254">
        <v>0</v>
      </c>
      <c r="C176" s="254">
        <f>WH!B6</f>
        <v>0</v>
      </c>
      <c r="D176" s="255">
        <f>WH!B7</f>
        <v>0</v>
      </c>
      <c r="E176" s="254">
        <f>WH!B8</f>
        <v>0</v>
      </c>
      <c r="F176" s="257">
        <f t="shared" si="8"/>
        <v>0</v>
      </c>
      <c r="G176" s="374"/>
      <c r="H176" s="374"/>
      <c r="I176" s="258"/>
      <c r="J176" s="259"/>
      <c r="K176" s="431">
        <v>2025</v>
      </c>
      <c r="L176"/>
      <c r="M176"/>
      <c r="N176"/>
      <c r="O176"/>
    </row>
    <row r="177" spans="1:15" ht="20.100000000000001" customHeight="1" x14ac:dyDescent="0.3">
      <c r="A177" s="224" t="s">
        <v>186</v>
      </c>
      <c r="B177" s="198">
        <v>600</v>
      </c>
      <c r="C177" s="198">
        <f>WomennBus!B6</f>
        <v>0</v>
      </c>
      <c r="D177" s="199">
        <f>WomennBus!B7</f>
        <v>0</v>
      </c>
      <c r="E177" s="198">
        <f>WomennBus!B8</f>
        <v>0</v>
      </c>
      <c r="F177" s="115">
        <f t="shared" si="8"/>
        <v>600</v>
      </c>
      <c r="G177" s="116" t="s">
        <v>15</v>
      </c>
      <c r="H177" s="116" t="s">
        <v>15</v>
      </c>
      <c r="I177" s="117" t="s">
        <v>15</v>
      </c>
      <c r="J177" s="194" t="s">
        <v>15</v>
      </c>
      <c r="K177" s="108"/>
      <c r="L177"/>
      <c r="M177"/>
      <c r="N177"/>
      <c r="O177"/>
    </row>
    <row r="178" spans="1:15" customFormat="1" ht="20.100000000000001" customHeight="1" x14ac:dyDescent="0.3">
      <c r="A178" s="269" t="s">
        <v>187</v>
      </c>
      <c r="B178" s="268">
        <v>0</v>
      </c>
      <c r="C178" s="270">
        <f>WIP!B6</f>
        <v>0</v>
      </c>
      <c r="D178" s="270">
        <f>WIP!B7</f>
        <v>0</v>
      </c>
      <c r="E178" s="270">
        <f>WIP!B8</f>
        <v>0</v>
      </c>
      <c r="F178" s="262">
        <f>B178+C178-D178-E178</f>
        <v>0</v>
      </c>
      <c r="G178" s="385"/>
      <c r="H178" s="386"/>
      <c r="I178" s="259"/>
      <c r="J178" s="261"/>
      <c r="K178" s="103">
        <v>2024</v>
      </c>
    </row>
    <row r="179" spans="1:15" customFormat="1" ht="20.100000000000001" customHeight="1" x14ac:dyDescent="0.3">
      <c r="A179" s="325" t="s">
        <v>188</v>
      </c>
      <c r="B179" s="326">
        <v>1150</v>
      </c>
      <c r="C179" s="327">
        <v>0</v>
      </c>
      <c r="D179" s="328">
        <f>WIS!B7</f>
        <v>0</v>
      </c>
      <c r="E179" s="328">
        <f>WIS!B8</f>
        <v>0</v>
      </c>
      <c r="F179" s="329">
        <f>B179+C179-D179-E179</f>
        <v>1150</v>
      </c>
      <c r="G179" s="377" t="s">
        <v>15</v>
      </c>
      <c r="H179" s="377" t="s">
        <v>15</v>
      </c>
      <c r="I179" s="117" t="s">
        <v>15</v>
      </c>
      <c r="J179" s="139" t="s">
        <v>15</v>
      </c>
      <c r="K179" s="331"/>
    </row>
    <row r="180" spans="1:15" customFormat="1" ht="20.100000000000001" customHeight="1" x14ac:dyDescent="0.3">
      <c r="A180" s="317" t="s">
        <v>189</v>
      </c>
      <c r="B180" s="332">
        <v>650</v>
      </c>
      <c r="C180" s="333">
        <f>WSO!B6</f>
        <v>0</v>
      </c>
      <c r="D180" s="333">
        <f>WSO!B7</f>
        <v>0</v>
      </c>
      <c r="E180" s="333">
        <f>WSO!B8</f>
        <v>545.04999999999995</v>
      </c>
      <c r="F180" s="333">
        <f>B180+C180-D180-E180</f>
        <v>104.95000000000005</v>
      </c>
      <c r="G180" s="377" t="s">
        <v>15</v>
      </c>
      <c r="H180" s="377" t="s">
        <v>15</v>
      </c>
      <c r="I180" s="117" t="s">
        <v>15</v>
      </c>
      <c r="J180" s="139" t="s">
        <v>15</v>
      </c>
      <c r="K180" s="331"/>
    </row>
    <row r="181" spans="1:15" ht="20.100000000000001" customHeight="1" x14ac:dyDescent="0.3">
      <c r="A181" s="93" t="s">
        <v>190</v>
      </c>
      <c r="B181" s="92">
        <v>8000</v>
      </c>
      <c r="C181" s="140">
        <v>0</v>
      </c>
      <c r="D181" s="141">
        <f>Wool!B7</f>
        <v>0</v>
      </c>
      <c r="E181" s="140">
        <f>Wool!B8</f>
        <v>0</v>
      </c>
      <c r="F181" s="142">
        <f t="shared" si="8"/>
        <v>8000</v>
      </c>
      <c r="G181" s="116" t="s">
        <v>15</v>
      </c>
      <c r="H181" s="116" t="s">
        <v>15</v>
      </c>
      <c r="I181" s="117" t="s">
        <v>15</v>
      </c>
      <c r="J181" s="194" t="s">
        <v>15</v>
      </c>
      <c r="K181" s="109"/>
      <c r="L181"/>
      <c r="M181"/>
      <c r="N181"/>
      <c r="O181"/>
    </row>
    <row r="182" spans="1:15" ht="20.100000000000001" customHeight="1" x14ac:dyDescent="0.3">
      <c r="A182" s="93" t="s">
        <v>191</v>
      </c>
      <c r="B182" s="92">
        <v>5000</v>
      </c>
      <c r="C182" s="92">
        <f>Cont!B6</f>
        <v>0</v>
      </c>
      <c r="D182" s="94"/>
      <c r="E182" s="92">
        <f>Cont!B7</f>
        <v>0</v>
      </c>
      <c r="F182" s="115">
        <f>B182+C182-D182-E182</f>
        <v>5000</v>
      </c>
      <c r="G182" s="207"/>
      <c r="H182" s="207"/>
      <c r="I182" s="117"/>
      <c r="J182" s="117"/>
      <c r="K182" s="108"/>
      <c r="L182"/>
      <c r="M182"/>
      <c r="N182"/>
      <c r="O182"/>
    </row>
    <row r="183" spans="1:15" x14ac:dyDescent="0.3">
      <c r="A183" s="64" t="s">
        <v>192</v>
      </c>
      <c r="B183" s="60">
        <f>SUM(B6:B182)</f>
        <v>405845</v>
      </c>
      <c r="C183" s="60">
        <f>SUM(C6:C182)</f>
        <v>0</v>
      </c>
      <c r="E183" s="60">
        <f>SUM(E6:E182)</f>
        <v>101422.72</v>
      </c>
      <c r="L183"/>
      <c r="M183"/>
      <c r="N183"/>
      <c r="O183"/>
    </row>
    <row r="184" spans="1:15" s="67" customFormat="1" x14ac:dyDescent="0.3">
      <c r="A184" s="64"/>
      <c r="B184" s="65"/>
      <c r="C184" s="65"/>
      <c r="D184" s="66"/>
      <c r="E184" s="65"/>
      <c r="F184" s="65"/>
      <c r="G184" s="65"/>
      <c r="H184" s="65"/>
      <c r="I184" s="85"/>
      <c r="J184" s="85"/>
      <c r="K184" s="203"/>
      <c r="L184"/>
      <c r="M184"/>
      <c r="N184"/>
      <c r="O184"/>
    </row>
    <row r="185" spans="1:15" x14ac:dyDescent="0.3">
      <c r="I185" s="68"/>
      <c r="J185" s="68"/>
      <c r="L185"/>
      <c r="M185"/>
      <c r="N185"/>
      <c r="O185"/>
    </row>
    <row r="186" spans="1:15" x14ac:dyDescent="0.3">
      <c r="L186"/>
      <c r="M186"/>
      <c r="N186"/>
      <c r="O186"/>
    </row>
    <row r="187" spans="1:15" x14ac:dyDescent="0.3">
      <c r="A187" s="69" t="s">
        <v>193</v>
      </c>
      <c r="L187"/>
      <c r="M187"/>
      <c r="N187"/>
      <c r="O187"/>
    </row>
    <row r="188" spans="1:15" x14ac:dyDescent="0.3">
      <c r="A188" s="128" t="s">
        <v>194</v>
      </c>
      <c r="L188"/>
      <c r="M188"/>
      <c r="N188"/>
      <c r="O188"/>
    </row>
    <row r="189" spans="1:15" x14ac:dyDescent="0.3">
      <c r="A189" s="131" t="s">
        <v>195</v>
      </c>
      <c r="I189" s="71"/>
      <c r="J189" s="71"/>
      <c r="L189"/>
      <c r="M189"/>
      <c r="N189"/>
      <c r="O189"/>
    </row>
    <row r="190" spans="1:15" x14ac:dyDescent="0.3">
      <c r="A190" s="210" t="s">
        <v>196</v>
      </c>
      <c r="L190"/>
      <c r="M190"/>
      <c r="N190"/>
      <c r="O190"/>
    </row>
    <row r="191" spans="1:15" x14ac:dyDescent="0.3">
      <c r="A191" s="161" t="s">
        <v>197</v>
      </c>
      <c r="L191"/>
      <c r="M191"/>
      <c r="N191"/>
      <c r="O191"/>
    </row>
    <row r="192" spans="1:15" x14ac:dyDescent="0.3">
      <c r="A192" s="271" t="s">
        <v>198</v>
      </c>
      <c r="L192"/>
      <c r="M192"/>
      <c r="N192"/>
      <c r="O192"/>
    </row>
    <row r="193" spans="1:15" x14ac:dyDescent="0.3">
      <c r="A193" s="162" t="s">
        <v>199</v>
      </c>
      <c r="L193"/>
      <c r="M193"/>
      <c r="N193"/>
      <c r="O193"/>
    </row>
    <row r="194" spans="1:15" x14ac:dyDescent="0.3">
      <c r="L194"/>
      <c r="M194"/>
      <c r="N194"/>
      <c r="O194"/>
    </row>
    <row r="195" spans="1:15" x14ac:dyDescent="0.3">
      <c r="L195"/>
      <c r="M195"/>
      <c r="N195"/>
      <c r="O195"/>
    </row>
    <row r="196" spans="1:15" x14ac:dyDescent="0.3">
      <c r="L196"/>
      <c r="M196"/>
      <c r="N196"/>
      <c r="O196"/>
    </row>
    <row r="197" spans="1:15" x14ac:dyDescent="0.3">
      <c r="L197"/>
      <c r="M197"/>
      <c r="N197"/>
      <c r="O197"/>
    </row>
    <row r="198" spans="1:15" x14ac:dyDescent="0.3">
      <c r="L198"/>
      <c r="M198"/>
      <c r="N198"/>
      <c r="O198"/>
    </row>
    <row r="199" spans="1:15" x14ac:dyDescent="0.3">
      <c r="L199"/>
      <c r="M199"/>
      <c r="N199"/>
      <c r="O199"/>
    </row>
    <row r="200" spans="1:15" x14ac:dyDescent="0.3">
      <c r="L200"/>
      <c r="M200"/>
      <c r="N200"/>
      <c r="O200"/>
    </row>
    <row r="261" spans="2:13" x14ac:dyDescent="0.3">
      <c r="M261" s="192"/>
    </row>
    <row r="271" spans="2:13" x14ac:dyDescent="0.3">
      <c r="B271" s="72"/>
    </row>
  </sheetData>
  <autoFilter ref="A5:I182" xr:uid="{00000000-0009-0000-0000-000000000000}"/>
  <mergeCells count="4">
    <mergeCell ref="I2:K2"/>
    <mergeCell ref="I4:J4"/>
    <mergeCell ref="A1:C1"/>
    <mergeCell ref="I1:J1"/>
  </mergeCells>
  <phoneticPr fontId="4" type="noConversion"/>
  <conditionalFormatting sqref="Q8">
    <cfRule type="iconSet" priority="2">
      <iconSet iconSet="3Symbols2">
        <cfvo type="percent" val="0"/>
        <cfvo type="percent" val="33"/>
        <cfvo type="percent" val="67"/>
      </iconSet>
    </cfRule>
  </conditionalFormatting>
  <hyperlinks>
    <hyperlink ref="A8" location="APO!A1" display="Alpha Phi Omega" xr:uid="{00000000-0004-0000-0000-000003000000}"/>
    <hyperlink ref="A12" location="AIChE!A1" display="American Institute of Chemical Engieers" xr:uid="{00000000-0004-0000-0000-000009000000}"/>
    <hyperlink ref="A17" location="ASID!A1" display="American Soiety of Interior Designers" xr:uid="{00000000-0004-0000-0000-00000B000000}"/>
    <hyperlink ref="A18" location="ASME!A1" display="American Society of Mechanical Engineers" xr:uid="{00000000-0004-0000-0000-00000C000000}"/>
    <hyperlink ref="A25" location="ASAS!A1" display="Association of Students About Service" xr:uid="{00000000-0004-0000-0000-00000E000000}"/>
    <hyperlink ref="A23" location="AITP!A1" display="Association of Information Technology Professionals " xr:uid="{00000000-0004-0000-0000-00000F000000}"/>
    <hyperlink ref="A143" location="Horse!A1" display="Horse Judging Team" xr:uid="{00000000-0004-0000-0000-000025000000}"/>
    <hyperlink ref="A66" location="ISA!A1" display="India Student Association" xr:uid="{00000000-0004-0000-0000-000027000000}"/>
    <hyperlink ref="A68" location="IIE!A1" display="Institute of Industrial Engineers" xr:uid="{00000000-0004-0000-0000-000028000000}"/>
    <hyperlink ref="A69" location="IIDA!A1" display="International Interior Design Association" xr:uid="{00000000-0004-0000-0000-000029000000}"/>
    <hyperlink ref="A177" location="WomennBus!A1" display="Women in Business" xr:uid="{00000000-0004-0000-0000-00002A000000}"/>
    <hyperlink ref="A71" location="ITA!A1" display="Iota Tau Alpha" xr:uid="{00000000-0004-0000-0000-00002B000000}"/>
    <hyperlink ref="A78" location="Livestock!A1" display="Livestock Judging Team" xr:uid="{00000000-0004-0000-0000-00002E000000}"/>
    <hyperlink ref="A82" location="Eval!A1" display="Meat Animal Evaluation Team" xr:uid="{00000000-0004-0000-0000-00002F000000}"/>
    <hyperlink ref="A83" location="Meat!A1" display="Meat Judging Team" xr:uid="{00000000-0004-0000-0000-000030000000}"/>
    <hyperlink ref="A85" location="MSA!A1" display="Meat Science Association" xr:uid="{00000000-0004-0000-0000-000031000000}"/>
    <hyperlink ref="A86" location="Metals!A1" display="Metals Club" xr:uid="{00000000-0004-0000-0000-000033000000}"/>
    <hyperlink ref="A94" location="NSBE!A1" display="National Society of Black Engineers" xr:uid="{00000000-0004-0000-0000-000037000000}"/>
    <hyperlink ref="A100" location="PASO!A1" display="Physician Assistant Student Organization" xr:uid="{00000000-0004-0000-0000-000038000000}"/>
    <hyperlink ref="A95" location="Navigators!A1" display="Navigators" xr:uid="{00000000-0004-0000-0000-000039000000}"/>
    <hyperlink ref="A99" location="PAD!A1" display="Phi Alpha Delta Pre-Law Fraternity" xr:uid="{00000000-0004-0000-0000-00003C000000}"/>
    <hyperlink ref="A101" location="PTS!A1" display="Pi Tau Sigma" xr:uid="{00000000-0004-0000-0000-00003D000000}"/>
    <hyperlink ref="A110" location="RanchHorse!A1" display="Ranch Horse Team" xr:uid="{00000000-0004-0000-0000-000040000000}"/>
    <hyperlink ref="A115" location="SFDT!A1" display="Sabre Flight Drill Team" xr:uid="{00000000-0004-0000-0000-000044000000}"/>
    <hyperlink ref="A76" location="Korean!A1" display="Korean Student Association" xr:uid="{00000000-0004-0000-0000-000045000000}"/>
    <hyperlink ref="A116" location="SDP!A1" display="Sigma Delta Pi (Chapter: Alpha Phi)" xr:uid="{00000000-0004-0000-0000-000046000000}"/>
    <hyperlink ref="A119" location="SHPE!A1" display="Society of Hispanic Professional Engineers" xr:uid="{00000000-0004-0000-0000-000048000000}"/>
    <hyperlink ref="A120" location="SPE!A1" display="Society of Petroleum Engineers" xr:uid="{00000000-0004-0000-0000-000049000000}"/>
    <hyperlink ref="A121" location="SWE!A1" display="Society of Women Engineers" xr:uid="{00000000-0004-0000-0000-00004A000000}"/>
    <hyperlink ref="A123" location="SLSA!A1" display="Sri Lankan Students' Association" xr:uid="{00000000-0004-0000-0000-00004B000000}"/>
    <hyperlink ref="A136" location="TBS!A1" display="Tau Beta Sigma" xr:uid="{00000000-0004-0000-0000-00004E000000}"/>
    <hyperlink ref="A146" location="KPOP!A1" display="Tech K-Pop Club" xr:uid="{00000000-0004-0000-0000-00004F000000}"/>
    <hyperlink ref="A138" location="TCFR!A1" display="Tech Council on Family Relations" xr:uid="{00000000-0004-0000-0000-000052000000}"/>
    <hyperlink ref="A140" location="TET!A1" display="Tech Equestrian Team" xr:uid="{00000000-0004-0000-0000-000053000000}"/>
    <hyperlink ref="A148" location="TMA!A1" display="Tech Marketing Association" xr:uid="{00000000-0004-0000-0000-000054000000}"/>
    <hyperlink ref="A163" location="TSPE!A1" display="Texas Society of Professional Engineers" xr:uid="{00000000-0004-0000-0000-000059000000}"/>
    <hyperlink ref="A51" location="Techtones!A1" display="The Techtones" xr:uid="{00000000-0004-0000-0000-00005C000000}"/>
    <hyperlink ref="A181" location="Wool!A1" display="Wool Judging Team" xr:uid="{00000000-0004-0000-0000-000061000000}"/>
    <hyperlink ref="A22" location="ABSS!A1" display="Association of Bangladeshi Students &amp; Scholars" xr:uid="{00000000-0004-0000-0000-000063000000}"/>
    <hyperlink ref="A102" location="RAS!A1" display="Raider Aerospace Society" xr:uid="{00000000-0004-0000-0000-000067000000}"/>
    <hyperlink ref="A16" location="ASCE!A1" display="American Society of Civil Engineers" xr:uid="{00000000-0004-0000-0000-000069000000}"/>
    <hyperlink ref="A63" location="HSS!A1" display="Hispanic Student Society " xr:uid="{00000000-0004-0000-0000-000072000000}"/>
    <hyperlink ref="A96" location="NSA!A1" display="Nepal Students Association" xr:uid="{00000000-0004-0000-0000-000075000000}"/>
    <hyperlink ref="A142" location="TechHorn!A1" display="Tech Horn Society" xr:uid="{00000000-0004-0000-0000-000077000000}"/>
    <hyperlink ref="A118" location="SEP!A1" display="Society of Environmental Professionals" xr:uid="{00000000-0004-0000-0000-00007E000000}"/>
    <hyperlink ref="A141" location="Feral!A1" display="Tech Feral Cat Coalition" xr:uid="{00000000-0004-0000-0000-000081000000}"/>
    <hyperlink ref="A171" location="Veterans!A1" display="Veterans Association at Texas Tech" xr:uid="{00000000-0004-0000-0000-000083000000}"/>
    <hyperlink ref="A90" location="MortarBoard!A1" display="Mortar Board" xr:uid="{00000000-0004-0000-0000-000084000000}"/>
    <hyperlink ref="A73" location="KSMDA!A1" display="Kinesiology &amp; Sport Management Dept. Ambassadors" xr:uid="{00000000-0004-0000-0000-000086000000}"/>
    <hyperlink ref="A182" location="Cont!A1" display="Contingency " xr:uid="{00000000-0004-0000-0000-00008D000000}"/>
    <hyperlink ref="A84" location="MSAQBT!A1" display="Meat Science Academic Quiz Bowl Team" xr:uid="{00000000-0004-0000-0000-000090000000}"/>
    <hyperlink ref="A26" location="BB!A1" display="Bayless Board" xr:uid="{00000000-0004-0000-0000-000093000000}"/>
    <hyperlink ref="A106" location="RaidersDefend!A1" display="Raiders Defending Life" xr:uid="{00000000-0004-0000-0000-0000A2000000}"/>
    <hyperlink ref="A6" location="African!A1" display="African Student Organization" xr:uid="{00000000-0004-0000-0000-0000A3000000}"/>
    <hyperlink ref="A75" location="KEYOP!A1" display="Knowledge Empowering You Outreach Program" xr:uid="{00000000-0004-0000-0000-0000A5000000}"/>
    <hyperlink ref="A24" location="ALPA!A1" display="Association of Latino Professinals in Am" xr:uid="{00000000-0004-0000-0000-0000AA000000}"/>
    <hyperlink ref="A41" location="DWS!A1" display="Dancers with Soul" xr:uid="{00000000-0004-0000-0000-0000AD000000}"/>
    <hyperlink ref="A45" location="DSC!A1" display="Developer Student Club" xr:uid="{00000000-0004-0000-0000-0000AF000000}"/>
    <hyperlink ref="A50" location="EON!A1" display="Eta Omicron Nu" xr:uid="{00000000-0004-0000-0000-0000B0000000}"/>
    <hyperlink ref="A74" location="KRCC!A1" display="Knight Raiders Chess Club" xr:uid="{00000000-0004-0000-0000-0000B3000000}"/>
    <hyperlink ref="A105" location="RPOP!A1" display="Raider Power of Paranormal" xr:uid="{00000000-0004-0000-0000-0000BF000000}"/>
    <hyperlink ref="A113" location="RHIM!A1" display="Restaurant, Hotel, &amp; Institutional Mgmt" xr:uid="{00000000-0004-0000-0000-0000C0000000}"/>
    <hyperlink ref="A127" location="SAFE!A1" display="Student Association of Fire Ecology" xr:uid="{00000000-0004-0000-0000-0000C2000000}"/>
    <hyperlink ref="A155" location="TECHRODEO!A1" display="Tech Rodeo Association" xr:uid="{00000000-0004-0000-0000-0000C6000000}"/>
    <hyperlink ref="A176" location="WH!A1" display="Wildening Horizons" xr:uid="{00000000-0004-0000-0000-0000C9000000}"/>
    <hyperlink ref="A175" location="WILD!A1" display="Wildlife Society at Tech" xr:uid="{00000000-0004-0000-0000-0000CA000000}"/>
    <hyperlink ref="A55" location="FinAsso!A1" display="Finance Association" xr:uid="{00000000-0004-0000-0000-0000D0000000}"/>
    <hyperlink ref="A130" location="SGC!A1" display="International Student Council" xr:uid="{00000000-0004-0000-0000-0000D1000000}"/>
    <hyperlink ref="A124" location="SDA!A1" display="Student Dietetic Association" xr:uid="{148E0663-ACA0-4435-AE47-587DAA8AEC4A}"/>
    <hyperlink ref="A107" location="RSFC!A1" display="Raider Sisters for Christ" xr:uid="{35E74F43-2D2A-4428-81E3-5587D0444BB6}"/>
    <hyperlink ref="A150" location="TECHMUSICMED!A1" display="Tech Music Med" xr:uid="{D3C76A7F-B6A8-4CFE-AED5-05A3105A0C7D}"/>
    <hyperlink ref="A156" location="TRSA!A1" display="Tech Russian &amp; Slavic Association" xr:uid="{E96F4B08-C14E-437D-9931-241FAC7F4783}"/>
    <hyperlink ref="A162" location="TWHPC!A1" display="Tech Women in High Perforamce Computing" xr:uid="{5B3F19E5-A8C9-411A-9445-55214AC2404E}"/>
    <hyperlink ref="A103" location="RH!A1" display="Raider Hacks" xr:uid="{E4AB9F2A-A952-48D8-954A-55E3C26F9AB1}"/>
    <hyperlink ref="A151" location="TNRF!A1" display="Tech National Retail Federation Student Asso" xr:uid="{23E92B71-9102-47F4-BD45-43F89D42BDC3}"/>
    <hyperlink ref="A29" location="BSA!A1" display="Black Students Association" xr:uid="{AB431EDB-D789-478C-8664-E3E2116A8EAE}"/>
    <hyperlink ref="A79" location="LPHI!A1" display="Lubbock Public Health Initiative" xr:uid="{376FE41F-A514-4B96-BFC1-C547CD75F07F}"/>
    <hyperlink ref="A20" location="AAS!A1" display="Arnold Air Society" xr:uid="{5F248512-D8FE-4805-B91A-B979BC10A232}"/>
    <hyperlink ref="A44" location="DI!A1" display="Destination Imagination" xr:uid="{CDFAE0BF-8455-44FC-9A9E-3FA621980369}"/>
    <hyperlink ref="A134" location="SMO!A1" display="Makerspace Student Org" xr:uid="{CD3BCC93-DE9B-4191-9434-51FAC7B0CA9E}"/>
    <hyperlink ref="A87" location="MANRRS!A1" display="Minorities in Agriculture Natural Resources and Related Sciences" xr:uid="{40BB5391-BB2F-4228-8320-7924C441D360}"/>
    <hyperlink ref="A89" location="MUN!A1" display="Model United Nations" xr:uid="{231E22EA-BAAC-471F-A091-137B327C9EB6}"/>
    <hyperlink ref="A133" location="SMILE!A1" display="Student Made Initiatives in Leadership &amp; Equality" xr:uid="{20615A39-2F85-436A-A2F0-E6673794782D}"/>
    <hyperlink ref="A159" location="TSCA!A1" display="Tech Suppy Chain Asso" xr:uid="{9D507443-FE83-4758-A4EE-D5E1863A5C84}"/>
    <hyperlink ref="A167" location="TMB!A1" display="The Masked Bakers" xr:uid="{FB380828-FA3C-4C16-AAD6-B1B82EE29D54}"/>
    <hyperlink ref="A173" location="WF!A1" display="Wesley Foundation at TTU" xr:uid="{EA4D1C59-AFCC-4D51-A337-D14D635AE119}"/>
    <hyperlink ref="A174" location="WTAB!A1" display="West Texas Asso for Botany" xr:uid="{B3029A7C-8678-48BD-B8AF-2A75217B00F6}"/>
    <hyperlink ref="A14" location="AMWA!A1" display="American Medical Women's Association" xr:uid="{00000000-0004-0000-0000-000068000000}"/>
    <hyperlink ref="A38" location="Christians!A1" display="Christians at Tech" xr:uid="{56EEB245-9852-4556-802B-B35840BEDD6B}"/>
    <hyperlink ref="A35" location="CSA!A1" display="Catholic Student Association" xr:uid="{2356B311-74AE-4F51-9308-9754A14373CD}"/>
    <hyperlink ref="A32" location="TechCRU!A1" display="Campus Crusade for Christ (Tech CRU)" xr:uid="{D21E1207-DB74-4887-A1BE-66390C3AD400}"/>
    <hyperlink ref="A30" location="BBSA!A1" display="Black Business Students Association" xr:uid="{5406AE91-FEDC-4264-8143-D3A2942CA654}"/>
    <hyperlink ref="A58" location="GLW!A1" display="Geoscience Leadership Org for Women" xr:uid="{D2189340-DCE9-4B1E-A43B-99F3618C499B}"/>
    <hyperlink ref="A111" location="RRR!A1" display="Red Raider Racing (Formula)" xr:uid="{8BA84C4B-2C4B-4A37-B9B2-7AF5C9B66B64}"/>
    <hyperlink ref="A108" location="RMSS!A1" display="Raider Medical Screening Society" xr:uid="{6F2FB0FC-F45D-47BA-84D7-B56BA383D401}"/>
    <hyperlink ref="A61" location="'Goin'' Band'!A1" display="Goin' Band from Raiderland" xr:uid="{97781D22-9387-42AC-9317-6812CD069620}"/>
    <hyperlink ref="A59" location="GSS!A1" display="Geoscience Student Society" xr:uid="{8C46AF6D-F155-484F-B0B7-020D3AF18CCF}"/>
    <hyperlink ref="A37" location="ChiRho!A1" display="Chi Rho Fraternity" xr:uid="{56E89B99-5741-45CA-8960-333376C08016}"/>
    <hyperlink ref="A54" location="Filipino!A1" display="Filipino Student Association" xr:uid="{06FFD1FB-9C3F-41B9-9773-700A49EB0C43}"/>
    <hyperlink ref="A9" location="AADE!A1" display="American Association of Drilling Engineers" xr:uid="{D512C1D0-195E-49CA-BA9D-2943C5022077}"/>
    <hyperlink ref="A7" location="ACT!A1" display="Agricultural Communicators of Tommor" xr:uid="{9980FDA4-C70F-4DEC-9AEC-77227AE731A7}"/>
    <hyperlink ref="A10" location="AAFCS!A1" display="American Associatin of Family &amp; Consumer Sci" xr:uid="{D394E67B-77F7-4E73-9479-269B37F6CE26}"/>
    <hyperlink ref="A11" location="'ACS-SA'!A1" display="American Chemical Society-Student Affiliates" xr:uid="{FE0BA444-B78A-4C64-A909-966C6AEDD738}"/>
    <hyperlink ref="A39" location="CISER!A1" display="CISER Scholar Service Organizatin" xr:uid="{065DC023-B0A8-4369-BC5B-C399000562DF}"/>
    <hyperlink ref="A40" location="'A&amp;S Ambassadors'!A1" display="College of Arts &amp; Sciences Student Ambassadors" xr:uid="{D2CD3090-E3B3-4BAB-8BF9-DFBD9BA8A57C}"/>
    <hyperlink ref="A48" location="'Dr. BAH- PMS'!A1" display="Dr. Bernard A. Harris Jr. Pre-med society" xr:uid="{1815833B-C547-4387-A1FC-B2B0556DE6BE}"/>
    <hyperlink ref="A65" location="HDFS!A1" display="Human Development &amp; Family Sci/Early Childhood Ambassadors" xr:uid="{0C45B09D-407F-4F5B-B8DC-ED1CA11FF7D3}"/>
    <hyperlink ref="A93" location="NPC!A1" display="National PanHellenic Council" xr:uid="{D5322E56-E884-4835-94BA-AAA3B8520E71}"/>
    <hyperlink ref="A114" location="RATS!A1" display="Robotics &amp; Advanced Tech Society" xr:uid="{14B534F6-A7E8-4FF6-8D36-43E6A5C50712}"/>
    <hyperlink ref="A126" location="SASLA!A1" display="Student American Society of Landscape Arch" xr:uid="{5AC94E7B-26CA-4894-989B-4C4D3D308106}"/>
    <hyperlink ref="A137" location="TCLCA!A1" display="Tech Chinese Language &amp; Culture" xr:uid="{D61E6A4D-AF45-446F-9FB3-876EADD37AB2}"/>
    <hyperlink ref="A139" location="TEA!A1" display="Tech Economics Association" xr:uid="{949A2494-4334-4CD3-B9CC-E9510D5DD67D}"/>
    <hyperlink ref="A145" location="TKBDT!A1" display="Tech Kahaani Bollywood Dance Team" xr:uid="{9195CB44-A3CE-486D-A656-1245B2FCFCF8}"/>
    <hyperlink ref="A153" location="TPOT!A1" display="Tech Pre-Occupational Therapy" xr:uid="{B85BBDDD-8D32-4641-B477-F71EA30F20DF}"/>
    <hyperlink ref="A154" location="TPVS!A1" display="Tech Pre-Vet Society" xr:uid="{F9268611-4100-4853-B5D6-F05A47300ED1}"/>
    <hyperlink ref="A166" location="TMC!A1" display="The Math Club" xr:uid="{F6087CB1-AA1D-4446-B741-AD60399113DE}"/>
    <hyperlink ref="A178" location="WIP!A1" display="Women in Physics" xr:uid="{4CD4E37E-810D-4C7E-9082-DEB84CA9A346}"/>
    <hyperlink ref="A33" location="CECM!A1" display="Canterbury Episocopal Campus Ministry" xr:uid="{BE7C64CB-F2B1-4A6F-BA8C-797FDEC1F9AB}"/>
    <hyperlink ref="A43" location="DSP!A1" display="Delta Sigma Pi" xr:uid="{FF9BBC2F-3344-4256-89DE-3A78D18DCF51}"/>
    <hyperlink ref="A13" location="AMSA!A1" display="American Medical Student Association" xr:uid="{F11E3AC1-7839-479C-85F2-2C46AC294ACA}"/>
    <hyperlink ref="A15" location="ASTA!A1" display="American String Teachers Association" xr:uid="{1331BF13-19A6-4386-B166-6DE9A8FC56B2}"/>
    <hyperlink ref="A158" location="TSSTCAF!A1" display="Tech Student Subunit of the TX Chapter of the American Fisheries" xr:uid="{98D1DADB-37C6-4A45-811F-B26EFF178664}"/>
    <hyperlink ref="A72" location="JOY!A1" display="JoyCentric Organization" xr:uid="{6AAB0081-2638-40DA-84BB-62EF01DF8DD6}"/>
    <hyperlink ref="A160" location="TTLHM!A1" display="Tech Team Luke Hope for Minds" xr:uid="{82309E59-00F5-425C-A80D-66675DFA3B62}"/>
    <hyperlink ref="A46" location="DTL!A1" display="Double T Locksport" xr:uid="{FD16B15B-1BDD-4C52-8649-FB7A5BA095F7}"/>
    <hyperlink ref="A112" location="RTheater!A1" display="Red Theater Company" xr:uid="{EFABA30A-080C-472D-838D-250EF66EEE1A}"/>
    <hyperlink ref="A169" location="Range!A1" display="The Student Chapter of the Society for Range Management at Tech" xr:uid="{FF90F3FE-EB7E-4DFC-BAF9-9DECEEE0E607}"/>
    <hyperlink ref="A179" location="WIS!A1" display="Women in STEM" xr:uid="{72EFDD87-293D-4673-8C66-4D4DE4043590}"/>
    <hyperlink ref="A31" location="'B&amp;B'!A1" display="Block and Bridle" xr:uid="{80E192F9-2F2F-4090-9334-7BE61C67D11A}"/>
    <hyperlink ref="A125" location="AgCouncil!A1" display="Student Agricultural Council" xr:uid="{00000000-0004-0000-0000-00004C000000}"/>
    <hyperlink ref="A170" location="UkClub!A1" display="Ukrainian Club" xr:uid="{AE30FC1F-4A1E-4FCC-AC13-952AAD243C4A}"/>
    <hyperlink ref="A172" location="'WEB3'!A1" display="WEB3 Acceleration Association" xr:uid="{2DA08782-55D3-4085-AB87-7F3F44A2CB1B}"/>
    <hyperlink ref="A180" location="WSO!A1" display="Women's Service Organization" xr:uid="{C5480C2E-BB89-4FC1-AE75-97D63244DEE0}"/>
    <hyperlink ref="A152" location="TP!A1" display="Tech Pokemon" xr:uid="{EC81E9A2-A25F-409C-90E3-D9CA801B3C29}"/>
    <hyperlink ref="A157" location="TSMG!A1" display="Tech Sport Management Group" xr:uid="{1B8E86AF-8476-4CEF-9AB6-3B295C9ADB7C}"/>
    <hyperlink ref="A147" location="TMAGIC!A1" display="Tech Magic Club" xr:uid="{4C22CE07-0A79-4836-87CD-92D5AADE2519}"/>
    <hyperlink ref="A144" location="TIT!A1" display="Tech Improv Troupe" xr:uid="{BBA793DE-D71D-4D50-8C46-7263E6473DE3}"/>
    <hyperlink ref="A67" location="IEEE!A1" display="Institute of Electrical and Electronics Engineers" xr:uid="{5AF4FF95-D893-44B6-8030-A00520AC46A2}"/>
    <hyperlink ref="A60" location="GSA!A1" display="Ghana Students Association" xr:uid="{DD2ED5C9-2C64-4F7E-A194-9F9616F845D9}"/>
    <hyperlink ref="A165" location="TES!A1" display="The Electrochemical Society" xr:uid="{1B15D8B6-901B-4EAC-810F-7C2FA2D74503}"/>
    <hyperlink ref="A109" location="RR!A1" display="Raider Recycling" xr:uid="{077BE78B-53A2-4C31-BE06-C049C23C802E}"/>
    <hyperlink ref="A53" location="FSC!A1" display="Food Science Club" xr:uid="{0DFB65FC-1EA9-483F-8871-7308683E486D}"/>
    <hyperlink ref="A117" location="SKYRAIDERS!A1" display="SkyRaiders" xr:uid="{8BA8E758-67CA-447D-9E58-0011DCA2E597}"/>
    <hyperlink ref="A19" location="ASA!A1" display="Arabic Student Association" xr:uid="{7C938982-E818-45FC-BB90-5095C970DDE3}"/>
    <hyperlink ref="A21" location="ACM!A1" display="Association for Computing Machinery" xr:uid="{D3C9C9FD-5A89-4383-B0ED-A2319237C4A0}"/>
    <hyperlink ref="A27" location="BEYOND!A1" display="Beyond Barriers" xr:uid="{9F2F9373-B913-4451-8CC9-1337E00C73B5}"/>
    <hyperlink ref="A28" location="BLACKART!A1" display="Black Art Society" xr:uid="{0C31E475-FE9E-46BA-9383-36DA14B56A20}"/>
    <hyperlink ref="A34" location="Caribbean!A1" display="Caribbean Student Association" xr:uid="{223D0F61-FAD5-4DFA-B868-6294FB48D016}"/>
    <hyperlink ref="A36" location="ChiEps!A1" display="Chi Epsilon" xr:uid="{9D91877D-91AC-4D0E-9F06-CCD4B87C9FBA}"/>
    <hyperlink ref="A42" location="DelightM!A1" display="Delight Ministries" xr:uid="{FED2EB15-28AB-4CFC-B187-66E85FE9442C}"/>
    <hyperlink ref="A52" location="FF!A1" display="Faith of Friends" xr:uid="{2C98D310-C834-49CB-AF4A-5ECC4755910D}"/>
    <hyperlink ref="A56" location="FMSF!A1" display="Friends of Medecins Sans Forntieres" xr:uid="{C5D7FB62-ADC7-4BC8-8A6D-950F1FEAF4D0}"/>
    <hyperlink ref="A57" location="GYM!A1" display="Geography and Youth Mappers" xr:uid="{E258B69E-C8C9-4845-B82A-87828867143A}"/>
    <hyperlink ref="A64" location="HAAPH!A1" display="Honors Asso. For Aspiring Pre-Health" xr:uid="{6260C80E-3E6A-48AF-BA92-41A6323F5E96}"/>
    <hyperlink ref="A62" location="HILLEL!A1" display="Hillel" xr:uid="{29ED3228-9B54-439F-91D8-016F8523012D}"/>
    <hyperlink ref="A77" location="LMSA!A1" display="Latino Medical Student Asso. Plus" xr:uid="{394B1D17-A097-4F67-A28F-C21B3EC5E384}"/>
    <hyperlink ref="A80" location="LR!A1" display="Lubbock Rotaract" xr:uid="{B6AD71AB-6220-4B42-983A-6BD32CA2453A}"/>
    <hyperlink ref="A81" location="MCFB!A1" display="Matador Collegiate Farm Buereau" xr:uid="{BD842389-9240-4C46-85ED-6D1603AFE056}"/>
    <hyperlink ref="A88" location="MPC!A1" display="Miracle Pennies College" xr:uid="{9D32FBBF-A6C8-4379-886E-5D6BF32CF4FA}"/>
    <hyperlink ref="A91" location="MCAPS!A1" display="Multicultural Asso of PerMed Scholars" xr:uid="{BD3B545B-5A84-4912-B118-E3549C4CAC39}"/>
    <hyperlink ref="A92" location="MuslimSA!A1" display="Muslim Student Association" xr:uid="{43D6C07B-683D-4FD5-877D-C6D372BAB91F}"/>
    <hyperlink ref="A97" location="NiSA!A1" display="Nigerian Students Association" xr:uid="{CD701CF2-2BED-46B9-B1BE-A99646DC43D6}"/>
    <hyperlink ref="A98" location="NMLB!A1" display="No Mind Left Behind" xr:uid="{704B3F32-B2E6-4793-BB86-40FE186D4713}"/>
    <hyperlink ref="A161" location="TUNICEF!A1" display="Tech UNICEF" xr:uid="{DDA67A42-7211-482E-B927-CECBF895638A}"/>
    <hyperlink ref="A128" location="SOEA!A1" display="Students of East Africa at Tech" xr:uid="{317E93F3-BCA5-49DE-93FC-9A5D651B83F1}"/>
    <hyperlink ref="A135" location="TBP!A1" display="Tau Beta Pi" xr:uid="{8F82FFF0-E6BC-4094-8520-543F8031EECA}"/>
    <hyperlink ref="A49" location="ECDE!A1" display="El Club de Espanol" xr:uid="{733A0756-CE62-4EAC-91DC-904431491066}"/>
    <hyperlink ref="A168" location="SEAT!A1" display="The Structural Engineers Asso of TX" xr:uid="{24BFCA55-AB3D-4F7C-8AB6-0F3960A77626}"/>
  </hyperlinks>
  <pageMargins left="0" right="0" top="0" bottom="0" header="0.5" footer="0.5"/>
  <pageSetup scale="74" fitToHeight="0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8BC57-A931-48B9-9FCB-DCE0106CA32C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22</v>
      </c>
    </row>
    <row r="4" spans="1:4" x14ac:dyDescent="0.3">
      <c r="C4" s="272" t="s">
        <v>220</v>
      </c>
    </row>
    <row r="5" spans="1:4" x14ac:dyDescent="0.3">
      <c r="A5" s="4" t="s">
        <v>201</v>
      </c>
      <c r="B5" s="2">
        <f>'Total Orgs'!B13</f>
        <v>400</v>
      </c>
      <c r="C5" s="47" t="s">
        <v>516</v>
      </c>
    </row>
    <row r="6" spans="1:4" x14ac:dyDescent="0.3">
      <c r="A6" s="4" t="s">
        <v>5</v>
      </c>
      <c r="C6" s="47" t="s">
        <v>519</v>
      </c>
    </row>
    <row r="7" spans="1:4" x14ac:dyDescent="0.3">
      <c r="A7" s="4" t="s">
        <v>7</v>
      </c>
      <c r="B7" s="2">
        <f>SUM(B11:B142)</f>
        <v>400</v>
      </c>
      <c r="C7" s="47" t="s">
        <v>584</v>
      </c>
    </row>
    <row r="8" spans="1:4" x14ac:dyDescent="0.3">
      <c r="A8" s="4" t="s">
        <v>202</v>
      </c>
      <c r="B8" s="2">
        <f>SUM(B5+B6-B7)</f>
        <v>0</v>
      </c>
      <c r="C8" s="47"/>
    </row>
    <row r="10" spans="1:4" s="1" customFormat="1" x14ac:dyDescent="0.3">
      <c r="A10" s="7" t="s">
        <v>203</v>
      </c>
      <c r="B10" s="3" t="s">
        <v>204</v>
      </c>
      <c r="C10" s="1" t="s">
        <v>205</v>
      </c>
    </row>
    <row r="11" spans="1:4" x14ac:dyDescent="0.3">
      <c r="A11" s="4" t="s">
        <v>956</v>
      </c>
      <c r="B11" s="2">
        <v>400</v>
      </c>
      <c r="C11" s="9" t="s">
        <v>716</v>
      </c>
    </row>
    <row r="12" spans="1:4" x14ac:dyDescent="0.3">
      <c r="C12" s="15" t="s">
        <v>960</v>
      </c>
    </row>
    <row r="13" spans="1:4" x14ac:dyDescent="0.3">
      <c r="C13" s="9" t="s">
        <v>961</v>
      </c>
    </row>
    <row r="14" spans="1:4" x14ac:dyDescent="0.3">
      <c r="C14" t="s">
        <v>962</v>
      </c>
      <c r="D14">
        <v>424.8</v>
      </c>
    </row>
    <row r="15" spans="1:4" x14ac:dyDescent="0.3">
      <c r="C15" s="9"/>
    </row>
    <row r="16" spans="1:4" x14ac:dyDescent="0.3">
      <c r="C16" s="8"/>
    </row>
    <row r="17" spans="1:10" s="17" customFormat="1" x14ac:dyDescent="0.3">
      <c r="A17"/>
      <c r="B17"/>
      <c r="C17"/>
      <c r="D17"/>
      <c r="E17"/>
      <c r="F17"/>
      <c r="G17"/>
      <c r="H17"/>
      <c r="I17"/>
      <c r="J17"/>
    </row>
    <row r="18" spans="1:10" x14ac:dyDescent="0.3">
      <c r="A18"/>
      <c r="B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s="17" customFormat="1" x14ac:dyDescent="0.3">
      <c r="A22"/>
      <c r="B22"/>
      <c r="C22"/>
      <c r="D22"/>
      <c r="E22"/>
      <c r="F22"/>
      <c r="G22"/>
      <c r="H22"/>
      <c r="I22"/>
      <c r="J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26A94FB3-CD05-4010-A2E7-FF55660DC475}"/>
  </hyperlinks>
  <pageMargins left="0.75" right="0.75" top="1" bottom="1" header="0.5" footer="0.5"/>
  <pageSetup orientation="portrait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>
    <tabColor theme="0"/>
  </sheetPr>
  <dimension ref="A1:C11"/>
  <sheetViews>
    <sheetView workbookViewId="0">
      <selection activeCell="A3" sqref="A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333</v>
      </c>
    </row>
    <row r="5" spans="1:3" x14ac:dyDescent="0.3">
      <c r="A5" s="4" t="s">
        <v>201</v>
      </c>
      <c r="B5" s="2">
        <f>INACTIVE!B25</f>
        <v>0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7000-000000000000}"/>
  </hyperlinks>
  <pageMargins left="0.75" right="0.75" top="1" bottom="1" header="0.5" footer="0.5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>
    <tabColor theme="0"/>
  </sheetPr>
  <dimension ref="A1:D2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104</v>
      </c>
      <c r="C3" s="272" t="s">
        <v>210</v>
      </c>
    </row>
    <row r="4" spans="1:4" x14ac:dyDescent="0.3">
      <c r="C4" s="47" t="s">
        <v>334</v>
      </c>
    </row>
    <row r="5" spans="1:4" x14ac:dyDescent="0.3">
      <c r="A5" s="4" t="s">
        <v>201</v>
      </c>
      <c r="B5" s="2">
        <f>'Total Orgs'!B95</f>
        <v>4800</v>
      </c>
      <c r="C5" s="47" t="s">
        <v>335</v>
      </c>
    </row>
    <row r="6" spans="1:4" x14ac:dyDescent="0.3">
      <c r="A6" s="4" t="s">
        <v>5</v>
      </c>
      <c r="C6" s="47" t="s">
        <v>336</v>
      </c>
    </row>
    <row r="7" spans="1:4" x14ac:dyDescent="0.3">
      <c r="A7" s="4" t="s">
        <v>6</v>
      </c>
      <c r="C7" s="47" t="s">
        <v>493</v>
      </c>
    </row>
    <row r="8" spans="1:4" x14ac:dyDescent="0.3">
      <c r="A8" s="4" t="s">
        <v>7</v>
      </c>
      <c r="B8" s="2">
        <f>SUM(B12:B101)</f>
        <v>0</v>
      </c>
      <c r="C8" s="47"/>
    </row>
    <row r="9" spans="1:4" x14ac:dyDescent="0.3">
      <c r="A9" s="4" t="s">
        <v>202</v>
      </c>
      <c r="B9" s="2">
        <f>SUM(B5+B6-B7-B8)</f>
        <v>4800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s="23" customFormat="1" x14ac:dyDescent="0.3">
      <c r="A12" s="101"/>
      <c r="B12" s="102"/>
      <c r="C12" s="24"/>
    </row>
    <row r="14" spans="1:4" x14ac:dyDescent="0.3">
      <c r="D14" s="99"/>
    </row>
    <row r="15" spans="1:4" x14ac:dyDescent="0.3">
      <c r="D15" s="99"/>
    </row>
    <row r="16" spans="1:4" x14ac:dyDescent="0.3">
      <c r="D16" s="99"/>
    </row>
    <row r="17" spans="4:4" x14ac:dyDescent="0.3">
      <c r="D17" s="99"/>
    </row>
    <row r="18" spans="4:4" x14ac:dyDescent="0.3">
      <c r="D18" s="99"/>
    </row>
    <row r="19" spans="4:4" x14ac:dyDescent="0.3">
      <c r="D19" s="100"/>
    </row>
    <row r="20" spans="4:4" x14ac:dyDescent="0.3">
      <c r="D20" s="99"/>
    </row>
  </sheetData>
  <hyperlinks>
    <hyperlink ref="A1" location="'Total Orgs'!A1" display="Total Organizations" xr:uid="{00000000-0004-0000-7100-000000000000}"/>
  </hyperlinks>
  <pageMargins left="0.75" right="0.75" top="1" bottom="1" header="0.5" footer="0.5"/>
  <pageSetup orientation="portrait" horizontalDpi="4294967292" verticalDpi="4294967292"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1FE7C-C06B-40D4-AC03-25B11F3CBF72}">
  <sheetPr>
    <tabColor theme="0"/>
  </sheetPr>
  <dimension ref="A1:D18"/>
  <sheetViews>
    <sheetView zoomScale="145" zoomScaleNormal="145" workbookViewId="0"/>
  </sheetViews>
  <sheetFormatPr defaultRowHeight="15.6" x14ac:dyDescent="0.3"/>
  <cols>
    <col min="1" max="1" width="18.69921875" customWidth="1"/>
    <col min="2" max="2" width="9" style="2" customWidth="1"/>
    <col min="3" max="3" width="30.09765625" customWidth="1"/>
    <col min="4" max="4" width="10.19921875" bestFit="1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106</v>
      </c>
      <c r="C3" s="272" t="s">
        <v>220</v>
      </c>
    </row>
    <row r="4" spans="1:4" x14ac:dyDescent="0.3">
      <c r="A4" s="4"/>
      <c r="C4" s="47" t="s">
        <v>708</v>
      </c>
    </row>
    <row r="5" spans="1:4" x14ac:dyDescent="0.3">
      <c r="A5" s="4" t="s">
        <v>201</v>
      </c>
      <c r="B5" s="2">
        <f>'Total Orgs'!B97</f>
        <v>500</v>
      </c>
      <c r="C5" s="47" t="s">
        <v>766</v>
      </c>
    </row>
    <row r="6" spans="1:4" x14ac:dyDescent="0.3">
      <c r="A6" s="4" t="s">
        <v>5</v>
      </c>
      <c r="C6" s="47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SUM(B12:B102)</f>
        <v>277</v>
      </c>
      <c r="C8" s="47"/>
    </row>
    <row r="9" spans="1:4" x14ac:dyDescent="0.3">
      <c r="A9" s="4" t="s">
        <v>202</v>
      </c>
      <c r="B9" s="2">
        <f>SUM(B5+B6-B7-B8)</f>
        <v>223</v>
      </c>
    </row>
    <row r="10" spans="1:4" x14ac:dyDescent="0.3">
      <c r="A10" s="4"/>
    </row>
    <row r="11" spans="1:4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4" t="s">
        <v>921</v>
      </c>
      <c r="B12" s="2">
        <v>149</v>
      </c>
      <c r="C12" t="s">
        <v>716</v>
      </c>
    </row>
    <row r="13" spans="1:4" x14ac:dyDescent="0.3">
      <c r="A13" s="25"/>
      <c r="C13" t="s">
        <v>922</v>
      </c>
    </row>
    <row r="14" spans="1:4" x14ac:dyDescent="0.3">
      <c r="A14" s="25"/>
      <c r="D14" s="99"/>
    </row>
    <row r="15" spans="1:4" x14ac:dyDescent="0.3">
      <c r="A15" t="s">
        <v>921</v>
      </c>
      <c r="B15" s="2">
        <v>128</v>
      </c>
      <c r="C15" t="s">
        <v>716</v>
      </c>
      <c r="D15" s="99"/>
    </row>
    <row r="16" spans="1:4" x14ac:dyDescent="0.3">
      <c r="A16" s="4"/>
      <c r="C16" t="s">
        <v>923</v>
      </c>
      <c r="D16" s="99"/>
    </row>
    <row r="17" spans="1:4" x14ac:dyDescent="0.3">
      <c r="A17" s="25"/>
      <c r="D17" s="100"/>
    </row>
    <row r="18" spans="1:4" x14ac:dyDescent="0.3">
      <c r="D18" s="99"/>
    </row>
  </sheetData>
  <hyperlinks>
    <hyperlink ref="A1" location="'Total Orgs'!A1" display="Total Organizations" xr:uid="{28EC0F41-6387-4782-AE5E-FAEAF8AEE9A3}"/>
  </hyperlinks>
  <pageMargins left="0.7" right="0.7" top="0.75" bottom="0.75" header="0.3" footer="0.3"/>
  <pageSetup orientation="portrait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>
    <tabColor theme="0"/>
  </sheetPr>
  <dimension ref="A1:D18"/>
  <sheetViews>
    <sheetView zoomScale="145" zoomScaleNormal="145" workbookViewId="0"/>
  </sheetViews>
  <sheetFormatPr defaultRowHeight="15.6" x14ac:dyDescent="0.3"/>
  <cols>
    <col min="1" max="1" width="18.69921875" customWidth="1"/>
    <col min="2" max="2" width="9" style="2" customWidth="1"/>
    <col min="3" max="3" width="30.09765625" customWidth="1"/>
    <col min="4" max="4" width="10.19921875" bestFit="1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337</v>
      </c>
      <c r="C3" s="272" t="s">
        <v>220</v>
      </c>
    </row>
    <row r="4" spans="1:4" x14ac:dyDescent="0.3">
      <c r="A4" s="4"/>
      <c r="C4" s="47" t="s">
        <v>542</v>
      </c>
    </row>
    <row r="5" spans="1:4" x14ac:dyDescent="0.3">
      <c r="A5" s="4" t="s">
        <v>201</v>
      </c>
      <c r="B5" s="2">
        <f>'Total Orgs'!B96</f>
        <v>3700</v>
      </c>
      <c r="C5" s="47"/>
    </row>
    <row r="6" spans="1:4" x14ac:dyDescent="0.3">
      <c r="A6" s="4" t="s">
        <v>5</v>
      </c>
      <c r="C6" s="47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SUM(B12:B102)</f>
        <v>0</v>
      </c>
      <c r="C8" s="47"/>
    </row>
    <row r="9" spans="1:4" x14ac:dyDescent="0.3">
      <c r="A9" s="4" t="s">
        <v>202</v>
      </c>
      <c r="B9" s="2">
        <f>SUM(B5+B6-B7-B8)</f>
        <v>3700</v>
      </c>
    </row>
    <row r="10" spans="1:4" x14ac:dyDescent="0.3">
      <c r="A10" s="4"/>
    </row>
    <row r="11" spans="1:4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4"/>
    </row>
    <row r="13" spans="1:4" x14ac:dyDescent="0.3">
      <c r="A13" s="25"/>
    </row>
    <row r="14" spans="1:4" x14ac:dyDescent="0.3">
      <c r="A14" s="25"/>
      <c r="D14" s="99"/>
    </row>
    <row r="15" spans="1:4" x14ac:dyDescent="0.3">
      <c r="D15" s="99"/>
    </row>
    <row r="16" spans="1:4" x14ac:dyDescent="0.3">
      <c r="A16" s="4"/>
      <c r="D16" s="99"/>
    </row>
    <row r="17" spans="1:4" x14ac:dyDescent="0.3">
      <c r="A17" s="25"/>
      <c r="D17" s="100"/>
    </row>
    <row r="18" spans="1:4" x14ac:dyDescent="0.3">
      <c r="D18" s="99"/>
    </row>
  </sheetData>
  <hyperlinks>
    <hyperlink ref="A1" location="'Total Orgs'!A1" display="Total Organizations" xr:uid="{00000000-0004-0000-7200-000000000000}"/>
  </hyperlinks>
  <pageMargins left="0.7" right="0.7" top="0.75" bottom="0.75" header="0.3" footer="0.3"/>
  <pageSetup orientation="portrait"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>
    <tabColor theme="0"/>
  </sheetPr>
  <dimension ref="A1:F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6" x14ac:dyDescent="0.3">
      <c r="A1" s="5" t="s">
        <v>200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108</v>
      </c>
    </row>
    <row r="4" spans="1:6" x14ac:dyDescent="0.3">
      <c r="C4" s="272" t="s">
        <v>220</v>
      </c>
    </row>
    <row r="5" spans="1:6" ht="15.75" customHeight="1" x14ac:dyDescent="0.3">
      <c r="A5" s="4" t="s">
        <v>201</v>
      </c>
      <c r="B5" s="2">
        <f>'Total Orgs'!B99</f>
        <v>1840</v>
      </c>
      <c r="C5" s="47" t="s">
        <v>692</v>
      </c>
      <c r="D5" s="15"/>
      <c r="E5" s="15"/>
      <c r="F5" s="15"/>
    </row>
    <row r="6" spans="1:6" x14ac:dyDescent="0.3">
      <c r="A6" s="4" t="s">
        <v>5</v>
      </c>
      <c r="C6" s="47" t="s">
        <v>702</v>
      </c>
      <c r="D6" s="15"/>
      <c r="E6" s="15"/>
      <c r="F6" s="15"/>
    </row>
    <row r="7" spans="1:6" x14ac:dyDescent="0.3">
      <c r="A7" s="4" t="s">
        <v>6</v>
      </c>
      <c r="C7" s="47"/>
      <c r="D7" s="15"/>
      <c r="E7" s="15"/>
      <c r="F7" s="15"/>
    </row>
    <row r="8" spans="1:6" x14ac:dyDescent="0.3">
      <c r="A8" s="4" t="s">
        <v>7</v>
      </c>
      <c r="B8" s="2">
        <f>SUM(B12:B101)</f>
        <v>1000</v>
      </c>
      <c r="C8" s="47"/>
      <c r="D8" s="15"/>
      <c r="E8" s="15"/>
      <c r="F8" s="15"/>
    </row>
    <row r="9" spans="1:6" x14ac:dyDescent="0.3">
      <c r="A9" s="4" t="s">
        <v>202</v>
      </c>
      <c r="B9" s="2">
        <f>SUM(B5+B6-B8)</f>
        <v>840</v>
      </c>
      <c r="C9" s="47"/>
    </row>
    <row r="11" spans="1:6" s="1" customFormat="1" x14ac:dyDescent="0.3">
      <c r="A11" s="7" t="s">
        <v>203</v>
      </c>
      <c r="B11" s="3" t="s">
        <v>204</v>
      </c>
      <c r="C11" s="1" t="s">
        <v>205</v>
      </c>
    </row>
    <row r="12" spans="1:6" x14ac:dyDescent="0.3">
      <c r="A12" s="4" t="s">
        <v>921</v>
      </c>
      <c r="B12" s="2">
        <v>1000</v>
      </c>
      <c r="C12" t="s">
        <v>931</v>
      </c>
    </row>
    <row r="13" spans="1:6" x14ac:dyDescent="0.3">
      <c r="C13" t="s">
        <v>932</v>
      </c>
    </row>
    <row r="14" spans="1:6" x14ac:dyDescent="0.3">
      <c r="D14" s="99"/>
    </row>
    <row r="15" spans="1:6" x14ac:dyDescent="0.3">
      <c r="D15" s="99"/>
    </row>
    <row r="16" spans="1:6" x14ac:dyDescent="0.3">
      <c r="D16" s="99"/>
    </row>
    <row r="17" spans="4:4" x14ac:dyDescent="0.3">
      <c r="D17" s="100"/>
    </row>
    <row r="18" spans="4:4" x14ac:dyDescent="0.3">
      <c r="D18" s="99"/>
    </row>
  </sheetData>
  <hyperlinks>
    <hyperlink ref="A1" location="'Total Orgs'!A1" display="Total Organizations" xr:uid="{00000000-0004-0000-7600-000000000000}"/>
  </hyperlinks>
  <pageMargins left="0.75" right="0.75" top="1" bottom="1" header="0.5" footer="0.5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109</v>
      </c>
    </row>
    <row r="5" spans="1:3" x14ac:dyDescent="0.3">
      <c r="A5" s="4" t="s">
        <v>201</v>
      </c>
      <c r="B5" s="2">
        <f>'Total Orgs'!B100</f>
        <v>950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316</v>
      </c>
    </row>
    <row r="8" spans="1:3" x14ac:dyDescent="0.3">
      <c r="A8" s="4" t="s">
        <v>7</v>
      </c>
      <c r="B8" s="2">
        <f>SUM(B12:B102)</f>
        <v>0</v>
      </c>
    </row>
    <row r="9" spans="1:3" x14ac:dyDescent="0.3">
      <c r="A9" s="4" t="s">
        <v>202</v>
      </c>
      <c r="B9" s="2">
        <f>SUM(B5+B6-B7-B8)</f>
        <v>634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3" spans="1:3" x14ac:dyDescent="0.3">
      <c r="C13" s="16"/>
    </row>
    <row r="15" spans="1:3" x14ac:dyDescent="0.3">
      <c r="C15" s="10"/>
    </row>
    <row r="17" spans="3:3" x14ac:dyDescent="0.3">
      <c r="C17" s="16"/>
    </row>
    <row r="18" spans="3:3" x14ac:dyDescent="0.3">
      <c r="C18" s="16"/>
    </row>
    <row r="19" spans="3:3" x14ac:dyDescent="0.3">
      <c r="C19" s="10"/>
    </row>
  </sheetData>
  <hyperlinks>
    <hyperlink ref="A1" location="'Total Orgs'!A1" display="Total Organizations" xr:uid="{00000000-0004-0000-7800-000000000000}"/>
  </hyperlinks>
  <pageMargins left="0.75" right="0.75" top="1" bottom="1" header="0.5" footer="0.5"/>
  <pageSetup orientation="portrait"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110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Orgs'!B101</f>
        <v>3360</v>
      </c>
      <c r="C5" s="47" t="s">
        <v>338</v>
      </c>
    </row>
    <row r="6" spans="1:3" x14ac:dyDescent="0.3">
      <c r="A6" s="4" t="s">
        <v>5</v>
      </c>
      <c r="C6" s="47" t="s">
        <v>339</v>
      </c>
    </row>
    <row r="7" spans="1:3" x14ac:dyDescent="0.3">
      <c r="A7" s="4" t="s">
        <v>6</v>
      </c>
      <c r="C7" s="47" t="s">
        <v>510</v>
      </c>
    </row>
    <row r="8" spans="1:3" x14ac:dyDescent="0.3">
      <c r="A8" s="4" t="s">
        <v>7</v>
      </c>
      <c r="B8" s="2">
        <f>SUM(B12:B100)</f>
        <v>0</v>
      </c>
      <c r="C8" s="47" t="s">
        <v>529</v>
      </c>
    </row>
    <row r="9" spans="1:3" x14ac:dyDescent="0.3">
      <c r="A9" s="4" t="s">
        <v>202</v>
      </c>
      <c r="B9" s="2">
        <f>SUM(B5+B6-B8)</f>
        <v>3360</v>
      </c>
      <c r="C9" s="47"/>
    </row>
    <row r="10" spans="1:3" x14ac:dyDescent="0.3">
      <c r="C10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7900-000000000000}"/>
  </hyperlinks>
  <pageMargins left="0.75" right="0.75" top="1" bottom="1" header="0.5" footer="0.5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28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340</v>
      </c>
    </row>
    <row r="5" spans="1:3" x14ac:dyDescent="0.3">
      <c r="A5" s="4" t="s">
        <v>201</v>
      </c>
      <c r="B5" s="2" t="e">
        <f>'Total Orgs'!#REF!</f>
        <v>#REF!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 t="e">
        <f>SUM(B5+B6-B8)</f>
        <v>#REF!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000-000000000000}"/>
  </hyperlinks>
  <pageMargins left="0.75" right="0.75" top="1" bottom="1" header="0.5" footer="0.5"/>
  <pageSetup orientation="portrait" r:id="rId1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111</v>
      </c>
    </row>
    <row r="4" spans="1:3" x14ac:dyDescent="0.3">
      <c r="C4" s="272" t="s">
        <v>210</v>
      </c>
    </row>
    <row r="5" spans="1:3" x14ac:dyDescent="0.3">
      <c r="A5" s="4" t="s">
        <v>201</v>
      </c>
      <c r="B5" s="2">
        <f>'Total Orgs'!B102</f>
        <v>500</v>
      </c>
      <c r="C5" s="47" t="s">
        <v>341</v>
      </c>
    </row>
    <row r="6" spans="1:3" x14ac:dyDescent="0.3">
      <c r="A6" s="4" t="s">
        <v>5</v>
      </c>
      <c r="C6" s="47" t="s">
        <v>342</v>
      </c>
    </row>
    <row r="7" spans="1:3" x14ac:dyDescent="0.3">
      <c r="A7" s="4" t="s">
        <v>6</v>
      </c>
      <c r="C7" s="47" t="s">
        <v>343</v>
      </c>
    </row>
    <row r="8" spans="1:3" x14ac:dyDescent="0.3">
      <c r="A8" s="4" t="s">
        <v>7</v>
      </c>
      <c r="B8" s="2">
        <f>SUM(B12:B101)</f>
        <v>0</v>
      </c>
      <c r="C8" s="47" t="s">
        <v>594</v>
      </c>
    </row>
    <row r="9" spans="1:3" x14ac:dyDescent="0.3">
      <c r="A9" s="4" t="s">
        <v>202</v>
      </c>
      <c r="B9" s="2">
        <f>SUM(B5+B6-B7-B8)</f>
        <v>500</v>
      </c>
      <c r="C9" s="47" t="s">
        <v>609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100-000000000000}"/>
  </hyperlinks>
  <pageMargins left="0.75" right="0.75" top="1" bottom="1" header="0.5" footer="0.5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sheetPr>
    <tabColor theme="0"/>
  </sheetPr>
  <dimension ref="A1:C11"/>
  <sheetViews>
    <sheetView workbookViewId="0"/>
  </sheetViews>
  <sheetFormatPr defaultRowHeight="15.6" x14ac:dyDescent="0.3"/>
  <cols>
    <col min="1" max="1" width="22.69921875" style="4" customWidth="1"/>
    <col min="3" max="3" width="38.5976562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344</v>
      </c>
      <c r="B3" s="2"/>
    </row>
    <row r="4" spans="1:3" x14ac:dyDescent="0.3">
      <c r="B4" s="2"/>
    </row>
    <row r="5" spans="1:3" x14ac:dyDescent="0.3">
      <c r="A5" s="4" t="s">
        <v>201</v>
      </c>
      <c r="B5" s="2">
        <f>INACTIVE!B32</f>
        <v>0</v>
      </c>
    </row>
    <row r="6" spans="1:3" x14ac:dyDescent="0.3">
      <c r="A6" s="4" t="s">
        <v>5</v>
      </c>
      <c r="B6" s="2"/>
    </row>
    <row r="7" spans="1:3" s="21" customFormat="1" x14ac:dyDescent="0.3">
      <c r="A7" s="13" t="s">
        <v>6</v>
      </c>
      <c r="B7" s="14"/>
      <c r="C7" s="15"/>
    </row>
    <row r="8" spans="1:3" x14ac:dyDescent="0.3">
      <c r="A8" s="4" t="s">
        <v>7</v>
      </c>
      <c r="B8" s="2">
        <f>SUM(B12:B101)</f>
        <v>0</v>
      </c>
      <c r="C8" s="10"/>
    </row>
    <row r="9" spans="1:3" x14ac:dyDescent="0.3">
      <c r="A9" s="4" t="s">
        <v>202</v>
      </c>
      <c r="B9" s="2">
        <f>SUM(B5+B6-B7-B8)</f>
        <v>0</v>
      </c>
    </row>
    <row r="10" spans="1:3" x14ac:dyDescent="0.3"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200-000000000000}"/>
  </hyperlink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C18"/>
  <sheetViews>
    <sheetView workbookViewId="0"/>
  </sheetViews>
  <sheetFormatPr defaultRowHeight="15.6" x14ac:dyDescent="0.3"/>
  <cols>
    <col min="1" max="1" width="21" customWidth="1"/>
    <col min="2" max="2" width="10.19921875" customWidth="1"/>
    <col min="3" max="3" width="42.1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23</v>
      </c>
      <c r="B3" s="2"/>
    </row>
    <row r="4" spans="1:3" x14ac:dyDescent="0.3">
      <c r="A4" s="4"/>
      <c r="B4" s="2"/>
      <c r="C4" s="272" t="s">
        <v>220</v>
      </c>
    </row>
    <row r="5" spans="1:3" x14ac:dyDescent="0.3">
      <c r="A5" s="4" t="s">
        <v>201</v>
      </c>
      <c r="B5" s="2">
        <f>'Total Orgs'!B14</f>
        <v>650</v>
      </c>
      <c r="C5" s="47" t="s">
        <v>232</v>
      </c>
    </row>
    <row r="6" spans="1:3" x14ac:dyDescent="0.3">
      <c r="A6" s="4" t="s">
        <v>5</v>
      </c>
      <c r="B6" s="2"/>
      <c r="C6" s="47"/>
    </row>
    <row r="7" spans="1:3" x14ac:dyDescent="0.3">
      <c r="A7" s="4" t="s">
        <v>6</v>
      </c>
      <c r="B7" s="2"/>
      <c r="C7" s="47"/>
    </row>
    <row r="8" spans="1:3" x14ac:dyDescent="0.3">
      <c r="A8" s="4" t="s">
        <v>7</v>
      </c>
      <c r="B8" s="2">
        <f>SUM(B12:B101)</f>
        <v>0</v>
      </c>
      <c r="C8" s="282"/>
    </row>
    <row r="9" spans="1:3" x14ac:dyDescent="0.3">
      <c r="A9" s="4" t="s">
        <v>202</v>
      </c>
      <c r="B9" s="2">
        <f>SUM(B5+B6-B8)-B7</f>
        <v>650</v>
      </c>
      <c r="C9" s="47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C12" s="15"/>
    </row>
    <row r="15" spans="1:3" s="21" customFormat="1" x14ac:dyDescent="0.3">
      <c r="A15" s="35"/>
      <c r="C15" s="15"/>
    </row>
    <row r="16" spans="1:3" x14ac:dyDescent="0.3">
      <c r="A16" s="25"/>
    </row>
    <row r="17" spans="1:1" x14ac:dyDescent="0.3">
      <c r="A17" s="25"/>
    </row>
    <row r="18" spans="1:1" x14ac:dyDescent="0.3">
      <c r="A18" s="25"/>
    </row>
  </sheetData>
  <hyperlinks>
    <hyperlink ref="A1" location="'Total Orgs'!A1" display="Total Organizations" xr:uid="{00000000-0004-0000-0E00-000000000000}"/>
  </hyperlinks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sheetPr>
    <tabColor theme="0"/>
  </sheetPr>
  <dimension ref="A1:C11"/>
  <sheetViews>
    <sheetView workbookViewId="0"/>
  </sheetViews>
  <sheetFormatPr defaultRowHeight="15.6" x14ac:dyDescent="0.3"/>
  <cols>
    <col min="1" max="1" width="22.69921875" style="4" customWidth="1"/>
    <col min="3" max="3" width="38.5976562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115</v>
      </c>
      <c r="B3" s="2"/>
    </row>
    <row r="4" spans="1:3" x14ac:dyDescent="0.3">
      <c r="B4" s="2"/>
      <c r="C4" s="272" t="s">
        <v>235</v>
      </c>
    </row>
    <row r="5" spans="1:3" x14ac:dyDescent="0.3">
      <c r="A5" s="4" t="s">
        <v>201</v>
      </c>
      <c r="B5" s="2">
        <f>'Total Orgs'!B106</f>
        <v>400</v>
      </c>
      <c r="C5" s="47" t="s">
        <v>345</v>
      </c>
    </row>
    <row r="6" spans="1:3" x14ac:dyDescent="0.3">
      <c r="A6" s="4" t="s">
        <v>5</v>
      </c>
      <c r="B6" s="2"/>
      <c r="C6" s="47"/>
    </row>
    <row r="7" spans="1:3" s="21" customFormat="1" x14ac:dyDescent="0.3">
      <c r="A7" s="13" t="s">
        <v>6</v>
      </c>
      <c r="B7" s="14"/>
      <c r="C7" s="138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400</v>
      </c>
    </row>
    <row r="10" spans="1:3" x14ac:dyDescent="0.3"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300-000000000000}"/>
  </hyperlinks>
  <pageMargins left="0.7" right="0.7" top="0.75" bottom="0.75" header="0.3" footer="0.3"/>
  <pageSetup orientation="portrait"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346</v>
      </c>
      <c r="C3" s="272" t="s">
        <v>220</v>
      </c>
    </row>
    <row r="4" spans="1:3" x14ac:dyDescent="0.3">
      <c r="C4" s="47" t="s">
        <v>770</v>
      </c>
    </row>
    <row r="5" spans="1:3" x14ac:dyDescent="0.3">
      <c r="A5" s="4" t="s">
        <v>201</v>
      </c>
      <c r="B5" s="2">
        <f>'Total Orgs'!B108</f>
        <v>1500</v>
      </c>
      <c r="C5" s="47" t="s">
        <v>786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1500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400-000000000000}"/>
  </hyperlinks>
  <pageMargins left="0.75" right="0.75" top="1" bottom="1" header="0.5" footer="0.5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01860-FF1F-425B-87D1-EE5460554ECD}">
  <sheetPr>
    <tabColor theme="0"/>
  </sheetPr>
  <dimension ref="A1:D19"/>
  <sheetViews>
    <sheetView zoomScale="110" zoomScaleNormal="110" workbookViewId="0">
      <selection activeCell="A12" sqref="A12:E21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347</v>
      </c>
    </row>
    <row r="5" spans="1:4" x14ac:dyDescent="0.3">
      <c r="A5" s="4" t="s">
        <v>201</v>
      </c>
      <c r="B5" s="2">
        <f>'Total Orgs'!B103</f>
        <v>0</v>
      </c>
    </row>
    <row r="6" spans="1:4" x14ac:dyDescent="0.3">
      <c r="A6" s="4" t="s">
        <v>5</v>
      </c>
      <c r="B6" s="2">
        <v>500</v>
      </c>
    </row>
    <row r="7" spans="1:4" x14ac:dyDescent="0.3">
      <c r="A7" s="4" t="s">
        <v>6</v>
      </c>
      <c r="B7" s="2">
        <f>'Total Orgs'!D103</f>
        <v>0</v>
      </c>
    </row>
    <row r="8" spans="1:4" x14ac:dyDescent="0.3">
      <c r="A8" s="4" t="s">
        <v>7</v>
      </c>
      <c r="B8" s="2">
        <f>SUM(B12:B101)</f>
        <v>0</v>
      </c>
    </row>
    <row r="9" spans="1:4" x14ac:dyDescent="0.3">
      <c r="A9" s="4" t="s">
        <v>202</v>
      </c>
      <c r="B9" s="2">
        <f>SUM(B5+B6-B7-B8)</f>
        <v>500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4" spans="1:4" x14ac:dyDescent="0.3">
      <c r="D14" s="134"/>
    </row>
    <row r="19" spans="4:4" x14ac:dyDescent="0.3">
      <c r="D19" s="134"/>
    </row>
  </sheetData>
  <hyperlinks>
    <hyperlink ref="A1" location="'Total Orgs'!A1" display="Total Organizations" xr:uid="{18A2C1FB-39E7-403E-AF2A-608E45A3ABD0}"/>
  </hyperlinks>
  <pageMargins left="0.75" right="0.75" top="1" bottom="1" header="0.5" footer="0.5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47E17-2F87-4181-8C8A-915AAABD61E3}">
  <dimension ref="A1:C145"/>
  <sheetViews>
    <sheetView workbookViewId="0">
      <selection activeCell="A12" sqref="A12:C1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123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Orgs'!B114</f>
        <v>0</v>
      </c>
      <c r="C5" s="272" t="s">
        <v>348</v>
      </c>
    </row>
    <row r="6" spans="1:3" x14ac:dyDescent="0.3">
      <c r="A6" s="4" t="s">
        <v>5</v>
      </c>
      <c r="C6" s="272" t="s">
        <v>349</v>
      </c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SUM(B12:B143)</f>
        <v>0</v>
      </c>
      <c r="C8" s="272"/>
    </row>
    <row r="9" spans="1:3" x14ac:dyDescent="0.3">
      <c r="A9" s="4" t="s">
        <v>202</v>
      </c>
      <c r="B9" s="2">
        <f>SUM(B5+B6-B8)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3" x14ac:dyDescent="0.3">
      <c r="A17"/>
      <c r="B17"/>
      <c r="C17" s="125"/>
    </row>
    <row r="18" spans="1:3" x14ac:dyDescent="0.3">
      <c r="A18" s="25"/>
      <c r="B18"/>
      <c r="C18" s="125"/>
    </row>
    <row r="19" spans="1:3" x14ac:dyDescent="0.3">
      <c r="A19"/>
      <c r="B19"/>
      <c r="C19" s="125"/>
    </row>
    <row r="20" spans="1:3" x14ac:dyDescent="0.3">
      <c r="A20" s="25"/>
      <c r="B20"/>
      <c r="C20" s="125"/>
    </row>
    <row r="21" spans="1:3" x14ac:dyDescent="0.3">
      <c r="A21"/>
      <c r="B21"/>
      <c r="C21" s="125"/>
    </row>
    <row r="22" spans="1:3" x14ac:dyDescent="0.3">
      <c r="A22" s="25"/>
      <c r="B22"/>
      <c r="C22" s="125"/>
    </row>
    <row r="23" spans="1:3" x14ac:dyDescent="0.3">
      <c r="A23"/>
      <c r="B23"/>
      <c r="C23" s="125"/>
    </row>
    <row r="24" spans="1:3" x14ac:dyDescent="0.3">
      <c r="A24"/>
      <c r="B24"/>
      <c r="C24" s="125"/>
    </row>
    <row r="25" spans="1:3" x14ac:dyDescent="0.3">
      <c r="A25"/>
      <c r="B25"/>
      <c r="C25" s="125"/>
    </row>
    <row r="26" spans="1:3" x14ac:dyDescent="0.3">
      <c r="A26"/>
      <c r="B26"/>
      <c r="C26" s="125"/>
    </row>
    <row r="27" spans="1:3" x14ac:dyDescent="0.3">
      <c r="A27"/>
      <c r="B27"/>
      <c r="C27" s="125"/>
    </row>
    <row r="28" spans="1:3" x14ac:dyDescent="0.3">
      <c r="A28"/>
      <c r="B28"/>
      <c r="C28" s="125"/>
    </row>
    <row r="29" spans="1:3" x14ac:dyDescent="0.3">
      <c r="A29"/>
      <c r="B29"/>
    </row>
    <row r="30" spans="1:3" x14ac:dyDescent="0.3">
      <c r="A30"/>
      <c r="B30"/>
    </row>
    <row r="31" spans="1:3" x14ac:dyDescent="0.3">
      <c r="A31"/>
      <c r="B31"/>
    </row>
    <row r="32" spans="1:3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8D4CE1FA-0317-4E90-A7F1-50CB6DDFC502}"/>
  </hyperlinks>
  <pageMargins left="0.75" right="0.75" top="1" bottom="1" header="0.5" footer="0.5"/>
  <pageSetup orientation="portrait" r:id="rId1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sheetPr>
    <tabColor theme="0"/>
  </sheetPr>
  <dimension ref="A1:D3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114</v>
      </c>
      <c r="C3" s="272" t="s">
        <v>220</v>
      </c>
    </row>
    <row r="4" spans="1:4" x14ac:dyDescent="0.3">
      <c r="C4" s="47" t="s">
        <v>543</v>
      </c>
    </row>
    <row r="5" spans="1:4" x14ac:dyDescent="0.3">
      <c r="A5" s="4" t="s">
        <v>201</v>
      </c>
      <c r="B5" s="2">
        <f>'Total Orgs'!B105</f>
        <v>1400</v>
      </c>
      <c r="C5" s="47"/>
    </row>
    <row r="6" spans="1:4" x14ac:dyDescent="0.3">
      <c r="A6" s="4" t="s">
        <v>5</v>
      </c>
      <c r="C6" s="47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SUM(B12:B101)</f>
        <v>1297.06</v>
      </c>
      <c r="C8" s="47"/>
    </row>
    <row r="9" spans="1:4" x14ac:dyDescent="0.3">
      <c r="A9" s="4" t="s">
        <v>202</v>
      </c>
      <c r="B9" s="2">
        <f>SUM(B5+B6-B8)</f>
        <v>102.94000000000005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4" t="s">
        <v>907</v>
      </c>
      <c r="B12" s="2">
        <v>1297.06</v>
      </c>
      <c r="C12" t="s">
        <v>917</v>
      </c>
    </row>
    <row r="13" spans="1:4" x14ac:dyDescent="0.3">
      <c r="C13" t="s">
        <v>918</v>
      </c>
    </row>
    <row r="14" spans="1:4" x14ac:dyDescent="0.3">
      <c r="C14" t="s">
        <v>919</v>
      </c>
    </row>
    <row r="15" spans="1:4" x14ac:dyDescent="0.3">
      <c r="C15" t="s">
        <v>920</v>
      </c>
    </row>
    <row r="16" spans="1:4" x14ac:dyDescent="0.3">
      <c r="D16" s="99"/>
    </row>
    <row r="17" spans="4:4" x14ac:dyDescent="0.3">
      <c r="D17" s="99"/>
    </row>
    <row r="18" spans="4:4" x14ac:dyDescent="0.3">
      <c r="D18" s="99"/>
    </row>
    <row r="19" spans="4:4" x14ac:dyDescent="0.3">
      <c r="D19" s="99"/>
    </row>
    <row r="20" spans="4:4" x14ac:dyDescent="0.3">
      <c r="D20" s="99"/>
    </row>
    <row r="21" spans="4:4" x14ac:dyDescent="0.3">
      <c r="D21" s="99"/>
    </row>
    <row r="22" spans="4:4" x14ac:dyDescent="0.3">
      <c r="D22" s="99"/>
    </row>
    <row r="23" spans="4:4" x14ac:dyDescent="0.3">
      <c r="D23" s="99"/>
    </row>
    <row r="24" spans="4:4" x14ac:dyDescent="0.3">
      <c r="D24" s="99"/>
    </row>
    <row r="25" spans="4:4" x14ac:dyDescent="0.3">
      <c r="D25" s="99"/>
    </row>
    <row r="26" spans="4:4" x14ac:dyDescent="0.3">
      <c r="D26" s="99"/>
    </row>
    <row r="27" spans="4:4" x14ac:dyDescent="0.3">
      <c r="D27" s="99"/>
    </row>
    <row r="28" spans="4:4" x14ac:dyDescent="0.3">
      <c r="D28" s="99"/>
    </row>
    <row r="29" spans="4:4" x14ac:dyDescent="0.3">
      <c r="D29" s="99"/>
    </row>
    <row r="30" spans="4:4" x14ac:dyDescent="0.3">
      <c r="D30" s="99"/>
    </row>
    <row r="31" spans="4:4" x14ac:dyDescent="0.3">
      <c r="D31" s="99"/>
    </row>
    <row r="32" spans="4:4" x14ac:dyDescent="0.3">
      <c r="D32" s="99"/>
    </row>
    <row r="33" spans="4:4" x14ac:dyDescent="0.3">
      <c r="D33" s="99"/>
    </row>
    <row r="34" spans="4:4" x14ac:dyDescent="0.3">
      <c r="D34" s="100"/>
    </row>
    <row r="35" spans="4:4" x14ac:dyDescent="0.3">
      <c r="D35" s="99"/>
    </row>
  </sheetData>
  <hyperlinks>
    <hyperlink ref="A1" location="'Total Orgs'!A1" display="Total Organizations" xr:uid="{00000000-0004-0000-8500-000000000000}"/>
  </hyperlinks>
  <pageMargins left="0.75" right="0.75" top="1" bottom="1" header="0.5" footer="0.5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theme="0"/>
  </sheetPr>
  <dimension ref="A1:E46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  <col min="5" max="5" width="12.699218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120</v>
      </c>
    </row>
    <row r="4" spans="1:4" x14ac:dyDescent="0.3">
      <c r="C4" s="272" t="s">
        <v>220</v>
      </c>
    </row>
    <row r="5" spans="1:4" x14ac:dyDescent="0.3">
      <c r="A5" s="4" t="s">
        <v>201</v>
      </c>
      <c r="B5" s="2">
        <f>'Total Orgs'!B111</f>
        <v>15000</v>
      </c>
      <c r="C5" s="47" t="s">
        <v>350</v>
      </c>
    </row>
    <row r="6" spans="1:4" x14ac:dyDescent="0.3">
      <c r="A6" s="4" t="s">
        <v>5</v>
      </c>
      <c r="C6" s="47" t="s">
        <v>351</v>
      </c>
    </row>
    <row r="7" spans="1:4" x14ac:dyDescent="0.3">
      <c r="A7" s="4" t="s">
        <v>6</v>
      </c>
      <c r="C7" s="47" t="s">
        <v>352</v>
      </c>
    </row>
    <row r="8" spans="1:4" x14ac:dyDescent="0.3">
      <c r="A8" s="4" t="s">
        <v>7</v>
      </c>
      <c r="B8" s="2">
        <f>SUM(B12:B101)</f>
        <v>3065.31</v>
      </c>
      <c r="C8" s="47" t="s">
        <v>353</v>
      </c>
    </row>
    <row r="9" spans="1:4" x14ac:dyDescent="0.3">
      <c r="A9" s="4" t="s">
        <v>202</v>
      </c>
      <c r="B9" s="2">
        <f>SUM(B5+B6-B8)</f>
        <v>11934.69</v>
      </c>
      <c r="C9" s="47" t="s">
        <v>595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4" t="s">
        <v>712</v>
      </c>
      <c r="B12" s="2">
        <v>657.81</v>
      </c>
      <c r="C12" s="97" t="s">
        <v>733</v>
      </c>
      <c r="D12" t="s">
        <v>732</v>
      </c>
    </row>
    <row r="13" spans="1:4" x14ac:dyDescent="0.3">
      <c r="C13" s="97" t="s">
        <v>735</v>
      </c>
    </row>
    <row r="14" spans="1:4" x14ac:dyDescent="0.3">
      <c r="C14" s="97" t="s">
        <v>734</v>
      </c>
    </row>
    <row r="15" spans="1:4" x14ac:dyDescent="0.3">
      <c r="C15" s="136"/>
    </row>
    <row r="16" spans="1:4" x14ac:dyDescent="0.3">
      <c r="A16" s="4" t="s">
        <v>956</v>
      </c>
      <c r="B16" s="2">
        <v>2407.5</v>
      </c>
      <c r="C16" s="97" t="s">
        <v>957</v>
      </c>
    </row>
    <row r="17" spans="3:5" x14ac:dyDescent="0.3">
      <c r="C17" s="97" t="s">
        <v>958</v>
      </c>
    </row>
    <row r="18" spans="3:5" x14ac:dyDescent="0.3">
      <c r="C18" s="97" t="s">
        <v>959</v>
      </c>
    </row>
    <row r="19" spans="3:5" x14ac:dyDescent="0.3">
      <c r="C19" s="97"/>
      <c r="D19" s="299"/>
    </row>
    <row r="20" spans="3:5" x14ac:dyDescent="0.3">
      <c r="C20" s="97"/>
    </row>
    <row r="21" spans="3:5" x14ac:dyDescent="0.3">
      <c r="C21" s="97"/>
    </row>
    <row r="22" spans="3:5" x14ac:dyDescent="0.3">
      <c r="C22" s="97"/>
    </row>
    <row r="23" spans="3:5" x14ac:dyDescent="0.3">
      <c r="C23" s="97"/>
    </row>
    <row r="24" spans="3:5" x14ac:dyDescent="0.3">
      <c r="C24" s="137"/>
    </row>
    <row r="25" spans="3:5" x14ac:dyDescent="0.3">
      <c r="C25" s="97"/>
      <c r="D25" s="99"/>
    </row>
    <row r="26" spans="3:5" x14ac:dyDescent="0.3">
      <c r="C26" s="97"/>
      <c r="D26" s="99"/>
    </row>
    <row r="27" spans="3:5" x14ac:dyDescent="0.3">
      <c r="C27" s="136"/>
      <c r="D27" s="99"/>
    </row>
    <row r="28" spans="3:5" x14ac:dyDescent="0.3">
      <c r="C28" s="97"/>
      <c r="D28" s="99"/>
    </row>
    <row r="29" spans="3:5" x14ac:dyDescent="0.3">
      <c r="C29" s="97"/>
      <c r="D29" s="99"/>
    </row>
    <row r="30" spans="3:5" x14ac:dyDescent="0.3">
      <c r="C30" s="97"/>
      <c r="D30" s="100"/>
      <c r="E30" s="99"/>
    </row>
    <row r="31" spans="3:5" x14ac:dyDescent="0.3">
      <c r="C31" s="97"/>
      <c r="D31" s="190"/>
      <c r="E31" s="100"/>
    </row>
    <row r="32" spans="3:5" x14ac:dyDescent="0.3">
      <c r="C32" s="97"/>
      <c r="D32" s="190"/>
      <c r="E32" s="99"/>
    </row>
    <row r="33" spans="1:4" x14ac:dyDescent="0.3">
      <c r="C33" s="97"/>
      <c r="D33" s="99"/>
    </row>
    <row r="34" spans="1:4" x14ac:dyDescent="0.3">
      <c r="C34" s="97"/>
    </row>
    <row r="35" spans="1:4" x14ac:dyDescent="0.3">
      <c r="C35" s="97"/>
    </row>
    <row r="44" spans="1:4" s="21" customFormat="1" x14ac:dyDescent="0.3">
      <c r="A44" s="13"/>
      <c r="B44" s="14"/>
      <c r="C44" s="138"/>
    </row>
    <row r="46" spans="1:4" x14ac:dyDescent="0.3">
      <c r="C46" s="47"/>
    </row>
  </sheetData>
  <hyperlinks>
    <hyperlink ref="A1" location="'Total Orgs'!A1" display="Total Organizations" xr:uid="{00000000-0004-0000-3B00-000000000000}"/>
  </hyperlinks>
  <pageMargins left="0.75" right="0.75" top="1" bottom="1" header="0.5" footer="0.5"/>
  <pageSetup orientation="portrait" horizontalDpi="4294967292" verticalDpi="4294967292" r:id="rId1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303F6-E9D7-4A20-AC52-8412364A0DC7}">
  <sheetPr>
    <tabColor theme="0"/>
  </sheetPr>
  <dimension ref="A1:C14"/>
  <sheetViews>
    <sheetView workbookViewId="0"/>
  </sheetViews>
  <sheetFormatPr defaultRowHeight="15.6" x14ac:dyDescent="0.3"/>
  <cols>
    <col min="1" max="1" width="15.296875" customWidth="1"/>
    <col min="2" max="2" width="14.3984375" customWidth="1"/>
    <col min="3" max="3" width="24.6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121</v>
      </c>
      <c r="B3" s="2"/>
      <c r="C3" s="272" t="s">
        <v>220</v>
      </c>
    </row>
    <row r="4" spans="1:3" x14ac:dyDescent="0.3">
      <c r="A4" s="4"/>
      <c r="B4" s="2"/>
      <c r="C4" s="47" t="s">
        <v>621</v>
      </c>
    </row>
    <row r="5" spans="1:3" x14ac:dyDescent="0.3">
      <c r="A5" s="4" t="s">
        <v>201</v>
      </c>
      <c r="B5" s="2">
        <f>'Total Orgs'!B76</f>
        <v>0</v>
      </c>
      <c r="C5" s="47" t="s">
        <v>624</v>
      </c>
    </row>
    <row r="6" spans="1:3" x14ac:dyDescent="0.3">
      <c r="A6" s="4" t="s">
        <v>5</v>
      </c>
      <c r="B6" s="2"/>
      <c r="C6" s="47"/>
    </row>
    <row r="7" spans="1:3" x14ac:dyDescent="0.3">
      <c r="A7" s="20" t="s">
        <v>6</v>
      </c>
      <c r="B7" s="32"/>
      <c r="C7" s="15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13"/>
      <c r="B12" s="14"/>
      <c r="C12" s="15"/>
    </row>
    <row r="13" spans="1:3" x14ac:dyDescent="0.3">
      <c r="A13" s="4"/>
      <c r="B13" s="2"/>
    </row>
    <row r="14" spans="1:3" x14ac:dyDescent="0.3">
      <c r="A14" s="4"/>
      <c r="B14" s="2"/>
    </row>
  </sheetData>
  <hyperlinks>
    <hyperlink ref="A1" location="'Total Orgs'!A1" display="Total Organizations" xr:uid="{09E001BC-A770-4224-B026-90855445A7F0}"/>
  </hyperlinks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sheetPr>
    <tabColor theme="0"/>
  </sheetPr>
  <dimension ref="A1:C11"/>
  <sheetViews>
    <sheetView workbookViewId="0">
      <selection activeCell="C8" sqref="C8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354</v>
      </c>
    </row>
    <row r="5" spans="1:3" x14ac:dyDescent="0.3">
      <c r="A5" s="4" t="s">
        <v>201</v>
      </c>
      <c r="B5" s="2">
        <f>INACTIVE!B31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  <c r="C8" s="10"/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600-000000000000}"/>
  </hyperlinks>
  <pageMargins left="0.75" right="0.75" top="1" bottom="1" header="0.5" footer="0.5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14C5B-CB62-42FC-B4B1-4BD59E12ADC6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116</v>
      </c>
      <c r="C3" t="s">
        <v>329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Orgs'!B107</f>
        <v>750</v>
      </c>
      <c r="C5" s="47" t="s">
        <v>672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750</v>
      </c>
      <c r="C8" s="47"/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963</v>
      </c>
      <c r="B12" s="2">
        <v>750</v>
      </c>
      <c r="C12" t="s">
        <v>964</v>
      </c>
    </row>
    <row r="13" spans="1:3" x14ac:dyDescent="0.3">
      <c r="C13" t="s">
        <v>965</v>
      </c>
    </row>
  </sheetData>
  <hyperlinks>
    <hyperlink ref="A1" location="'Total Orgs'!A1" display="Total Organizations" xr:uid="{77BDF2B5-06A5-4908-B112-BCF9A5BE7406}"/>
  </hyperlinks>
  <pageMargins left="0.75" right="0.75" top="1" bottom="1" header="0.5" footer="0.5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92AEC-C5FB-4A5E-B8F4-CAE6CC426593}">
  <sheetPr>
    <tabColor theme="0"/>
  </sheetPr>
  <dimension ref="A1:C11"/>
  <sheetViews>
    <sheetView workbookViewId="0">
      <selection activeCell="A12" sqref="A12:C15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116</v>
      </c>
      <c r="C3" t="s">
        <v>329</v>
      </c>
    </row>
    <row r="5" spans="1:3" x14ac:dyDescent="0.3">
      <c r="A5" s="4" t="s">
        <v>201</v>
      </c>
      <c r="B5" s="2">
        <f>'Total Orgs'!B107</f>
        <v>750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750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EC0DDB25-46E6-4C40-B320-8B942BBD33ED}"/>
  </hyperlink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C1590-B31C-4F02-AD25-31AAD3165E09}">
  <sheetPr>
    <tabColor theme="0"/>
  </sheetPr>
  <dimension ref="A1:C27"/>
  <sheetViews>
    <sheetView workbookViewId="0"/>
  </sheetViews>
  <sheetFormatPr defaultRowHeight="15.6" x14ac:dyDescent="0.3"/>
  <cols>
    <col min="1" max="1" width="16.8984375" customWidth="1"/>
    <col min="2" max="2" width="15.3984375" customWidth="1"/>
    <col min="3" max="3" width="29.5" customWidth="1"/>
  </cols>
  <sheetData>
    <row r="1" spans="1:3" x14ac:dyDescent="0.3">
      <c r="A1" s="214" t="s">
        <v>233</v>
      </c>
    </row>
    <row r="2" spans="1:3" x14ac:dyDescent="0.3">
      <c r="C2" s="47" t="s">
        <v>220</v>
      </c>
    </row>
    <row r="3" spans="1:3" x14ac:dyDescent="0.3">
      <c r="A3" s="42" t="s">
        <v>24</v>
      </c>
      <c r="B3" s="229"/>
      <c r="C3" s="405" t="s">
        <v>234</v>
      </c>
    </row>
    <row r="4" spans="1:3" x14ac:dyDescent="0.3">
      <c r="A4" s="239"/>
      <c r="B4" s="229"/>
      <c r="C4" s="405" t="s">
        <v>501</v>
      </c>
    </row>
    <row r="5" spans="1:3" x14ac:dyDescent="0.3">
      <c r="A5" s="239" t="s">
        <v>201</v>
      </c>
      <c r="B5" s="229">
        <f>'Total Orgs'!B15</f>
        <v>800</v>
      </c>
      <c r="C5" s="405" t="s">
        <v>509</v>
      </c>
    </row>
    <row r="6" spans="1:3" x14ac:dyDescent="0.3">
      <c r="A6" s="239" t="s">
        <v>5</v>
      </c>
      <c r="B6" s="229"/>
      <c r="C6" s="405"/>
    </row>
    <row r="7" spans="1:3" x14ac:dyDescent="0.3">
      <c r="A7" s="27" t="s">
        <v>6</v>
      </c>
      <c r="B7" s="229"/>
      <c r="C7" s="405"/>
    </row>
    <row r="8" spans="1:3" x14ac:dyDescent="0.3">
      <c r="A8" s="239" t="s">
        <v>7</v>
      </c>
      <c r="B8" s="229">
        <f>SUM(B12:B103)</f>
        <v>0</v>
      </c>
      <c r="C8" s="405"/>
    </row>
    <row r="9" spans="1:3" x14ac:dyDescent="0.3">
      <c r="A9" s="239" t="s">
        <v>202</v>
      </c>
      <c r="B9" s="229">
        <f>SUM(B5+B6-B8)</f>
        <v>800</v>
      </c>
      <c r="C9" s="8"/>
    </row>
    <row r="10" spans="1:3" x14ac:dyDescent="0.3">
      <c r="A10" s="239"/>
      <c r="B10" s="229"/>
      <c r="C10" s="8"/>
    </row>
    <row r="11" spans="1:3" x14ac:dyDescent="0.3">
      <c r="A11" s="30" t="s">
        <v>203</v>
      </c>
      <c r="B11" s="3" t="s">
        <v>204</v>
      </c>
      <c r="C11" s="1" t="s">
        <v>205</v>
      </c>
    </row>
    <row r="12" spans="1:3" x14ac:dyDescent="0.3">
      <c r="A12" s="239"/>
      <c r="B12" s="213"/>
    </row>
    <row r="13" spans="1:3" x14ac:dyDescent="0.3">
      <c r="A13" s="239"/>
      <c r="B13" s="213"/>
    </row>
    <row r="14" spans="1:3" x14ac:dyDescent="0.3">
      <c r="A14" s="239"/>
      <c r="B14" s="213"/>
    </row>
    <row r="15" spans="1:3" x14ac:dyDescent="0.3">
      <c r="A15" s="239"/>
      <c r="B15" s="213"/>
    </row>
    <row r="16" spans="1:3" x14ac:dyDescent="0.3">
      <c r="A16" s="239"/>
      <c r="B16" s="213"/>
    </row>
    <row r="17" spans="1:3" x14ac:dyDescent="0.3">
      <c r="A17" s="240"/>
      <c r="B17" s="296"/>
      <c r="C17" s="15"/>
    </row>
    <row r="18" spans="1:3" x14ac:dyDescent="0.3">
      <c r="A18" s="240"/>
      <c r="B18" s="296"/>
      <c r="C18" s="15"/>
    </row>
    <row r="19" spans="1:3" x14ac:dyDescent="0.3">
      <c r="A19" s="240"/>
      <c r="B19" s="296"/>
      <c r="C19" s="15"/>
    </row>
    <row r="20" spans="1:3" x14ac:dyDescent="0.3">
      <c r="A20" s="240"/>
      <c r="B20" s="296"/>
      <c r="C20" s="15"/>
    </row>
    <row r="21" spans="1:3" x14ac:dyDescent="0.3">
      <c r="A21" s="239"/>
      <c r="B21" s="197"/>
      <c r="C21" s="15"/>
    </row>
    <row r="22" spans="1:3" x14ac:dyDescent="0.3">
      <c r="B22" s="99"/>
    </row>
    <row r="23" spans="1:3" x14ac:dyDescent="0.3">
      <c r="B23" s="99"/>
    </row>
    <row r="24" spans="1:3" x14ac:dyDescent="0.3">
      <c r="B24" s="99"/>
    </row>
    <row r="25" spans="1:3" x14ac:dyDescent="0.3">
      <c r="B25" s="99"/>
    </row>
    <row r="26" spans="1:3" x14ac:dyDescent="0.3">
      <c r="B26" s="99"/>
    </row>
    <row r="27" spans="1:3" x14ac:dyDescent="0.3">
      <c r="B27" s="99"/>
    </row>
  </sheetData>
  <hyperlinks>
    <hyperlink ref="A1" location="'Total Orgs'!A1" display="'Total Orgs'!A1" xr:uid="{2F6D32F2-2868-40FC-A8AD-DABDB5991F6F}"/>
  </hyperlinks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119</v>
      </c>
      <c r="C3" s="272" t="s">
        <v>220</v>
      </c>
    </row>
    <row r="4" spans="1:3" x14ac:dyDescent="0.3">
      <c r="C4" s="47" t="s">
        <v>685</v>
      </c>
    </row>
    <row r="5" spans="1:3" x14ac:dyDescent="0.3">
      <c r="A5" s="4" t="s">
        <v>201</v>
      </c>
      <c r="B5" s="2">
        <f>'Total Orgs'!B110</f>
        <v>0</v>
      </c>
      <c r="C5" s="47" t="s">
        <v>686</v>
      </c>
    </row>
    <row r="6" spans="1:3" x14ac:dyDescent="0.3">
      <c r="A6" s="4" t="s">
        <v>5</v>
      </c>
      <c r="C6" s="47" t="s">
        <v>687</v>
      </c>
    </row>
    <row r="7" spans="1:3" x14ac:dyDescent="0.3">
      <c r="A7" s="4" t="s">
        <v>6</v>
      </c>
      <c r="C7" s="47" t="s">
        <v>690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SUM(B5+B6+B7-B8)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6" spans="1:3" s="46" customFormat="1" x14ac:dyDescent="0.3">
      <c r="A16" s="49"/>
      <c r="B16" s="50"/>
      <c r="C16" s="24"/>
    </row>
  </sheetData>
  <hyperlinks>
    <hyperlink ref="A1" location="'Total Orgs'!A1" display="Total Organizations" xr:uid="{00000000-0004-0000-8800-000000000000}"/>
  </hyperlinks>
  <pageMargins left="0.75" right="0.75" top="1" bottom="1" header="0.5" footer="0.5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F1D25-9D2C-4CB9-AB2C-29F71776C6BE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118</v>
      </c>
      <c r="C3" s="272" t="s">
        <v>220</v>
      </c>
    </row>
    <row r="4" spans="1:3" x14ac:dyDescent="0.3">
      <c r="C4" s="272" t="s">
        <v>503</v>
      </c>
    </row>
    <row r="5" spans="1:3" x14ac:dyDescent="0.3">
      <c r="A5" s="4" t="s">
        <v>201</v>
      </c>
      <c r="B5" s="2">
        <f>'Total Orgs'!B109</f>
        <v>650</v>
      </c>
      <c r="C5" s="272"/>
    </row>
    <row r="6" spans="1:3" x14ac:dyDescent="0.3">
      <c r="A6" s="4" t="s">
        <v>5</v>
      </c>
      <c r="C6" s="272"/>
    </row>
    <row r="7" spans="1:3" x14ac:dyDescent="0.3">
      <c r="A7" s="4" t="s">
        <v>6</v>
      </c>
      <c r="B7" s="2">
        <v>216</v>
      </c>
      <c r="C7" s="272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SUM(B5+B6-B7-B8)</f>
        <v>434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6" spans="1:3" s="46" customFormat="1" x14ac:dyDescent="0.3">
      <c r="A16" s="49"/>
      <c r="B16" s="50"/>
      <c r="C16" s="24"/>
    </row>
  </sheetData>
  <hyperlinks>
    <hyperlink ref="A1" location="'Total Orgs'!A1" display="Total Organizations" xr:uid="{4A2F52A8-A1BF-4B9B-82B7-BA0FA43FA6BD}"/>
  </hyperlinks>
  <pageMargins left="0.75" right="0.75" top="1" bottom="1" header="0.5" footer="0.5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355</v>
      </c>
    </row>
    <row r="5" spans="1:3" x14ac:dyDescent="0.3">
      <c r="A5" s="4" t="s">
        <v>201</v>
      </c>
      <c r="B5" s="2">
        <f>INACTIVE!B35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SUM(B12:B104)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900-000000000000}"/>
  </hyperlinks>
  <pageMargins left="0.75" right="0.75" top="1" bottom="1" header="0.5" footer="0.5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356</v>
      </c>
    </row>
    <row r="5" spans="1:3" x14ac:dyDescent="0.3">
      <c r="A5" s="4" t="s">
        <v>201</v>
      </c>
      <c r="B5" s="2">
        <f>'Total Orgs'!B113</f>
        <v>0</v>
      </c>
    </row>
    <row r="6" spans="1:3" x14ac:dyDescent="0.3">
      <c r="A6" s="4" t="s">
        <v>5</v>
      </c>
    </row>
    <row r="7" spans="1:3" s="21" customFormat="1" x14ac:dyDescent="0.3">
      <c r="A7" s="13" t="s">
        <v>6</v>
      </c>
      <c r="B7" s="14"/>
      <c r="C7" s="15"/>
    </row>
    <row r="8" spans="1:3" x14ac:dyDescent="0.3">
      <c r="A8" s="4" t="s">
        <v>7</v>
      </c>
      <c r="B8" s="2">
        <f>SUM(B12:B103)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A00-000000000000}"/>
  </hyperlinks>
  <pageMargins left="0.75" right="0.75" top="1" bottom="1" header="0.5" footer="0.5"/>
  <pageSetup orientation="portrait" horizontalDpi="4294967292" verticalDpi="4294967292" r:id="rId1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124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Orgs'!B115</f>
        <v>600</v>
      </c>
      <c r="C5" s="272" t="s">
        <v>778</v>
      </c>
    </row>
    <row r="6" spans="1:3" x14ac:dyDescent="0.3">
      <c r="A6" s="4" t="s">
        <v>5</v>
      </c>
      <c r="B6" s="2">
        <v>0</v>
      </c>
      <c r="C6" s="272" t="s">
        <v>779</v>
      </c>
    </row>
    <row r="7" spans="1:3" x14ac:dyDescent="0.3">
      <c r="A7" s="4" t="s">
        <v>6</v>
      </c>
      <c r="B7" s="2">
        <f>'Total Orgs'!D115</f>
        <v>0</v>
      </c>
      <c r="C7" s="272"/>
    </row>
    <row r="8" spans="1:3" x14ac:dyDescent="0.3">
      <c r="A8" s="4" t="s">
        <v>7</v>
      </c>
      <c r="B8" s="2">
        <f>SUM(B12:B103)</f>
        <v>0</v>
      </c>
      <c r="C8" s="272"/>
    </row>
    <row r="9" spans="1:3" x14ac:dyDescent="0.3">
      <c r="A9" s="4" t="s">
        <v>202</v>
      </c>
      <c r="B9" s="2">
        <f>B5+B6-B7-B8</f>
        <v>600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8B00-000000000000}"/>
  </hyperlinks>
  <pageMargins left="0.75" right="0.75" top="1" bottom="1" header="0.5" footer="0.5"/>
  <pageSetup orientation="portrait" horizontalDpi="4294967292" verticalDpi="4294967292" r:id="rId1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sheetPr>
    <tabColor theme="0"/>
  </sheetPr>
  <dimension ref="A1:G42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7" x14ac:dyDescent="0.3">
      <c r="A1" s="5" t="s">
        <v>200</v>
      </c>
      <c r="C1" s="1" t="e">
        <f>'Total Orgs'!#REF!</f>
        <v>#REF!</v>
      </c>
    </row>
    <row r="2" spans="1:7" x14ac:dyDescent="0.3">
      <c r="A2" s="5"/>
    </row>
    <row r="3" spans="1:7" x14ac:dyDescent="0.3">
      <c r="A3" s="6" t="s">
        <v>357</v>
      </c>
      <c r="C3" s="272" t="s">
        <v>220</v>
      </c>
    </row>
    <row r="4" spans="1:7" x14ac:dyDescent="0.3">
      <c r="C4" s="47" t="s">
        <v>660</v>
      </c>
    </row>
    <row r="5" spans="1:7" x14ac:dyDescent="0.3">
      <c r="A5" s="4" t="s">
        <v>201</v>
      </c>
      <c r="B5" s="2">
        <f>'Total Orgs'!B116</f>
        <v>8000</v>
      </c>
      <c r="C5" s="47" t="s">
        <v>753</v>
      </c>
    </row>
    <row r="6" spans="1:7" x14ac:dyDescent="0.3">
      <c r="A6" s="4" t="s">
        <v>5</v>
      </c>
      <c r="C6" s="47"/>
      <c r="E6" s="10"/>
      <c r="F6" s="10"/>
      <c r="G6" s="10"/>
    </row>
    <row r="7" spans="1:7" x14ac:dyDescent="0.3">
      <c r="A7" s="4" t="s">
        <v>6</v>
      </c>
      <c r="C7" s="47"/>
      <c r="E7" s="10"/>
      <c r="F7" s="10"/>
      <c r="G7" s="10"/>
    </row>
    <row r="8" spans="1:7" x14ac:dyDescent="0.3">
      <c r="A8" s="4" t="s">
        <v>7</v>
      </c>
      <c r="B8" s="2">
        <f>SUM(B12:B102)</f>
        <v>2037.96</v>
      </c>
      <c r="C8" s="47"/>
      <c r="E8" s="10"/>
      <c r="F8" s="10"/>
      <c r="G8" s="10"/>
    </row>
    <row r="9" spans="1:7" x14ac:dyDescent="0.3">
      <c r="A9" s="4" t="s">
        <v>202</v>
      </c>
      <c r="B9" s="2">
        <f>SUM(B5+B6-B8)</f>
        <v>5962.04</v>
      </c>
    </row>
    <row r="11" spans="1:7" s="1" customFormat="1" x14ac:dyDescent="0.3">
      <c r="A11" s="7" t="s">
        <v>203</v>
      </c>
      <c r="B11" s="3" t="s">
        <v>204</v>
      </c>
      <c r="C11" s="1" t="s">
        <v>205</v>
      </c>
    </row>
    <row r="12" spans="1:7" x14ac:dyDescent="0.3">
      <c r="A12" s="4" t="s">
        <v>754</v>
      </c>
      <c r="B12" s="2">
        <v>150</v>
      </c>
      <c r="C12" t="s">
        <v>755</v>
      </c>
    </row>
    <row r="13" spans="1:7" x14ac:dyDescent="0.3">
      <c r="C13" t="s">
        <v>756</v>
      </c>
    </row>
    <row r="15" spans="1:7" x14ac:dyDescent="0.3">
      <c r="A15" s="4" t="s">
        <v>787</v>
      </c>
      <c r="B15" s="2">
        <v>150</v>
      </c>
      <c r="C15" t="s">
        <v>800</v>
      </c>
    </row>
    <row r="16" spans="1:7" x14ac:dyDescent="0.3">
      <c r="C16" t="s">
        <v>801</v>
      </c>
    </row>
    <row r="18" spans="1:4" x14ac:dyDescent="0.3">
      <c r="A18" s="4" t="s">
        <v>847</v>
      </c>
      <c r="B18" s="2">
        <v>487.5</v>
      </c>
      <c r="C18" t="s">
        <v>848</v>
      </c>
    </row>
    <row r="19" spans="1:4" x14ac:dyDescent="0.3">
      <c r="C19" t="s">
        <v>849</v>
      </c>
    </row>
    <row r="21" spans="1:4" x14ac:dyDescent="0.3">
      <c r="A21" s="4" t="s">
        <v>874</v>
      </c>
      <c r="B21" s="2">
        <v>863.46</v>
      </c>
      <c r="C21" t="s">
        <v>895</v>
      </c>
    </row>
    <row r="22" spans="1:4" x14ac:dyDescent="0.3">
      <c r="C22" t="s">
        <v>897</v>
      </c>
      <c r="D22">
        <v>602.36</v>
      </c>
    </row>
    <row r="23" spans="1:4" x14ac:dyDescent="0.3">
      <c r="C23" t="s">
        <v>896</v>
      </c>
      <c r="D23">
        <v>261.10000000000002</v>
      </c>
    </row>
    <row r="24" spans="1:4" x14ac:dyDescent="0.3">
      <c r="D24">
        <f>SUM(D22:D23)</f>
        <v>863.46</v>
      </c>
    </row>
    <row r="25" spans="1:4" x14ac:dyDescent="0.3">
      <c r="A25" s="4" t="s">
        <v>972</v>
      </c>
      <c r="B25" s="2">
        <v>387</v>
      </c>
      <c r="C25" t="s">
        <v>973</v>
      </c>
    </row>
    <row r="26" spans="1:4" x14ac:dyDescent="0.3">
      <c r="C26" t="s">
        <v>974</v>
      </c>
    </row>
    <row r="27" spans="1:4" x14ac:dyDescent="0.3">
      <c r="C27" t="s">
        <v>975</v>
      </c>
    </row>
    <row r="40" spans="2:3" x14ac:dyDescent="0.3">
      <c r="B40" s="301"/>
      <c r="C40" s="302"/>
    </row>
    <row r="42" spans="2:3" x14ac:dyDescent="0.3">
      <c r="B42" s="301"/>
      <c r="C42" s="302"/>
    </row>
  </sheetData>
  <hyperlinks>
    <hyperlink ref="A1" location="'Total Orgs'!A1" display="Total Organizations" xr:uid="{00000000-0004-0000-8C00-000000000000}"/>
  </hyperlinks>
  <pageMargins left="0.75" right="0.75" top="1" bottom="1" header="0.5" footer="0.5"/>
  <pageSetup orientation="portrait" r:id="rId1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sheetPr>
    <tabColor theme="1"/>
  </sheetPr>
  <dimension ref="A1:L39"/>
  <sheetViews>
    <sheetView workbookViewId="0"/>
  </sheetViews>
  <sheetFormatPr defaultRowHeight="15.6" x14ac:dyDescent="0.3"/>
  <cols>
    <col min="1" max="1" width="17.3984375" customWidth="1"/>
    <col min="3" max="3" width="48.09765625" customWidth="1"/>
    <col min="4" max="4" width="9.3984375" bestFit="1" customWidth="1"/>
    <col min="6" max="6" width="2.5" customWidth="1"/>
    <col min="7" max="7" width="15" customWidth="1"/>
  </cols>
  <sheetData>
    <row r="1" spans="1:12" x14ac:dyDescent="0.3">
      <c r="A1" s="5" t="s">
        <v>200</v>
      </c>
      <c r="B1" s="2"/>
      <c r="C1" s="1" t="e">
        <f>'Total Orgs'!#REF!</f>
        <v>#REF!</v>
      </c>
      <c r="D1" s="501"/>
      <c r="E1" s="502"/>
      <c r="F1" s="52"/>
      <c r="G1" s="57"/>
      <c r="H1" s="53"/>
      <c r="I1" s="53"/>
      <c r="J1" s="53"/>
      <c r="K1" s="53"/>
      <c r="L1" s="51"/>
    </row>
    <row r="2" spans="1:12" x14ac:dyDescent="0.3">
      <c r="A2" s="5"/>
      <c r="B2" s="2"/>
      <c r="D2" s="503"/>
      <c r="E2" s="504"/>
      <c r="F2" s="54"/>
      <c r="G2" s="58"/>
      <c r="H2" s="55"/>
      <c r="I2" s="55"/>
      <c r="J2" s="55"/>
      <c r="K2" s="55"/>
      <c r="L2" s="56"/>
    </row>
    <row r="3" spans="1:12" x14ac:dyDescent="0.3">
      <c r="A3" s="6" t="s">
        <v>358</v>
      </c>
      <c r="B3" s="2"/>
      <c r="C3" s="272" t="s">
        <v>210</v>
      </c>
    </row>
    <row r="4" spans="1:12" x14ac:dyDescent="0.3">
      <c r="A4" s="4"/>
      <c r="B4" s="2"/>
      <c r="C4" s="47" t="s">
        <v>536</v>
      </c>
    </row>
    <row r="5" spans="1:12" ht="15.75" customHeight="1" x14ac:dyDescent="0.3">
      <c r="A5" s="4" t="s">
        <v>201</v>
      </c>
      <c r="B5" s="2">
        <f>'Total Orgs'!B117</f>
        <v>1150</v>
      </c>
      <c r="C5" s="47" t="s">
        <v>489</v>
      </c>
      <c r="D5" s="506"/>
      <c r="E5" s="506"/>
      <c r="F5" s="506"/>
      <c r="G5" s="506"/>
    </row>
    <row r="6" spans="1:12" x14ac:dyDescent="0.3">
      <c r="A6" s="4" t="s">
        <v>5</v>
      </c>
      <c r="B6" s="2"/>
      <c r="C6" s="47"/>
      <c r="D6" s="506"/>
      <c r="E6" s="506"/>
      <c r="F6" s="506"/>
      <c r="G6" s="506"/>
    </row>
    <row r="7" spans="1:12" x14ac:dyDescent="0.3">
      <c r="A7" s="4" t="s">
        <v>6</v>
      </c>
      <c r="B7" s="2"/>
      <c r="C7" s="401"/>
      <c r="D7" s="506"/>
      <c r="E7" s="506"/>
      <c r="F7" s="506"/>
      <c r="G7" s="506"/>
    </row>
    <row r="8" spans="1:12" x14ac:dyDescent="0.3">
      <c r="A8" s="4" t="s">
        <v>7</v>
      </c>
      <c r="B8" s="2">
        <f>SUM(B12:B103)</f>
        <v>0</v>
      </c>
      <c r="C8" s="10"/>
      <c r="D8" s="37"/>
      <c r="E8" s="37"/>
      <c r="F8" s="37"/>
      <c r="G8" s="37"/>
    </row>
    <row r="9" spans="1:12" x14ac:dyDescent="0.3">
      <c r="A9" s="4" t="s">
        <v>202</v>
      </c>
      <c r="B9" s="2">
        <f>SUM(B5+B6-B7-B8)</f>
        <v>1150</v>
      </c>
    </row>
    <row r="10" spans="1:12" x14ac:dyDescent="0.3">
      <c r="A10" s="4"/>
      <c r="B10" s="2"/>
    </row>
    <row r="11" spans="1:12" x14ac:dyDescent="0.3">
      <c r="A11" s="7" t="s">
        <v>203</v>
      </c>
      <c r="B11" s="3" t="s">
        <v>204</v>
      </c>
      <c r="C11" s="1" t="s">
        <v>205</v>
      </c>
    </row>
    <row r="12" spans="1:12" x14ac:dyDescent="0.3">
      <c r="A12" s="4"/>
    </row>
    <row r="15" spans="1:12" x14ac:dyDescent="0.3">
      <c r="A15" s="4"/>
    </row>
    <row r="17" spans="1:3" x14ac:dyDescent="0.3">
      <c r="A17" s="27"/>
    </row>
    <row r="18" spans="1:3" s="15" customFormat="1" x14ac:dyDescent="0.3">
      <c r="A18" s="87"/>
    </row>
    <row r="19" spans="1:3" s="15" customFormat="1" x14ac:dyDescent="0.3">
      <c r="A19" s="87"/>
    </row>
    <row r="20" spans="1:3" s="21" customFormat="1" x14ac:dyDescent="0.3">
      <c r="A20" s="36"/>
      <c r="C20" s="15"/>
    </row>
    <row r="21" spans="1:3" x14ac:dyDescent="0.3">
      <c r="A21" s="27"/>
      <c r="C21" s="15"/>
    </row>
    <row r="22" spans="1:3" x14ac:dyDescent="0.3">
      <c r="A22" s="27"/>
      <c r="C22" s="15"/>
    </row>
    <row r="23" spans="1:3" x14ac:dyDescent="0.3">
      <c r="A23" s="27"/>
      <c r="C23" s="15"/>
    </row>
    <row r="24" spans="1:3" x14ac:dyDescent="0.3">
      <c r="A24" s="27"/>
      <c r="C24" s="15"/>
    </row>
    <row r="25" spans="1:3" x14ac:dyDescent="0.3">
      <c r="A25" s="27"/>
      <c r="C25" s="15"/>
    </row>
    <row r="26" spans="1:3" x14ac:dyDescent="0.3">
      <c r="A26" s="27"/>
    </row>
    <row r="27" spans="1:3" x14ac:dyDescent="0.3">
      <c r="A27" s="27"/>
    </row>
    <row r="28" spans="1:3" x14ac:dyDescent="0.3">
      <c r="A28" s="27"/>
      <c r="C28" s="10"/>
    </row>
    <row r="29" spans="1:3" x14ac:dyDescent="0.3">
      <c r="A29" s="27"/>
    </row>
    <row r="30" spans="1:3" x14ac:dyDescent="0.3">
      <c r="A30" s="27"/>
      <c r="C30" s="10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</sheetData>
  <mergeCells count="3">
    <mergeCell ref="D1:E1"/>
    <mergeCell ref="D2:E2"/>
    <mergeCell ref="D5:G7"/>
  </mergeCells>
  <hyperlinks>
    <hyperlink ref="A1" location="'Total Orgs'!A1" display="Total Organizations" xr:uid="{00000000-0004-0000-8E00-000000000000}"/>
  </hyperlinks>
  <pageMargins left="0.7" right="0.7" top="0.75" bottom="0.75" header="0.3" footer="0.3"/>
  <pageSetup orientation="portrait" r:id="rId1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sheetPr>
    <tabColor theme="0"/>
  </sheetPr>
  <dimension ref="A1:C21"/>
  <sheetViews>
    <sheetView workbookViewId="0"/>
  </sheetViews>
  <sheetFormatPr defaultRowHeight="15.6" x14ac:dyDescent="0.3"/>
  <cols>
    <col min="1" max="1" width="18.19921875" customWidth="1"/>
    <col min="2" max="2" width="9" style="2" customWidth="1"/>
    <col min="3" max="3" width="50.0976562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127</v>
      </c>
    </row>
    <row r="4" spans="1:3" x14ac:dyDescent="0.3">
      <c r="A4" s="4"/>
      <c r="C4" s="272" t="s">
        <v>235</v>
      </c>
    </row>
    <row r="5" spans="1:3" x14ac:dyDescent="0.3">
      <c r="A5" s="4" t="s">
        <v>201</v>
      </c>
      <c r="B5" s="2">
        <f>'Total Orgs'!B118</f>
        <v>0</v>
      </c>
      <c r="C5" s="272" t="s">
        <v>359</v>
      </c>
    </row>
    <row r="6" spans="1:3" x14ac:dyDescent="0.3">
      <c r="A6" s="4" t="s">
        <v>5</v>
      </c>
      <c r="C6" s="272"/>
    </row>
    <row r="7" spans="1:3" s="15" customFormat="1" x14ac:dyDescent="0.3">
      <c r="A7" s="20" t="s">
        <v>6</v>
      </c>
      <c r="B7" s="32"/>
      <c r="C7" s="273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SUM(B5+B6-B7-B8)</f>
        <v>0</v>
      </c>
      <c r="C9" s="272"/>
    </row>
    <row r="10" spans="1:3" x14ac:dyDescent="0.3">
      <c r="A10" s="4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/>
    </row>
    <row r="15" spans="1:3" x14ac:dyDescent="0.3">
      <c r="A15" s="25"/>
    </row>
    <row r="18" spans="1:3" x14ac:dyDescent="0.3">
      <c r="A18" s="4"/>
    </row>
    <row r="21" spans="1:3" s="21" customFormat="1" x14ac:dyDescent="0.3">
      <c r="A21" s="35"/>
      <c r="B21" s="14"/>
      <c r="C21" s="15"/>
    </row>
  </sheetData>
  <hyperlinks>
    <hyperlink ref="A1" location="'Total Orgs'!A1" display="Total Organizations" xr:uid="{00000000-0004-0000-9100-000000000000}"/>
  </hyperlinks>
  <pageMargins left="0.7" right="0.7" top="0.75" bottom="0.75" header="0.3" footer="0.3"/>
  <pageSetup orientation="portrait" r:id="rId1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73C0B-C535-4FCE-B5E1-40DCB366AA07}">
  <sheetPr>
    <tabColor theme="0"/>
  </sheetPr>
  <dimension ref="A1:C11"/>
  <sheetViews>
    <sheetView workbookViewId="0"/>
  </sheetViews>
  <sheetFormatPr defaultColWidth="11" defaultRowHeight="15.6" x14ac:dyDescent="0.3"/>
  <cols>
    <col min="1" max="1" width="22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ht="31.2" x14ac:dyDescent="0.3">
      <c r="A3" s="145" t="s">
        <v>141</v>
      </c>
    </row>
    <row r="5" spans="1:3" x14ac:dyDescent="0.3">
      <c r="A5" s="4" t="s">
        <v>201</v>
      </c>
      <c r="B5" s="2">
        <f>'Total Orgs'!B132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SUM(B12:B100)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8EBC4C55-CF0A-45D1-8C0F-B0490F3483CD}"/>
  </hyperlinks>
  <pageMargins left="0.75" right="0.75" top="1" bottom="1" header="0.5" footer="0.5"/>
  <pageSetup orientation="portrait" horizontalDpi="4294967292" verticalDpi="4294967292" r:id="rId1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4F110-62D4-4134-9943-DC1F6E7D0E5B}">
  <sheetPr>
    <tabColor theme="0"/>
  </sheetPr>
  <dimension ref="A1:C11"/>
  <sheetViews>
    <sheetView workbookViewId="0"/>
  </sheetViews>
  <sheetFormatPr defaultColWidth="11" defaultRowHeight="15.6" x14ac:dyDescent="0.3"/>
  <cols>
    <col min="1" max="1" width="22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ht="46.8" x14ac:dyDescent="0.3">
      <c r="A3" s="145" t="s">
        <v>360</v>
      </c>
    </row>
    <row r="5" spans="1:3" x14ac:dyDescent="0.3">
      <c r="A5" s="4" t="s">
        <v>201</v>
      </c>
      <c r="B5" s="2">
        <f>'Total Orgs'!B133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SUM(B12:B100)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27DB12EE-55BE-4494-A6BA-2782E9823227}"/>
  </hyperlinks>
  <pageMargins left="0.75" right="0.75" top="1" bottom="1" header="0.5" footer="0.5"/>
  <pageSetup orientation="portrait" horizontalDpi="4294967292" verticalDpi="4294967292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0"/>
  </sheetPr>
  <dimension ref="A1:P38"/>
  <sheetViews>
    <sheetView workbookViewId="0"/>
  </sheetViews>
  <sheetFormatPr defaultRowHeight="15.6" x14ac:dyDescent="0.3"/>
  <cols>
    <col min="1" max="1" width="18.69921875" style="27" customWidth="1"/>
    <col min="2" max="2" width="10.09765625" bestFit="1" customWidth="1"/>
    <col min="3" max="3" width="29.5" customWidth="1"/>
  </cols>
  <sheetData>
    <row r="1" spans="1:16" x14ac:dyDescent="0.3">
      <c r="A1" s="33" t="s">
        <v>200</v>
      </c>
      <c r="B1" s="229"/>
      <c r="C1" s="1" t="e">
        <f>'Total Orgs'!#REF!</f>
        <v>#REF!</v>
      </c>
      <c r="E1" s="501"/>
      <c r="F1" s="502"/>
      <c r="G1" s="52"/>
      <c r="H1" s="57"/>
      <c r="I1" s="53"/>
      <c r="J1" s="53"/>
      <c r="K1" s="53"/>
      <c r="L1" s="53"/>
      <c r="M1" s="53"/>
      <c r="N1" s="53"/>
      <c r="O1" s="53"/>
      <c r="P1" s="51"/>
    </row>
    <row r="2" spans="1:16" x14ac:dyDescent="0.3">
      <c r="A2" s="33"/>
      <c r="B2" s="229"/>
      <c r="C2" s="8"/>
      <c r="E2" s="503"/>
      <c r="F2" s="504"/>
      <c r="G2" s="54"/>
      <c r="H2" s="58"/>
      <c r="I2" s="55"/>
      <c r="J2" s="55"/>
      <c r="K2" s="55"/>
      <c r="L2" s="55"/>
      <c r="M2" s="56"/>
      <c r="N2" s="55"/>
      <c r="O2" s="55"/>
      <c r="P2" s="56"/>
    </row>
    <row r="3" spans="1:16" x14ac:dyDescent="0.3">
      <c r="A3" s="42" t="s">
        <v>25</v>
      </c>
      <c r="B3" s="229"/>
      <c r="C3" s="272" t="s">
        <v>220</v>
      </c>
    </row>
    <row r="4" spans="1:16" x14ac:dyDescent="0.3">
      <c r="A4" s="239"/>
      <c r="B4" s="229"/>
      <c r="C4" s="405" t="s">
        <v>813</v>
      </c>
    </row>
    <row r="5" spans="1:16" x14ac:dyDescent="0.3">
      <c r="A5" s="239" t="s">
        <v>201</v>
      </c>
      <c r="B5" s="229">
        <f>'Total Orgs'!B16</f>
        <v>5000</v>
      </c>
      <c r="C5" s="405" t="s">
        <v>814</v>
      </c>
    </row>
    <row r="6" spans="1:16" x14ac:dyDescent="0.3">
      <c r="A6" s="239" t="s">
        <v>5</v>
      </c>
      <c r="B6" s="229">
        <f>'Total Orgs'!C16</f>
        <v>0</v>
      </c>
      <c r="C6" s="405"/>
    </row>
    <row r="7" spans="1:16" x14ac:dyDescent="0.3">
      <c r="A7" s="27" t="s">
        <v>6</v>
      </c>
      <c r="B7" s="229"/>
      <c r="C7" s="405"/>
    </row>
    <row r="8" spans="1:16" x14ac:dyDescent="0.3">
      <c r="A8" s="239" t="s">
        <v>7</v>
      </c>
      <c r="B8" s="229">
        <f>SUM(B12:B103)</f>
        <v>0</v>
      </c>
      <c r="C8" s="405"/>
    </row>
    <row r="9" spans="1:16" x14ac:dyDescent="0.3">
      <c r="A9" s="239" t="s">
        <v>202</v>
      </c>
      <c r="B9" s="229">
        <f>SUM(B5+B6-B8)</f>
        <v>5000</v>
      </c>
      <c r="C9" s="8"/>
    </row>
    <row r="10" spans="1:16" x14ac:dyDescent="0.3">
      <c r="A10" s="239"/>
      <c r="B10" s="229"/>
      <c r="C10" s="8"/>
    </row>
    <row r="11" spans="1:16" x14ac:dyDescent="0.3">
      <c r="A11" s="30" t="s">
        <v>203</v>
      </c>
      <c r="B11" s="3" t="s">
        <v>204</v>
      </c>
      <c r="C11" s="1" t="s">
        <v>205</v>
      </c>
    </row>
    <row r="12" spans="1:16" x14ac:dyDescent="0.3">
      <c r="B12" s="242"/>
    </row>
    <row r="13" spans="1:16" x14ac:dyDescent="0.3">
      <c r="A13" s="239"/>
      <c r="B13" s="8"/>
    </row>
    <row r="14" spans="1:16" x14ac:dyDescent="0.3">
      <c r="A14" s="239"/>
      <c r="B14" s="8"/>
    </row>
    <row r="15" spans="1:16" x14ac:dyDescent="0.3">
      <c r="A15" s="239"/>
      <c r="B15" s="8"/>
    </row>
    <row r="16" spans="1:16" x14ac:dyDescent="0.3">
      <c r="A16" s="239"/>
      <c r="B16" s="8"/>
    </row>
    <row r="17" spans="1:3" s="21" customFormat="1" x14ac:dyDescent="0.3">
      <c r="A17" s="240"/>
      <c r="B17" s="241"/>
      <c r="C17" s="15"/>
    </row>
    <row r="18" spans="1:3" s="21" customFormat="1" x14ac:dyDescent="0.3">
      <c r="A18" s="240"/>
      <c r="B18" s="241"/>
      <c r="C18" s="15"/>
    </row>
    <row r="19" spans="1:3" s="21" customFormat="1" x14ac:dyDescent="0.3">
      <c r="A19" s="240"/>
      <c r="B19" s="241"/>
      <c r="C19" s="15"/>
    </row>
    <row r="20" spans="1:3" x14ac:dyDescent="0.3">
      <c r="A20" s="240"/>
      <c r="B20" s="241"/>
      <c r="C20" s="15"/>
    </row>
    <row r="21" spans="1:3" x14ac:dyDescent="0.3">
      <c r="A21" s="239"/>
      <c r="B21" s="21"/>
      <c r="C21" s="15"/>
    </row>
    <row r="22" spans="1:3" x14ac:dyDescent="0.3">
      <c r="A22" s="239"/>
      <c r="B22" s="8"/>
      <c r="C22" s="15"/>
    </row>
    <row r="23" spans="1:3" x14ac:dyDescent="0.3">
      <c r="A23" s="239"/>
      <c r="B23" s="8"/>
      <c r="C23" s="15"/>
    </row>
    <row r="24" spans="1:3" s="21" customFormat="1" x14ac:dyDescent="0.3">
      <c r="A24" s="240"/>
      <c r="C24" s="15"/>
    </row>
    <row r="25" spans="1:3" x14ac:dyDescent="0.3">
      <c r="A25" s="239"/>
      <c r="B25" s="8"/>
      <c r="C25" s="15"/>
    </row>
    <row r="26" spans="1:3" s="21" customFormat="1" x14ac:dyDescent="0.3">
      <c r="A26" s="240"/>
      <c r="B26" s="241"/>
      <c r="C26" s="15"/>
    </row>
    <row r="27" spans="1:3" x14ac:dyDescent="0.3">
      <c r="A27" s="239"/>
      <c r="B27" s="8"/>
      <c r="C27" s="15"/>
    </row>
    <row r="28" spans="1:3" x14ac:dyDescent="0.3">
      <c r="A28" s="239"/>
      <c r="B28" s="8"/>
      <c r="C28" s="15"/>
    </row>
    <row r="29" spans="1:3" x14ac:dyDescent="0.3">
      <c r="A29" s="239"/>
      <c r="B29" s="8"/>
      <c r="C29" s="15"/>
    </row>
    <row r="30" spans="1:3" x14ac:dyDescent="0.3">
      <c r="A30" s="239"/>
      <c r="B30" s="8"/>
      <c r="C30" s="15"/>
    </row>
    <row r="31" spans="1:3" x14ac:dyDescent="0.3">
      <c r="A31" s="239"/>
      <c r="B31" s="8"/>
      <c r="C31" s="15"/>
    </row>
    <row r="32" spans="1:3" x14ac:dyDescent="0.3">
      <c r="A32" s="239"/>
      <c r="B32" s="8"/>
      <c r="C32" s="15"/>
    </row>
    <row r="33" spans="1:3" x14ac:dyDescent="0.3">
      <c r="A33" s="239"/>
      <c r="C33" s="15"/>
    </row>
    <row r="34" spans="1:3" x14ac:dyDescent="0.3">
      <c r="C34" s="15"/>
    </row>
    <row r="35" spans="1:3" x14ac:dyDescent="0.3">
      <c r="C35" s="15"/>
    </row>
    <row r="36" spans="1:3" x14ac:dyDescent="0.3">
      <c r="C36" s="15"/>
    </row>
    <row r="37" spans="1:3" s="21" customFormat="1" x14ac:dyDescent="0.3">
      <c r="A37" s="36"/>
      <c r="C37" s="15"/>
    </row>
    <row r="38" spans="1:3" x14ac:dyDescent="0.3">
      <c r="C38" s="15"/>
    </row>
  </sheetData>
  <mergeCells count="2">
    <mergeCell ref="E1:F1"/>
    <mergeCell ref="E2:F2"/>
  </mergeCells>
  <hyperlinks>
    <hyperlink ref="A1" location="'Total Orgs'!A1" display="Total Organizations" xr:uid="{00000000-0004-0000-1100-000000000000}"/>
  </hyperlinks>
  <pageMargins left="0.7" right="0.7" top="0.75" bottom="0.75" header="0.3" footer="0.3"/>
  <pageSetup orientation="portrait" r:id="rId1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sheetPr>
    <tabColor theme="0"/>
  </sheetPr>
  <dimension ref="A1:F2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6" x14ac:dyDescent="0.3">
      <c r="A1" s="5" t="s">
        <v>200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128</v>
      </c>
    </row>
    <row r="4" spans="1:6" x14ac:dyDescent="0.3">
      <c r="C4" s="272" t="s">
        <v>215</v>
      </c>
    </row>
    <row r="5" spans="1:6" x14ac:dyDescent="0.3">
      <c r="A5" s="4" t="s">
        <v>201</v>
      </c>
      <c r="B5" s="2">
        <f>'Total Orgs'!B119</f>
        <v>4800</v>
      </c>
      <c r="C5" s="272" t="s">
        <v>774</v>
      </c>
    </row>
    <row r="6" spans="1:6" x14ac:dyDescent="0.3">
      <c r="A6" s="4" t="s">
        <v>5</v>
      </c>
      <c r="C6" s="272" t="s">
        <v>775</v>
      </c>
    </row>
    <row r="7" spans="1:6" x14ac:dyDescent="0.3">
      <c r="A7" s="4" t="s">
        <v>6</v>
      </c>
      <c r="C7" s="272"/>
    </row>
    <row r="8" spans="1:6" x14ac:dyDescent="0.3">
      <c r="A8" s="4" t="s">
        <v>7</v>
      </c>
      <c r="B8" s="2">
        <f>SUM(B12:B105)</f>
        <v>3400</v>
      </c>
      <c r="C8" s="272"/>
    </row>
    <row r="9" spans="1:6" x14ac:dyDescent="0.3">
      <c r="A9" s="4" t="s">
        <v>202</v>
      </c>
      <c r="B9" s="2">
        <f>SUM(B5+B6+B7-B8)</f>
        <v>1400</v>
      </c>
      <c r="C9" s="272"/>
    </row>
    <row r="11" spans="1:6" s="1" customFormat="1" x14ac:dyDescent="0.3">
      <c r="A11" s="7" t="s">
        <v>203</v>
      </c>
      <c r="B11" s="3" t="s">
        <v>204</v>
      </c>
      <c r="C11" s="1" t="s">
        <v>205</v>
      </c>
    </row>
    <row r="12" spans="1:6" x14ac:dyDescent="0.3">
      <c r="B12" s="2">
        <v>3400</v>
      </c>
      <c r="C12" t="s">
        <v>833</v>
      </c>
      <c r="D12" s="99"/>
    </row>
    <row r="13" spans="1:6" x14ac:dyDescent="0.3">
      <c r="C13" t="s">
        <v>807</v>
      </c>
      <c r="D13" s="190">
        <v>5175</v>
      </c>
      <c r="F13">
        <v>14587</v>
      </c>
    </row>
    <row r="14" spans="1:6" x14ac:dyDescent="0.3">
      <c r="C14" t="s">
        <v>832</v>
      </c>
      <c r="D14" s="190">
        <v>4260.4399999999996</v>
      </c>
      <c r="F14">
        <v>3400</v>
      </c>
    </row>
    <row r="15" spans="1:6" x14ac:dyDescent="0.3">
      <c r="C15" t="s">
        <v>841</v>
      </c>
      <c r="D15" s="190">
        <v>4152.33</v>
      </c>
      <c r="F15">
        <f>F13-F14</f>
        <v>11187</v>
      </c>
    </row>
    <row r="16" spans="1:6" x14ac:dyDescent="0.3">
      <c r="C16" t="s">
        <v>842</v>
      </c>
      <c r="D16" s="190">
        <v>2506.85</v>
      </c>
    </row>
    <row r="17" spans="1:4" x14ac:dyDescent="0.3">
      <c r="D17" s="190"/>
    </row>
    <row r="18" spans="1:4" x14ac:dyDescent="0.3">
      <c r="D18" s="99"/>
    </row>
    <row r="19" spans="1:4" x14ac:dyDescent="0.3">
      <c r="D19" s="134"/>
    </row>
    <row r="20" spans="1:4" x14ac:dyDescent="0.3">
      <c r="D20" s="127"/>
    </row>
    <row r="21" spans="1:4" x14ac:dyDescent="0.3">
      <c r="D21" s="99"/>
    </row>
    <row r="22" spans="1:4" s="21" customFormat="1" x14ac:dyDescent="0.3">
      <c r="A22" s="13"/>
      <c r="B22" s="14"/>
      <c r="C22" s="15"/>
      <c r="D22" s="193"/>
    </row>
    <row r="25" spans="1:4" x14ac:dyDescent="0.3">
      <c r="C25" s="15"/>
    </row>
    <row r="28" spans="1:4" x14ac:dyDescent="0.3">
      <c r="C28" s="15"/>
    </row>
  </sheetData>
  <hyperlinks>
    <hyperlink ref="A1" location="'Total Orgs'!A1" display="Total Organizations" xr:uid="{00000000-0004-0000-9200-000000000000}"/>
  </hyperlinks>
  <pageMargins left="0.75" right="0.75" top="1" bottom="1" header="0.5" footer="0.5"/>
  <pageSetup orientation="portrait" r:id="rId1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sheetPr>
    <tabColor theme="0"/>
  </sheetPr>
  <dimension ref="A1:J3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10" x14ac:dyDescent="0.3">
      <c r="A1" s="5" t="s">
        <v>200</v>
      </c>
      <c r="C1" s="1" t="e">
        <f>'Total Orgs'!#REF!</f>
        <v>#REF!</v>
      </c>
    </row>
    <row r="2" spans="1:10" x14ac:dyDescent="0.3">
      <c r="A2" s="5"/>
    </row>
    <row r="3" spans="1:10" x14ac:dyDescent="0.3">
      <c r="A3" s="6" t="s">
        <v>129</v>
      </c>
    </row>
    <row r="4" spans="1:10" x14ac:dyDescent="0.3">
      <c r="C4" s="272" t="s">
        <v>210</v>
      </c>
    </row>
    <row r="5" spans="1:10" x14ac:dyDescent="0.3">
      <c r="A5" s="4" t="s">
        <v>201</v>
      </c>
      <c r="B5" s="2">
        <f>'Total Orgs'!B120</f>
        <v>14000</v>
      </c>
      <c r="C5" s="272" t="s">
        <v>597</v>
      </c>
    </row>
    <row r="6" spans="1:10" x14ac:dyDescent="0.3">
      <c r="A6" s="4" t="s">
        <v>5</v>
      </c>
      <c r="C6" s="272" t="s">
        <v>361</v>
      </c>
    </row>
    <row r="7" spans="1:10" x14ac:dyDescent="0.3">
      <c r="A7" s="4" t="s">
        <v>6</v>
      </c>
      <c r="C7" s="272" t="s">
        <v>362</v>
      </c>
    </row>
    <row r="8" spans="1:10" x14ac:dyDescent="0.3">
      <c r="A8" s="4" t="s">
        <v>7</v>
      </c>
      <c r="B8" s="2">
        <f>SUM(B12:B109)</f>
        <v>8932.15</v>
      </c>
      <c r="C8" s="47" t="s">
        <v>600</v>
      </c>
    </row>
    <row r="9" spans="1:10" x14ac:dyDescent="0.3">
      <c r="A9" s="4" t="s">
        <v>202</v>
      </c>
      <c r="B9" s="2">
        <f>SUM(B5+B6-B8)</f>
        <v>5067.8500000000004</v>
      </c>
      <c r="C9" s="272"/>
    </row>
    <row r="11" spans="1:10" s="1" customFormat="1" x14ac:dyDescent="0.3">
      <c r="A11" s="7" t="s">
        <v>203</v>
      </c>
      <c r="B11" s="3" t="s">
        <v>204</v>
      </c>
      <c r="C11" s="1" t="s">
        <v>205</v>
      </c>
    </row>
    <row r="12" spans="1:10" s="21" customFormat="1" x14ac:dyDescent="0.3">
      <c r="A12" s="13" t="s">
        <v>806</v>
      </c>
      <c r="B12" s="14">
        <v>8932.15</v>
      </c>
      <c r="C12" s="15" t="s">
        <v>941</v>
      </c>
      <c r="F12" s="21" t="s">
        <v>950</v>
      </c>
      <c r="I12" s="21" t="s">
        <v>950</v>
      </c>
    </row>
    <row r="13" spans="1:10" x14ac:dyDescent="0.3">
      <c r="C13" t="s">
        <v>951</v>
      </c>
      <c r="D13" s="197">
        <v>5348.65</v>
      </c>
      <c r="E13" s="21"/>
      <c r="F13" s="21" t="s">
        <v>947</v>
      </c>
      <c r="G13" s="99">
        <v>482.81</v>
      </c>
      <c r="H13" s="99"/>
      <c r="I13" t="s">
        <v>948</v>
      </c>
      <c r="J13" s="99">
        <v>50.56</v>
      </c>
    </row>
    <row r="14" spans="1:10" x14ac:dyDescent="0.3">
      <c r="D14" s="14"/>
      <c r="E14" s="21"/>
      <c r="F14" s="14"/>
      <c r="G14" s="99">
        <v>482.81</v>
      </c>
      <c r="H14" s="99"/>
      <c r="J14" s="99">
        <v>48.44</v>
      </c>
    </row>
    <row r="15" spans="1:10" x14ac:dyDescent="0.3">
      <c r="C15" t="s">
        <v>942</v>
      </c>
      <c r="D15" s="14">
        <v>2683.9</v>
      </c>
      <c r="E15" s="21"/>
      <c r="F15" s="21"/>
      <c r="G15" s="99">
        <v>482.81</v>
      </c>
      <c r="H15" s="99"/>
      <c r="J15" s="100">
        <v>99</v>
      </c>
    </row>
    <row r="16" spans="1:10" x14ac:dyDescent="0.3">
      <c r="C16" t="s">
        <v>943</v>
      </c>
      <c r="D16" s="14">
        <v>298.27</v>
      </c>
      <c r="E16" s="21"/>
      <c r="F16" s="21"/>
      <c r="G16" s="99">
        <v>482.81</v>
      </c>
      <c r="H16" s="99"/>
      <c r="J16" s="99">
        <f>SUM(J13:J15)</f>
        <v>198</v>
      </c>
    </row>
    <row r="17" spans="1:10" x14ac:dyDescent="0.3">
      <c r="C17" t="s">
        <v>944</v>
      </c>
      <c r="D17" s="14">
        <v>180.78</v>
      </c>
      <c r="E17" s="21"/>
      <c r="F17" s="21"/>
      <c r="G17" s="99">
        <v>482.81</v>
      </c>
      <c r="H17" s="99"/>
    </row>
    <row r="18" spans="1:10" x14ac:dyDescent="0.3">
      <c r="C18" t="s">
        <v>945</v>
      </c>
      <c r="D18" s="14">
        <v>97.76</v>
      </c>
      <c r="E18" s="21"/>
      <c r="F18" s="21"/>
      <c r="G18" s="99">
        <v>482.81</v>
      </c>
      <c r="H18" s="99"/>
    </row>
    <row r="19" spans="1:10" x14ac:dyDescent="0.3">
      <c r="C19" t="s">
        <v>946</v>
      </c>
      <c r="D19" s="14">
        <v>94.92</v>
      </c>
      <c r="E19" s="21"/>
      <c r="F19" s="21"/>
      <c r="G19" s="99">
        <v>482.81</v>
      </c>
      <c r="H19" s="99"/>
      <c r="J19">
        <v>8734.15</v>
      </c>
    </row>
    <row r="20" spans="1:10" x14ac:dyDescent="0.3">
      <c r="C20" t="s">
        <v>949</v>
      </c>
      <c r="D20" s="494">
        <v>30</v>
      </c>
      <c r="E20" s="21"/>
      <c r="F20" s="21"/>
      <c r="G20" s="99">
        <v>520.54999999999995</v>
      </c>
      <c r="H20" s="99"/>
      <c r="J20">
        <v>5348.65</v>
      </c>
    </row>
    <row r="21" spans="1:10" x14ac:dyDescent="0.3">
      <c r="D21" s="2">
        <f>SUM(D13:D20)</f>
        <v>8734.2800000000007</v>
      </c>
      <c r="G21" s="99">
        <v>482.81</v>
      </c>
      <c r="H21" s="99"/>
      <c r="J21">
        <f>J19-J20</f>
        <v>3385.5</v>
      </c>
    </row>
    <row r="22" spans="1:10" s="21" customFormat="1" x14ac:dyDescent="0.3">
      <c r="A22" s="13"/>
      <c r="B22" s="14"/>
      <c r="C22" s="15" t="s">
        <v>971</v>
      </c>
      <c r="D22" s="193">
        <v>198</v>
      </c>
      <c r="G22" s="197">
        <v>482.81</v>
      </c>
      <c r="H22" s="197"/>
    </row>
    <row r="23" spans="1:10" x14ac:dyDescent="0.3">
      <c r="D23" s="14">
        <f>D21+D22</f>
        <v>8932.2800000000007</v>
      </c>
      <c r="E23" s="21"/>
      <c r="F23" s="21"/>
      <c r="G23" s="100">
        <v>482.81</v>
      </c>
      <c r="H23" s="190"/>
    </row>
    <row r="24" spans="1:10" x14ac:dyDescent="0.3">
      <c r="D24" s="21"/>
      <c r="E24" s="21"/>
      <c r="F24" s="21"/>
      <c r="G24" s="99">
        <f>SUM(G13:G23)</f>
        <v>5348.6500000000015</v>
      </c>
      <c r="H24" s="99"/>
    </row>
    <row r="25" spans="1:10" x14ac:dyDescent="0.3">
      <c r="C25" t="s">
        <v>805</v>
      </c>
      <c r="D25" s="21"/>
      <c r="E25" s="21"/>
      <c r="F25" s="21"/>
    </row>
    <row r="26" spans="1:10" s="26" customFormat="1" x14ac:dyDescent="0.3">
      <c r="A26" s="126"/>
      <c r="B26" s="124"/>
      <c r="D26" s="495"/>
      <c r="E26" s="495"/>
      <c r="F26" s="495"/>
    </row>
    <row r="27" spans="1:10" x14ac:dyDescent="0.3">
      <c r="D27" s="21"/>
      <c r="E27" s="21"/>
      <c r="F27" s="21"/>
    </row>
    <row r="30" spans="1:10" ht="17.25" customHeight="1" x14ac:dyDescent="0.3"/>
    <row r="31" spans="1:10" s="21" customFormat="1" x14ac:dyDescent="0.3">
      <c r="A31" s="13"/>
      <c r="B31" s="14"/>
      <c r="C31" s="15"/>
    </row>
    <row r="35" spans="1:3" s="21" customFormat="1" x14ac:dyDescent="0.3">
      <c r="A35" s="13"/>
      <c r="B35" s="14"/>
      <c r="C35" s="15"/>
    </row>
  </sheetData>
  <hyperlinks>
    <hyperlink ref="A1" location="'Total Orgs'!A1" display="Total Organizations" xr:uid="{00000000-0004-0000-9300-000000000000}"/>
  </hyperlinks>
  <pageMargins left="0.75" right="0.75" top="1" bottom="1" header="0.5" footer="0.5"/>
  <pageSetup orientation="portrait" horizontalDpi="4294967292" verticalDpi="4294967292" r:id="rId1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sheetPr>
    <tabColor theme="0"/>
  </sheetPr>
  <dimension ref="A1:H70"/>
  <sheetViews>
    <sheetView workbookViewId="0"/>
  </sheetViews>
  <sheetFormatPr defaultColWidth="11" defaultRowHeight="15.6" x14ac:dyDescent="0.3"/>
  <cols>
    <col min="1" max="1" width="16.5" style="43" customWidth="1"/>
    <col min="2" max="2" width="12" style="18" customWidth="1"/>
    <col min="3" max="3" width="43.3984375" style="19" customWidth="1"/>
    <col min="4" max="4" width="11" style="19" customWidth="1"/>
    <col min="5" max="16384" width="11" style="19"/>
  </cols>
  <sheetData>
    <row r="1" spans="1:5" x14ac:dyDescent="0.3">
      <c r="A1" s="5" t="s">
        <v>200</v>
      </c>
      <c r="B1" s="229"/>
      <c r="C1" s="1" t="e">
        <f>'Total Orgs'!#REF!</f>
        <v>#REF!</v>
      </c>
      <c r="D1" s="8"/>
      <c r="E1" s="8"/>
    </row>
    <row r="2" spans="1:5" x14ac:dyDescent="0.3">
      <c r="A2" s="5"/>
      <c r="B2" s="229"/>
      <c r="C2" s="8"/>
      <c r="D2" s="8"/>
      <c r="E2" s="8"/>
    </row>
    <row r="3" spans="1:5" x14ac:dyDescent="0.3">
      <c r="A3" s="6" t="s">
        <v>130</v>
      </c>
      <c r="B3" s="229"/>
      <c r="C3" s="8"/>
      <c r="D3" s="8"/>
      <c r="E3" s="8"/>
    </row>
    <row r="4" spans="1:5" x14ac:dyDescent="0.3">
      <c r="A4" s="228"/>
      <c r="B4" s="229"/>
      <c r="C4" s="272" t="s">
        <v>215</v>
      </c>
      <c r="D4" s="8"/>
      <c r="E4" s="8"/>
    </row>
    <row r="5" spans="1:5" x14ac:dyDescent="0.3">
      <c r="A5" s="228" t="s">
        <v>201</v>
      </c>
      <c r="B5" s="229">
        <f>'Total Orgs'!B121</f>
        <v>9500</v>
      </c>
      <c r="C5" s="47" t="s">
        <v>363</v>
      </c>
      <c r="D5" s="8"/>
      <c r="E5" s="8"/>
    </row>
    <row r="6" spans="1:5" x14ac:dyDescent="0.3">
      <c r="A6" s="228" t="s">
        <v>5</v>
      </c>
      <c r="B6" s="229"/>
      <c r="C6" s="47" t="s">
        <v>364</v>
      </c>
      <c r="D6" s="8"/>
      <c r="E6" s="8"/>
    </row>
    <row r="7" spans="1:5" x14ac:dyDescent="0.3">
      <c r="A7" s="228" t="s">
        <v>6</v>
      </c>
      <c r="B7" s="229"/>
      <c r="C7" s="47" t="s">
        <v>500</v>
      </c>
      <c r="D7" s="8"/>
      <c r="E7" s="8"/>
    </row>
    <row r="8" spans="1:5" x14ac:dyDescent="0.3">
      <c r="A8" s="228" t="s">
        <v>7</v>
      </c>
      <c r="B8" s="229">
        <f>SUM(B12:B118)</f>
        <v>7200</v>
      </c>
      <c r="C8" s="47" t="s">
        <v>524</v>
      </c>
      <c r="D8" s="8"/>
      <c r="E8" s="8"/>
    </row>
    <row r="9" spans="1:5" x14ac:dyDescent="0.3">
      <c r="A9" s="228" t="s">
        <v>202</v>
      </c>
      <c r="B9" s="229">
        <f>SUM(B5+B6-B8)</f>
        <v>2300</v>
      </c>
      <c r="C9" s="47"/>
      <c r="D9" s="8"/>
      <c r="E9" s="8"/>
    </row>
    <row r="11" spans="1:5" s="1" customFormat="1" x14ac:dyDescent="0.3">
      <c r="A11" s="7" t="s">
        <v>203</v>
      </c>
      <c r="B11" s="3" t="s">
        <v>204</v>
      </c>
      <c r="C11" s="1" t="s">
        <v>205</v>
      </c>
    </row>
    <row r="12" spans="1:5" x14ac:dyDescent="0.3">
      <c r="A12" s="228" t="s">
        <v>615</v>
      </c>
      <c r="B12" s="229">
        <v>7200</v>
      </c>
      <c r="C12" s="97" t="s">
        <v>616</v>
      </c>
      <c r="D12" s="213">
        <v>7200</v>
      </c>
      <c r="E12"/>
    </row>
    <row r="13" spans="1:5" x14ac:dyDescent="0.3">
      <c r="A13" s="228"/>
      <c r="B13" s="229"/>
      <c r="C13" s="97" t="s">
        <v>617</v>
      </c>
      <c r="D13" s="446">
        <v>5830.56</v>
      </c>
      <c r="E13"/>
    </row>
    <row r="14" spans="1:5" x14ac:dyDescent="0.3">
      <c r="A14" s="228"/>
      <c r="B14" s="229"/>
      <c r="C14" s="97" t="s">
        <v>618</v>
      </c>
      <c r="D14" s="213">
        <f>D12-D13</f>
        <v>1369.4399999999996</v>
      </c>
      <c r="E14"/>
    </row>
    <row r="15" spans="1:5" x14ac:dyDescent="0.3">
      <c r="A15" s="228"/>
      <c r="B15" s="229"/>
      <c r="C15"/>
      <c r="D15" s="213"/>
      <c r="E15" s="8"/>
    </row>
    <row r="16" spans="1:5" x14ac:dyDescent="0.3">
      <c r="A16" s="228"/>
      <c r="B16" s="229"/>
      <c r="C16" s="97" t="s">
        <v>822</v>
      </c>
      <c r="D16" s="213">
        <v>5830.56</v>
      </c>
      <c r="E16" s="8"/>
    </row>
    <row r="17" spans="1:8" x14ac:dyDescent="0.3">
      <c r="A17" s="228"/>
      <c r="B17" s="229"/>
      <c r="C17" s="136"/>
      <c r="D17" s="246"/>
      <c r="E17" s="8"/>
      <c r="F17" s="8"/>
      <c r="G17" s="8"/>
      <c r="H17" s="8"/>
    </row>
    <row r="18" spans="1:8" x14ac:dyDescent="0.3">
      <c r="A18" s="228"/>
      <c r="B18" s="213"/>
      <c r="C18"/>
      <c r="D18" s="213"/>
      <c r="E18" s="8"/>
      <c r="F18" s="8"/>
      <c r="G18" s="8"/>
      <c r="H18" s="8"/>
    </row>
    <row r="19" spans="1:8" s="295" customFormat="1" x14ac:dyDescent="0.3">
      <c r="A19" s="293"/>
      <c r="B19" s="294"/>
      <c r="C19" s="26"/>
      <c r="D19" s="294"/>
      <c r="E19" s="26"/>
      <c r="F19" s="230"/>
      <c r="G19" s="230"/>
      <c r="H19" s="230"/>
    </row>
    <row r="20" spans="1:8" x14ac:dyDescent="0.3">
      <c r="A20" s="4"/>
      <c r="B20" s="99"/>
      <c r="C20"/>
      <c r="D20" s="247"/>
      <c r="E20"/>
      <c r="F20" s="8"/>
      <c r="G20" s="8"/>
      <c r="H20" s="8"/>
    </row>
    <row r="21" spans="1:8" x14ac:dyDescent="0.3">
      <c r="A21" s="4"/>
      <c r="B21" s="99"/>
      <c r="C21"/>
      <c r="D21" s="8"/>
      <c r="E21" s="8"/>
      <c r="F21" s="8"/>
      <c r="G21" s="8"/>
      <c r="H21"/>
    </row>
    <row r="22" spans="1:8" x14ac:dyDescent="0.3">
      <c r="A22" s="4"/>
      <c r="B22" s="99"/>
      <c r="C22"/>
      <c r="D22" s="8"/>
      <c r="E22" s="8"/>
      <c r="F22" s="8"/>
      <c r="G22" s="8"/>
      <c r="H22"/>
    </row>
    <row r="23" spans="1:8" x14ac:dyDescent="0.3">
      <c r="A23" s="228"/>
      <c r="B23" s="213"/>
      <c r="C23"/>
      <c r="D23"/>
      <c r="E23" s="8"/>
      <c r="F23" s="8"/>
      <c r="G23" s="8"/>
      <c r="H23"/>
    </row>
    <row r="24" spans="1:8" x14ac:dyDescent="0.3">
      <c r="A24" s="228"/>
      <c r="B24" s="213"/>
      <c r="C24"/>
      <c r="D24"/>
      <c r="E24" s="8"/>
      <c r="F24" s="8"/>
      <c r="G24" s="8"/>
      <c r="H24"/>
    </row>
    <row r="25" spans="1:8" x14ac:dyDescent="0.3">
      <c r="A25" s="228"/>
      <c r="B25" s="213"/>
      <c r="C25"/>
      <c r="D25"/>
      <c r="E25" s="8"/>
      <c r="F25" s="8"/>
      <c r="G25" s="8"/>
      <c r="H25"/>
    </row>
    <row r="26" spans="1:8" x14ac:dyDescent="0.3">
      <c r="A26" s="228"/>
      <c r="B26" s="213"/>
      <c r="C26"/>
      <c r="D26"/>
      <c r="E26" s="8"/>
      <c r="F26" s="8"/>
      <c r="G26" s="8"/>
      <c r="H26" s="8"/>
    </row>
    <row r="27" spans="1:8" x14ac:dyDescent="0.3">
      <c r="A27" s="228"/>
      <c r="B27" s="213"/>
      <c r="C27"/>
      <c r="D27" s="8"/>
      <c r="E27" s="8"/>
      <c r="F27" s="8"/>
      <c r="G27" s="8"/>
      <c r="H27" s="8"/>
    </row>
    <row r="28" spans="1:8" x14ac:dyDescent="0.3">
      <c r="A28" s="228"/>
      <c r="B28" s="213"/>
      <c r="C28" s="8"/>
      <c r="D28" s="8"/>
      <c r="E28" s="8"/>
      <c r="F28" s="8"/>
      <c r="G28" s="8"/>
      <c r="H28" s="8"/>
    </row>
    <row r="29" spans="1:8" x14ac:dyDescent="0.3">
      <c r="A29" s="228"/>
      <c r="B29" s="213"/>
      <c r="C29" s="8"/>
      <c r="D29" s="8"/>
      <c r="E29" s="8"/>
      <c r="F29" s="8"/>
      <c r="G29" s="8"/>
      <c r="H29" s="8"/>
    </row>
    <row r="30" spans="1:8" x14ac:dyDescent="0.3">
      <c r="A30" s="228"/>
      <c r="B30" s="213"/>
      <c r="C30" s="8"/>
      <c r="D30" s="8"/>
      <c r="E30" s="8"/>
      <c r="F30" s="8"/>
      <c r="G30" s="8"/>
      <c r="H30" s="8"/>
    </row>
    <row r="31" spans="1:8" x14ac:dyDescent="0.3">
      <c r="A31" s="228"/>
      <c r="B31" s="213"/>
      <c r="C31" s="8"/>
      <c r="D31" s="8"/>
      <c r="E31" s="8"/>
      <c r="F31" s="8"/>
      <c r="G31" s="8"/>
      <c r="H31" s="8"/>
    </row>
    <row r="32" spans="1:8" x14ac:dyDescent="0.3">
      <c r="A32" s="228"/>
      <c r="B32" s="213"/>
      <c r="C32" s="8"/>
      <c r="D32" s="8"/>
      <c r="E32" s="8"/>
      <c r="F32" s="8"/>
      <c r="G32" s="8"/>
      <c r="H32" s="8"/>
    </row>
    <row r="33" spans="1:8" x14ac:dyDescent="0.3">
      <c r="A33" s="228"/>
      <c r="B33" s="213"/>
      <c r="C33" s="8"/>
      <c r="D33" s="8"/>
      <c r="E33" s="8"/>
      <c r="F33" s="8"/>
      <c r="G33" s="8"/>
      <c r="H33" s="8"/>
    </row>
    <row r="34" spans="1:8" x14ac:dyDescent="0.3">
      <c r="A34" s="228"/>
      <c r="B34" s="213"/>
      <c r="C34" s="8"/>
      <c r="D34" s="8"/>
      <c r="E34" s="8"/>
      <c r="F34" s="8"/>
      <c r="G34" s="8"/>
      <c r="H34" s="8"/>
    </row>
    <row r="35" spans="1:8" x14ac:dyDescent="0.3">
      <c r="A35" s="228"/>
      <c r="B35" s="213"/>
      <c r="C35" s="8"/>
      <c r="D35" s="8"/>
      <c r="E35" s="8"/>
      <c r="F35" s="8"/>
      <c r="G35" s="8"/>
      <c r="H35" s="8"/>
    </row>
    <row r="36" spans="1:8" x14ac:dyDescent="0.3">
      <c r="A36" s="228"/>
      <c r="B36" s="213"/>
      <c r="C36" s="8"/>
      <c r="D36" s="8"/>
      <c r="E36" s="8"/>
      <c r="F36" s="8"/>
      <c r="G36" s="8"/>
      <c r="H36" s="8"/>
    </row>
    <row r="41" spans="1:8" x14ac:dyDescent="0.3">
      <c r="A41" s="245"/>
      <c r="B41" s="8"/>
      <c r="C41" s="8"/>
      <c r="D41" s="8"/>
      <c r="E41" s="8"/>
      <c r="F41" s="8"/>
      <c r="G41" s="8"/>
      <c r="H41" s="8"/>
    </row>
    <row r="42" spans="1:8" x14ac:dyDescent="0.3">
      <c r="A42" s="228"/>
      <c r="B42" s="248"/>
      <c r="C42" s="8"/>
      <c r="D42" s="8"/>
      <c r="E42" s="8"/>
      <c r="F42" s="8"/>
      <c r="G42" s="8"/>
      <c r="H42" s="8"/>
    </row>
    <row r="43" spans="1:8" x14ac:dyDescent="0.3">
      <c r="A43" s="228"/>
      <c r="B43" s="248"/>
      <c r="C43" s="8"/>
      <c r="D43" s="8"/>
      <c r="E43" s="8"/>
      <c r="F43" s="8"/>
      <c r="G43" s="8"/>
      <c r="H43" s="8"/>
    </row>
    <row r="44" spans="1:8" x14ac:dyDescent="0.3">
      <c r="A44" s="228"/>
      <c r="B44" s="248"/>
      <c r="C44" s="8"/>
      <c r="D44" s="8"/>
      <c r="E44" s="8"/>
      <c r="F44" s="8"/>
      <c r="G44" s="8"/>
      <c r="H44" s="8"/>
    </row>
    <row r="45" spans="1:8" x14ac:dyDescent="0.3">
      <c r="A45" s="228"/>
      <c r="B45" s="248"/>
      <c r="C45" s="8"/>
      <c r="D45" s="8"/>
      <c r="E45" s="8"/>
      <c r="F45" s="8"/>
      <c r="G45" s="8"/>
      <c r="H45" s="8"/>
    </row>
    <row r="46" spans="1:8" x14ac:dyDescent="0.3">
      <c r="A46" s="228"/>
      <c r="B46" s="248"/>
      <c r="C46" s="8"/>
      <c r="D46" s="8"/>
      <c r="E46" s="8"/>
      <c r="F46" s="8"/>
      <c r="G46" s="8"/>
      <c r="H46" s="8"/>
    </row>
    <row r="51" spans="3:5" x14ac:dyDescent="0.3">
      <c r="C51"/>
      <c r="D51" s="8"/>
      <c r="E51" s="8"/>
    </row>
    <row r="58" spans="3:5" x14ac:dyDescent="0.3">
      <c r="C58" s="8"/>
      <c r="D58" s="8"/>
      <c r="E58" s="229"/>
    </row>
    <row r="70" spans="3:3" x14ac:dyDescent="0.3">
      <c r="C70" s="231"/>
    </row>
  </sheetData>
  <hyperlinks>
    <hyperlink ref="A1" location="'Total Orgs'!A1" display="Total Organizations" xr:uid="{00000000-0004-0000-9600-000000000000}"/>
  </hyperlinks>
  <pageMargins left="0.75" right="0.75" top="1" bottom="1" header="0.5" footer="0.5"/>
  <pageSetup orientation="portrait" r:id="rId1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sheetPr>
    <tabColor theme="0"/>
  </sheetPr>
  <dimension ref="A1:G3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8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132</v>
      </c>
      <c r="C3" s="272" t="s">
        <v>220</v>
      </c>
    </row>
    <row r="4" spans="1:4" x14ac:dyDescent="0.3">
      <c r="C4" s="47" t="s">
        <v>522</v>
      </c>
    </row>
    <row r="5" spans="1:4" x14ac:dyDescent="0.3">
      <c r="A5" s="4" t="s">
        <v>201</v>
      </c>
      <c r="B5" s="2">
        <f>'Total Orgs'!B123</f>
        <v>10000</v>
      </c>
      <c r="C5" s="47" t="s">
        <v>527</v>
      </c>
    </row>
    <row r="6" spans="1:4" x14ac:dyDescent="0.3">
      <c r="A6" s="4" t="s">
        <v>5</v>
      </c>
      <c r="C6" s="98"/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SUM(B12:B103)</f>
        <v>4814.53</v>
      </c>
    </row>
    <row r="9" spans="1:4" x14ac:dyDescent="0.3">
      <c r="A9" s="4" t="s">
        <v>202</v>
      </c>
      <c r="B9" s="2">
        <f>SUM(B5+B6-B8)</f>
        <v>5185.47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4" t="s">
        <v>652</v>
      </c>
      <c r="B12" s="2">
        <v>450</v>
      </c>
      <c r="C12" t="s">
        <v>653</v>
      </c>
      <c r="D12" s="99"/>
    </row>
    <row r="13" spans="1:4" x14ac:dyDescent="0.3">
      <c r="C13" s="4" t="s">
        <v>654</v>
      </c>
      <c r="D13" s="99"/>
    </row>
    <row r="14" spans="1:4" x14ac:dyDescent="0.3">
      <c r="D14" s="99"/>
    </row>
    <row r="15" spans="1:4" x14ac:dyDescent="0.3">
      <c r="A15" s="4" t="s">
        <v>652</v>
      </c>
      <c r="B15" s="2">
        <v>14.94</v>
      </c>
      <c r="C15" s="4" t="s">
        <v>655</v>
      </c>
      <c r="D15" s="99"/>
    </row>
    <row r="16" spans="1:4" x14ac:dyDescent="0.3">
      <c r="D16" s="99"/>
    </row>
    <row r="17" spans="1:7" x14ac:dyDescent="0.3">
      <c r="A17" s="4" t="s">
        <v>824</v>
      </c>
      <c r="B17" s="2">
        <v>4200</v>
      </c>
      <c r="C17" s="4" t="s">
        <v>825</v>
      </c>
      <c r="D17" s="99"/>
      <c r="E17" s="2"/>
    </row>
    <row r="18" spans="1:7" x14ac:dyDescent="0.3">
      <c r="C18" t="s">
        <v>880</v>
      </c>
      <c r="D18" s="99">
        <v>1918.72</v>
      </c>
    </row>
    <row r="19" spans="1:7" x14ac:dyDescent="0.3">
      <c r="C19" s="4" t="s">
        <v>826</v>
      </c>
      <c r="D19" s="99"/>
    </row>
    <row r="20" spans="1:7" x14ac:dyDescent="0.3">
      <c r="C20" s="4" t="s">
        <v>881</v>
      </c>
      <c r="D20" s="99"/>
    </row>
    <row r="21" spans="1:7" x14ac:dyDescent="0.3">
      <c r="C21" s="4"/>
      <c r="D21" s="99"/>
    </row>
    <row r="22" spans="1:7" x14ac:dyDescent="0.3">
      <c r="C22" s="4"/>
      <c r="D22" s="99"/>
    </row>
    <row r="23" spans="1:7" x14ac:dyDescent="0.3">
      <c r="D23" s="190"/>
    </row>
    <row r="24" spans="1:7" x14ac:dyDescent="0.3">
      <c r="A24" s="4" t="s">
        <v>827</v>
      </c>
      <c r="B24" s="2">
        <v>149.59</v>
      </c>
      <c r="C24" s="4" t="s">
        <v>828</v>
      </c>
      <c r="D24" s="127"/>
    </row>
    <row r="25" spans="1:7" x14ac:dyDescent="0.3">
      <c r="C25" t="s">
        <v>831</v>
      </c>
      <c r="D25" s="99">
        <v>50</v>
      </c>
      <c r="F25" s="134"/>
    </row>
    <row r="26" spans="1:7" x14ac:dyDescent="0.3">
      <c r="C26" s="4" t="s">
        <v>829</v>
      </c>
      <c r="D26" s="99">
        <v>74.69</v>
      </c>
      <c r="G26" s="134"/>
    </row>
    <row r="27" spans="1:7" x14ac:dyDescent="0.3">
      <c r="C27" t="s">
        <v>830</v>
      </c>
      <c r="D27" s="99">
        <v>24.9</v>
      </c>
    </row>
    <row r="28" spans="1:7" x14ac:dyDescent="0.3">
      <c r="C28" s="4"/>
      <c r="D28" s="99">
        <f>SUM(D25:D27)</f>
        <v>149.59</v>
      </c>
    </row>
    <row r="30" spans="1:7" x14ac:dyDescent="0.3">
      <c r="C30" s="4"/>
    </row>
    <row r="32" spans="1:7" x14ac:dyDescent="0.3">
      <c r="C32" s="4"/>
    </row>
  </sheetData>
  <hyperlinks>
    <hyperlink ref="A1" location="'Total Orgs'!A1" display="Total Organizations" xr:uid="{00000000-0004-0000-9700-000000000000}"/>
  </hyperlinks>
  <pageMargins left="0.75" right="0.75" top="1" bottom="1" header="0.5" footer="0.5"/>
  <pageSetup orientation="landscape" r:id="rId1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sheetPr>
    <tabColor theme="0"/>
  </sheetPr>
  <dimension ref="A1:C32"/>
  <sheetViews>
    <sheetView workbookViewId="0"/>
  </sheetViews>
  <sheetFormatPr defaultRowHeight="15.6" x14ac:dyDescent="0.3"/>
  <cols>
    <col min="1" max="1" width="18.09765625" customWidth="1"/>
    <col min="3" max="3" width="50.1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133</v>
      </c>
      <c r="B3" s="2"/>
      <c r="C3" s="272" t="s">
        <v>365</v>
      </c>
    </row>
    <row r="4" spans="1:3" x14ac:dyDescent="0.3">
      <c r="A4" s="4"/>
      <c r="B4" s="2"/>
      <c r="C4" s="272" t="s">
        <v>366</v>
      </c>
    </row>
    <row r="5" spans="1:3" x14ac:dyDescent="0.3">
      <c r="A5" s="4" t="s">
        <v>201</v>
      </c>
      <c r="B5" s="2">
        <f>'Total Orgs'!B124</f>
        <v>0</v>
      </c>
      <c r="C5" s="272" t="s">
        <v>367</v>
      </c>
    </row>
    <row r="6" spans="1:3" x14ac:dyDescent="0.3">
      <c r="A6" s="4" t="s">
        <v>5</v>
      </c>
      <c r="B6" s="2"/>
      <c r="C6" s="272" t="s">
        <v>368</v>
      </c>
    </row>
    <row r="7" spans="1:3" x14ac:dyDescent="0.3">
      <c r="A7" s="4" t="s">
        <v>6</v>
      </c>
      <c r="B7" s="2"/>
      <c r="C7" s="272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SUM(B5+B6-B7-B8)</f>
        <v>0</v>
      </c>
      <c r="C9" s="47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C12" s="15"/>
    </row>
    <row r="14" spans="1:3" x14ac:dyDescent="0.3">
      <c r="A14" s="25"/>
    </row>
    <row r="15" spans="1:3" x14ac:dyDescent="0.3">
      <c r="A15" s="4"/>
    </row>
    <row r="16" spans="1:3" x14ac:dyDescent="0.3">
      <c r="A16" s="25"/>
    </row>
    <row r="17" spans="1:3" s="46" customFormat="1" x14ac:dyDescent="0.3">
      <c r="A17" s="45"/>
      <c r="C17" s="24"/>
    </row>
    <row r="18" spans="1:3" x14ac:dyDescent="0.3">
      <c r="A18" s="4"/>
    </row>
    <row r="20" spans="1:3" x14ac:dyDescent="0.3">
      <c r="A20" s="25"/>
    </row>
    <row r="21" spans="1:3" x14ac:dyDescent="0.3">
      <c r="A21" s="4"/>
    </row>
    <row r="23" spans="1:3" x14ac:dyDescent="0.3">
      <c r="A23" s="25"/>
    </row>
    <row r="24" spans="1:3" x14ac:dyDescent="0.3">
      <c r="A24" s="4"/>
    </row>
    <row r="27" spans="1:3" x14ac:dyDescent="0.3">
      <c r="A27" s="4"/>
    </row>
    <row r="30" spans="1:3" x14ac:dyDescent="0.3">
      <c r="A30" s="4"/>
    </row>
    <row r="32" spans="1:3" x14ac:dyDescent="0.3">
      <c r="A32" s="4"/>
    </row>
  </sheetData>
  <hyperlinks>
    <hyperlink ref="A1" location="'Total Orgs'!A1" display="Total Organizations" xr:uid="{00000000-0004-0000-9800-000000000000}"/>
  </hyperlinks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sheetPr>
    <tabColor theme="0"/>
  </sheetPr>
  <dimension ref="A1:C11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369</v>
      </c>
      <c r="C3" s="272" t="s">
        <v>220</v>
      </c>
    </row>
    <row r="4" spans="1:3" x14ac:dyDescent="0.3">
      <c r="C4" s="47" t="s">
        <v>619</v>
      </c>
    </row>
    <row r="5" spans="1:3" x14ac:dyDescent="0.3">
      <c r="A5" s="4" t="s">
        <v>201</v>
      </c>
      <c r="B5" s="2">
        <f>'Total Orgs'!B125</f>
        <v>15000</v>
      </c>
      <c r="C5" s="47" t="s">
        <v>620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SUM(B12:B103)</f>
        <v>0</v>
      </c>
      <c r="C8" s="47"/>
    </row>
    <row r="9" spans="1:3" x14ac:dyDescent="0.3">
      <c r="A9" s="4" t="s">
        <v>202</v>
      </c>
      <c r="B9" s="2">
        <f>SUM(B5+B6-B8)</f>
        <v>15000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9900-000000000000}"/>
  </hyperlinks>
  <pageMargins left="0.75" right="0.75" top="1" bottom="1" header="0.5" footer="0.5"/>
  <pageSetup orientation="portrait" horizontalDpi="4294967292" verticalDpi="4294967292" r:id="rId1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0B671-20C5-4412-9B00-6D8092DAF362}">
  <sheetPr>
    <tabColor rgb="FFC00000"/>
  </sheetPr>
  <dimension ref="A1:C11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511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Orgs'!B128</f>
        <v>500</v>
      </c>
      <c r="C5" s="47" t="s">
        <v>512</v>
      </c>
    </row>
    <row r="6" spans="1:3" x14ac:dyDescent="0.3">
      <c r="A6" s="4" t="s">
        <v>5</v>
      </c>
      <c r="C6" s="47" t="s">
        <v>528</v>
      </c>
    </row>
    <row r="7" spans="1:3" x14ac:dyDescent="0.3">
      <c r="A7" s="4" t="s">
        <v>6</v>
      </c>
      <c r="C7" s="47" t="s">
        <v>531</v>
      </c>
    </row>
    <row r="8" spans="1:3" x14ac:dyDescent="0.3">
      <c r="A8" s="4" t="s">
        <v>7</v>
      </c>
      <c r="B8" s="2">
        <f>SUM(B12:B102)</f>
        <v>0</v>
      </c>
      <c r="C8" s="47"/>
    </row>
    <row r="9" spans="1:3" x14ac:dyDescent="0.3">
      <c r="A9" s="4" t="s">
        <v>202</v>
      </c>
      <c r="B9" s="2">
        <f>SUM(B5+B6-B8)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B2E7501C-52D3-48E8-94CC-1FFD2B7EE1DE}"/>
  </hyperlinks>
  <pageMargins left="0.75" right="0.75" top="1" bottom="1" header="0.5" footer="0.5"/>
  <pageSetup orientation="portrait" r:id="rId1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A00-000000000000}">
  <sheetPr>
    <tabColor rgb="FFC00000"/>
  </sheetPr>
  <dimension ref="A1:C11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136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Orgs'!B127</f>
        <v>575</v>
      </c>
      <c r="C5" s="47" t="s">
        <v>370</v>
      </c>
    </row>
    <row r="6" spans="1:3" x14ac:dyDescent="0.3">
      <c r="A6" s="4" t="s">
        <v>5</v>
      </c>
      <c r="C6" s="47" t="s">
        <v>371</v>
      </c>
    </row>
    <row r="7" spans="1:3" x14ac:dyDescent="0.3">
      <c r="A7" s="4" t="s">
        <v>6</v>
      </c>
      <c r="C7" s="47" t="s">
        <v>372</v>
      </c>
    </row>
    <row r="8" spans="1:3" x14ac:dyDescent="0.3">
      <c r="A8" s="4" t="s">
        <v>7</v>
      </c>
      <c r="B8" s="2">
        <f>SUM(B12:B102)</f>
        <v>0</v>
      </c>
      <c r="C8" s="47" t="s">
        <v>673</v>
      </c>
    </row>
    <row r="9" spans="1:3" x14ac:dyDescent="0.3">
      <c r="A9" s="4" t="s">
        <v>202</v>
      </c>
      <c r="B9" s="2">
        <f>SUM(B5+B6-B8)</f>
        <v>575</v>
      </c>
      <c r="C9" s="47" t="s">
        <v>680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9A00-000000000000}"/>
  </hyperlinks>
  <pageMargins left="0.75" right="0.75" top="1" bottom="1" header="0.5" footer="0.5"/>
  <pageSetup orientation="portrait" r:id="rId1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D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373</v>
      </c>
    </row>
    <row r="5" spans="1:3" x14ac:dyDescent="0.3">
      <c r="A5" s="4" t="s">
        <v>201</v>
      </c>
      <c r="B5" s="2">
        <f>'Total Orgs'!B126</f>
        <v>0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9D00-000000000000}"/>
  </hyperlinks>
  <pageMargins left="0.75" right="0.75" top="1" bottom="1" header="0.5" footer="0.5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E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374</v>
      </c>
    </row>
    <row r="5" spans="1:3" x14ac:dyDescent="0.3">
      <c r="A5" s="4" t="s">
        <v>201</v>
      </c>
      <c r="B5" s="2">
        <f>'Total Orgs'!B130</f>
        <v>665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SUM(B12:B104)</f>
        <v>0</v>
      </c>
    </row>
    <row r="9" spans="1:3" x14ac:dyDescent="0.3">
      <c r="A9" s="4" t="s">
        <v>202</v>
      </c>
      <c r="B9" s="2">
        <f>SUM(B5+B6-B7-B8)</f>
        <v>665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9E00-000000000000}"/>
  </hyperlinks>
  <pageMargins left="0.75" right="0.75" top="1" bottom="1" header="0.5" footer="0.5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0"/>
  </sheetPr>
  <dimension ref="A1:C23"/>
  <sheetViews>
    <sheetView zoomScaleNormal="10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</v>
      </c>
      <c r="C3" s="272" t="s">
        <v>220</v>
      </c>
    </row>
    <row r="4" spans="1:3" x14ac:dyDescent="0.3">
      <c r="C4" s="47" t="s">
        <v>567</v>
      </c>
    </row>
    <row r="5" spans="1:3" x14ac:dyDescent="0.3">
      <c r="A5" s="4" t="s">
        <v>201</v>
      </c>
      <c r="B5" s="2">
        <f>'Total Orgs'!B17</f>
        <v>4450</v>
      </c>
      <c r="C5" s="47" t="s">
        <v>596</v>
      </c>
    </row>
    <row r="6" spans="1:3" x14ac:dyDescent="0.3">
      <c r="A6" s="4" t="s">
        <v>5</v>
      </c>
      <c r="C6" s="47" t="s">
        <v>602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SUM(B12:B106)</f>
        <v>4058.1600000000003</v>
      </c>
      <c r="C8" s="47"/>
    </row>
    <row r="9" spans="1:3" x14ac:dyDescent="0.3">
      <c r="A9" s="4" t="s">
        <v>202</v>
      </c>
      <c r="B9" s="2">
        <f>SUM(B5+B6+B7-B8)</f>
        <v>391.83999999999969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745</v>
      </c>
      <c r="B12" s="2">
        <v>1025</v>
      </c>
      <c r="C12" t="s">
        <v>746</v>
      </c>
    </row>
    <row r="13" spans="1:3" x14ac:dyDescent="0.3">
      <c r="C13" t="s">
        <v>747</v>
      </c>
    </row>
    <row r="15" spans="1:3" x14ac:dyDescent="0.3">
      <c r="A15" s="4" t="s">
        <v>745</v>
      </c>
      <c r="B15" s="2">
        <v>586.36</v>
      </c>
      <c r="C15" t="s">
        <v>748</v>
      </c>
    </row>
    <row r="16" spans="1:3" x14ac:dyDescent="0.3">
      <c r="C16" t="s">
        <v>749</v>
      </c>
    </row>
    <row r="18" spans="1:3" x14ac:dyDescent="0.3">
      <c r="A18" s="4" t="s">
        <v>745</v>
      </c>
      <c r="B18" s="2">
        <v>110</v>
      </c>
      <c r="C18" t="s">
        <v>750</v>
      </c>
    </row>
    <row r="19" spans="1:3" x14ac:dyDescent="0.3">
      <c r="C19" t="s">
        <v>751</v>
      </c>
    </row>
    <row r="20" spans="1:3" x14ac:dyDescent="0.3">
      <c r="C20" t="s">
        <v>752</v>
      </c>
    </row>
    <row r="22" spans="1:3" x14ac:dyDescent="0.3">
      <c r="A22" s="4" t="s">
        <v>836</v>
      </c>
      <c r="B22" s="2">
        <v>2336.8000000000002</v>
      </c>
      <c r="C22" t="s">
        <v>843</v>
      </c>
    </row>
    <row r="23" spans="1:3" x14ac:dyDescent="0.3">
      <c r="C23" t="s">
        <v>844</v>
      </c>
    </row>
  </sheetData>
  <hyperlinks>
    <hyperlink ref="A1" location="'Total Orgs'!A1" display="Total Organizations" xr:uid="{00000000-0004-0000-1200-000000000000}"/>
  </hyperlinks>
  <pageMargins left="0.75" right="0.75" top="1" bottom="1" header="0.5" footer="0.5"/>
  <pageSetup orientation="portrait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06C6A-9EEC-48B4-9EB0-141ACF73DA70}">
  <dimension ref="A1:C14"/>
  <sheetViews>
    <sheetView workbookViewId="0"/>
  </sheetViews>
  <sheetFormatPr defaultRowHeight="15.6" x14ac:dyDescent="0.3"/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375</v>
      </c>
      <c r="B3" s="2"/>
    </row>
    <row r="4" spans="1:3" x14ac:dyDescent="0.3">
      <c r="A4" s="4"/>
      <c r="B4" s="2"/>
    </row>
    <row r="5" spans="1:3" x14ac:dyDescent="0.3">
      <c r="A5" s="4" t="s">
        <v>201</v>
      </c>
      <c r="B5" s="2">
        <f>'Total Orgs'!B76</f>
        <v>0</v>
      </c>
    </row>
    <row r="6" spans="1:3" x14ac:dyDescent="0.3">
      <c r="A6" s="4" t="s">
        <v>5</v>
      </c>
      <c r="B6" s="2"/>
    </row>
    <row r="7" spans="1:3" x14ac:dyDescent="0.3">
      <c r="A7" s="20" t="s">
        <v>6</v>
      </c>
      <c r="B7" s="32"/>
      <c r="C7" s="15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13"/>
      <c r="B12" s="14"/>
      <c r="C12" s="15"/>
    </row>
    <row r="13" spans="1:3" x14ac:dyDescent="0.3">
      <c r="A13" s="4"/>
      <c r="B13" s="2"/>
    </row>
    <row r="14" spans="1:3" x14ac:dyDescent="0.3">
      <c r="A14" s="4"/>
      <c r="B14" s="2"/>
    </row>
  </sheetData>
  <hyperlinks>
    <hyperlink ref="A1" location="'Total Orgs'!A1" display="Total Organizations" xr:uid="{2168F9DD-56AD-4331-8F5C-B9EAF7590CD3}"/>
  </hyperlinks>
  <pageMargins left="0.7" right="0.7" top="0.75" bottom="0.75" header="0.3" footer="0.3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20988-45D4-402B-A8F4-685970CA538B}">
  <sheetPr>
    <tabColor theme="1"/>
  </sheetPr>
  <dimension ref="A1:C21"/>
  <sheetViews>
    <sheetView workbookViewId="0"/>
  </sheetViews>
  <sheetFormatPr defaultRowHeight="15.6" x14ac:dyDescent="0.3"/>
  <cols>
    <col min="1" max="1" width="27" customWidth="1"/>
    <col min="2" max="2" width="12.69921875" customWidth="1"/>
    <col min="3" max="3" width="38.1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376</v>
      </c>
      <c r="B3" s="2"/>
    </row>
    <row r="4" spans="1:3" x14ac:dyDescent="0.3">
      <c r="A4" s="4"/>
      <c r="B4" s="2"/>
    </row>
    <row r="5" spans="1:3" x14ac:dyDescent="0.3">
      <c r="A5" s="4" t="s">
        <v>201</v>
      </c>
      <c r="B5" s="2">
        <f>'Total Orgs'!B137</f>
        <v>500</v>
      </c>
    </row>
    <row r="6" spans="1:3" x14ac:dyDescent="0.3">
      <c r="A6" s="4" t="s">
        <v>5</v>
      </c>
      <c r="B6" s="2"/>
    </row>
    <row r="7" spans="1:3" x14ac:dyDescent="0.3">
      <c r="A7" s="4" t="s">
        <v>6</v>
      </c>
      <c r="B7" s="2">
        <f>INACTIVE!D39</f>
        <v>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500</v>
      </c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/>
    </row>
    <row r="15" spans="1:3" s="21" customFormat="1" x14ac:dyDescent="0.3">
      <c r="A15" s="13"/>
      <c r="C15" s="15"/>
    </row>
    <row r="16" spans="1:3" x14ac:dyDescent="0.3">
      <c r="A16" s="25"/>
    </row>
    <row r="18" spans="1:1" x14ac:dyDescent="0.3">
      <c r="A18" s="4"/>
    </row>
    <row r="21" spans="1:1" x14ac:dyDescent="0.3">
      <c r="A21" s="4"/>
    </row>
  </sheetData>
  <hyperlinks>
    <hyperlink ref="A1" location="'Total Orgs'!A1" display="Total Organizations" xr:uid="{E9CE9959-9099-46F4-B3CE-91A82E49E8E1}"/>
  </hyperlinks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700-000000000000}">
  <sheetPr>
    <tabColor theme="1"/>
  </sheetPr>
  <dimension ref="A1:D2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147</v>
      </c>
    </row>
    <row r="4" spans="1:4" x14ac:dyDescent="0.3">
      <c r="C4" s="272" t="s">
        <v>220</v>
      </c>
    </row>
    <row r="5" spans="1:4" x14ac:dyDescent="0.3">
      <c r="A5" s="4" t="s">
        <v>201</v>
      </c>
      <c r="B5" s="2">
        <f>'Total Orgs'!B138</f>
        <v>9200</v>
      </c>
      <c r="C5" s="47" t="s">
        <v>377</v>
      </c>
    </row>
    <row r="6" spans="1:4" x14ac:dyDescent="0.3">
      <c r="A6" s="4" t="s">
        <v>5</v>
      </c>
      <c r="C6" s="47" t="s">
        <v>679</v>
      </c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SUM(B12:B121)</f>
        <v>9200</v>
      </c>
      <c r="C8" s="47"/>
    </row>
    <row r="9" spans="1:4" x14ac:dyDescent="0.3">
      <c r="A9" s="4" t="s">
        <v>202</v>
      </c>
      <c r="B9" s="2">
        <f>SUM(B5+B6-B8)</f>
        <v>0</v>
      </c>
      <c r="C9" s="47"/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s="1" customFormat="1" x14ac:dyDescent="0.3">
      <c r="A12" s="130" t="s">
        <v>872</v>
      </c>
      <c r="B12" s="209">
        <v>9200</v>
      </c>
      <c r="C12" s="97" t="s">
        <v>876</v>
      </c>
    </row>
    <row r="13" spans="1:4" s="1" customFormat="1" x14ac:dyDescent="0.3">
      <c r="A13" s="7"/>
      <c r="B13" s="3"/>
      <c r="C13" s="97" t="s">
        <v>877</v>
      </c>
    </row>
    <row r="14" spans="1:4" s="1" customFormat="1" x14ac:dyDescent="0.3">
      <c r="A14" s="7"/>
      <c r="B14" s="209"/>
      <c r="C14" s="97" t="s">
        <v>878</v>
      </c>
      <c r="D14" s="297">
        <v>3171.33</v>
      </c>
    </row>
    <row r="15" spans="1:4" s="1" customFormat="1" x14ac:dyDescent="0.3">
      <c r="A15" s="7"/>
      <c r="B15" s="3"/>
      <c r="C15" s="97" t="s">
        <v>878</v>
      </c>
      <c r="D15" s="297">
        <v>352.37</v>
      </c>
    </row>
    <row r="16" spans="1:4" x14ac:dyDescent="0.3">
      <c r="C16" s="97" t="s">
        <v>879</v>
      </c>
      <c r="D16" s="298">
        <v>1410.75</v>
      </c>
    </row>
    <row r="17" spans="3:4" x14ac:dyDescent="0.3">
      <c r="C17" s="97" t="s">
        <v>937</v>
      </c>
      <c r="D17" s="297">
        <f>SUM(D14:D16)</f>
        <v>4934.45</v>
      </c>
    </row>
    <row r="18" spans="3:4" x14ac:dyDescent="0.3">
      <c r="C18" s="97"/>
      <c r="D18" s="297"/>
    </row>
    <row r="19" spans="3:4" x14ac:dyDescent="0.3">
      <c r="C19" s="97"/>
      <c r="D19" s="297"/>
    </row>
    <row r="20" spans="3:4" x14ac:dyDescent="0.3">
      <c r="C20" s="97"/>
      <c r="D20" s="297"/>
    </row>
    <row r="21" spans="3:4" x14ac:dyDescent="0.3">
      <c r="C21" s="97"/>
      <c r="D21" s="298"/>
    </row>
    <row r="22" spans="3:4" x14ac:dyDescent="0.3">
      <c r="D22" s="297"/>
    </row>
    <row r="23" spans="3:4" x14ac:dyDescent="0.3">
      <c r="C23" s="97"/>
      <c r="D23" s="297"/>
    </row>
  </sheetData>
  <hyperlinks>
    <hyperlink ref="A1" location="'Total Orgs'!A1" display="Total Organizations" xr:uid="{00000000-0004-0000-A700-000000000000}"/>
  </hyperlinks>
  <pageMargins left="0.75" right="0.75" top="1" bottom="1" header="0.5" footer="0.5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28702-46EB-476E-92FC-7367E70F6BF5}"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148</v>
      </c>
    </row>
    <row r="5" spans="1:3" x14ac:dyDescent="0.3">
      <c r="A5" s="4" t="s">
        <v>201</v>
      </c>
      <c r="B5" s="2">
        <f>'Total Orgs'!B139</f>
        <v>0</v>
      </c>
    </row>
    <row r="6" spans="1:3" x14ac:dyDescent="0.3">
      <c r="A6" s="4" t="s">
        <v>5</v>
      </c>
    </row>
    <row r="7" spans="1:3" x14ac:dyDescent="0.3">
      <c r="A7" s="4" t="s">
        <v>7</v>
      </c>
      <c r="B7" s="2">
        <f>SUM(B11:B142)</f>
        <v>0</v>
      </c>
    </row>
    <row r="8" spans="1:3" x14ac:dyDescent="0.3">
      <c r="A8" s="4" t="s">
        <v>202</v>
      </c>
      <c r="B8" s="2">
        <f>SUM(B5+B6-B7)</f>
        <v>0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ECDFAEDD-E9AB-46C2-9D3C-56D4E4030455}"/>
  </hyperlinks>
  <pageMargins left="0.75" right="0.75" top="1" bottom="1" header="0.5" footer="0.5"/>
  <pageSetup orientation="portrait" r:id="rId1"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900-000000000000}">
  <sheetPr>
    <tabColor theme="1"/>
  </sheetPr>
  <dimension ref="A1:E76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09765625" style="10" customWidth="1"/>
  </cols>
  <sheetData>
    <row r="1" spans="1:3" x14ac:dyDescent="0.3">
      <c r="A1" s="5" t="s">
        <v>200</v>
      </c>
      <c r="C1" s="12" t="e">
        <f>'Total Orgs'!#REF!</f>
        <v>#REF!</v>
      </c>
    </row>
    <row r="2" spans="1:3" x14ac:dyDescent="0.3">
      <c r="A2" s="5"/>
      <c r="C2" s="282" t="s">
        <v>210</v>
      </c>
    </row>
    <row r="3" spans="1:3" x14ac:dyDescent="0.3">
      <c r="A3" s="5"/>
      <c r="C3" s="282" t="s">
        <v>378</v>
      </c>
    </row>
    <row r="4" spans="1:3" x14ac:dyDescent="0.3">
      <c r="A4" s="5"/>
      <c r="C4" s="282" t="s">
        <v>382</v>
      </c>
    </row>
    <row r="5" spans="1:3" x14ac:dyDescent="0.3">
      <c r="A5" s="5"/>
      <c r="C5" s="282" t="s">
        <v>379</v>
      </c>
    </row>
    <row r="6" spans="1:3" x14ac:dyDescent="0.3">
      <c r="A6" s="6" t="s">
        <v>149</v>
      </c>
      <c r="C6" s="282" t="s">
        <v>380</v>
      </c>
    </row>
    <row r="7" spans="1:3" x14ac:dyDescent="0.3">
      <c r="C7" s="282" t="s">
        <v>381</v>
      </c>
    </row>
    <row r="8" spans="1:3" x14ac:dyDescent="0.3">
      <c r="A8" s="4" t="s">
        <v>201</v>
      </c>
      <c r="B8" s="2">
        <f>'Total Orgs'!B140</f>
        <v>15000</v>
      </c>
      <c r="C8" s="282" t="s">
        <v>518</v>
      </c>
    </row>
    <row r="9" spans="1:3" x14ac:dyDescent="0.3">
      <c r="A9" s="4" t="s">
        <v>5</v>
      </c>
      <c r="C9" s="274" t="s">
        <v>215</v>
      </c>
    </row>
    <row r="10" spans="1:3" x14ac:dyDescent="0.3">
      <c r="A10" s="4" t="s">
        <v>6</v>
      </c>
      <c r="C10" s="282" t="s">
        <v>491</v>
      </c>
    </row>
    <row r="11" spans="1:3" x14ac:dyDescent="0.3">
      <c r="A11" s="4" t="s">
        <v>7</v>
      </c>
      <c r="B11" s="2">
        <f>SUM(B13:B117)</f>
        <v>8698.369999999999</v>
      </c>
      <c r="C11" s="274"/>
    </row>
    <row r="12" spans="1:3" x14ac:dyDescent="0.3">
      <c r="A12" s="4" t="s">
        <v>202</v>
      </c>
      <c r="B12" s="2">
        <f>SUM(B8+B9-B11)</f>
        <v>6301.630000000001</v>
      </c>
      <c r="C12" s="274" t="s">
        <v>383</v>
      </c>
    </row>
    <row r="14" spans="1:3" s="1" customFormat="1" x14ac:dyDescent="0.3">
      <c r="A14" s="7" t="s">
        <v>203</v>
      </c>
      <c r="B14" s="3" t="s">
        <v>204</v>
      </c>
      <c r="C14" s="12" t="s">
        <v>205</v>
      </c>
    </row>
    <row r="15" spans="1:3" x14ac:dyDescent="0.3">
      <c r="A15" s="4" t="s">
        <v>712</v>
      </c>
      <c r="B15" s="2">
        <v>1176.53</v>
      </c>
      <c r="C15" s="10" t="s">
        <v>719</v>
      </c>
    </row>
    <row r="16" spans="1:3" x14ac:dyDescent="0.3">
      <c r="C16" s="10" t="s">
        <v>834</v>
      </c>
    </row>
    <row r="17" spans="1:5" x14ac:dyDescent="0.3">
      <c r="C17" s="10" t="s">
        <v>835</v>
      </c>
    </row>
    <row r="18" spans="1:5" x14ac:dyDescent="0.3">
      <c r="C18" s="10" t="s">
        <v>980</v>
      </c>
    </row>
    <row r="20" spans="1:5" x14ac:dyDescent="0.3">
      <c r="A20" s="4" t="s">
        <v>836</v>
      </c>
      <c r="B20" s="2">
        <v>2676.58</v>
      </c>
      <c r="C20" s="10" t="s">
        <v>837</v>
      </c>
      <c r="D20" s="99">
        <f>7+25+16.64+14.29+15+10+15+469.69+469.69+469.69+469.69+469.69+25+20+28.2+25+36+36+25+30</f>
        <v>2676.58</v>
      </c>
    </row>
    <row r="21" spans="1:5" x14ac:dyDescent="0.3">
      <c r="C21" s="10" t="s">
        <v>838</v>
      </c>
      <c r="D21" s="99">
        <f>25+20+28.2+25+36+36+25+30+15+10+15+14.29+16.64+25+7</f>
        <v>328.13</v>
      </c>
      <c r="E21" t="s">
        <v>934</v>
      </c>
    </row>
    <row r="22" spans="1:5" x14ac:dyDescent="0.3">
      <c r="C22" s="10" t="s">
        <v>839</v>
      </c>
      <c r="D22" s="190">
        <f>469.69*5</f>
        <v>2348.4499999999998</v>
      </c>
      <c r="E22" t="s">
        <v>935</v>
      </c>
    </row>
    <row r="23" spans="1:5" x14ac:dyDescent="0.3">
      <c r="C23" s="10" t="s">
        <v>916</v>
      </c>
      <c r="D23" s="99"/>
    </row>
    <row r="24" spans="1:5" x14ac:dyDescent="0.3">
      <c r="C24" s="10" t="s">
        <v>936</v>
      </c>
      <c r="D24" s="99"/>
    </row>
    <row r="25" spans="1:5" x14ac:dyDescent="0.3">
      <c r="D25" s="99"/>
    </row>
    <row r="26" spans="1:5" x14ac:dyDescent="0.3">
      <c r="A26" s="4" t="s">
        <v>907</v>
      </c>
      <c r="B26" s="2">
        <v>3145.26</v>
      </c>
      <c r="C26" s="10" t="s">
        <v>913</v>
      </c>
    </row>
    <row r="27" spans="1:5" ht="16.5" customHeight="1" x14ac:dyDescent="0.3">
      <c r="C27" s="10" t="s">
        <v>914</v>
      </c>
    </row>
    <row r="28" spans="1:5" s="21" customFormat="1" x14ac:dyDescent="0.3">
      <c r="A28" s="13"/>
      <c r="B28" s="14"/>
      <c r="C28" s="20" t="s">
        <v>915</v>
      </c>
    </row>
    <row r="29" spans="1:5" s="21" customFormat="1" x14ac:dyDescent="0.3">
      <c r="A29" s="13"/>
      <c r="B29" s="14"/>
      <c r="C29" s="20" t="s">
        <v>812</v>
      </c>
    </row>
    <row r="30" spans="1:5" s="21" customFormat="1" x14ac:dyDescent="0.3">
      <c r="A30" s="13"/>
      <c r="B30" s="14"/>
      <c r="C30" s="10"/>
    </row>
    <row r="31" spans="1:5" x14ac:dyDescent="0.3">
      <c r="A31" s="4" t="s">
        <v>956</v>
      </c>
      <c r="B31" s="2">
        <v>1700</v>
      </c>
      <c r="C31" s="10" t="s">
        <v>646</v>
      </c>
    </row>
    <row r="32" spans="1:5" x14ac:dyDescent="0.3">
      <c r="C32" s="10" t="s">
        <v>966</v>
      </c>
    </row>
    <row r="33" spans="3:3" x14ac:dyDescent="0.3">
      <c r="C33" s="10" t="s">
        <v>967</v>
      </c>
    </row>
    <row r="34" spans="3:3" x14ac:dyDescent="0.3">
      <c r="C34" s="10" t="s">
        <v>812</v>
      </c>
    </row>
    <row r="42" spans="3:3" x14ac:dyDescent="0.3">
      <c r="C42" s="11"/>
    </row>
    <row r="43" spans="3:3" x14ac:dyDescent="0.3">
      <c r="C43" s="11"/>
    </row>
    <row r="49" spans="1:3" x14ac:dyDescent="0.3">
      <c r="A49" s="13"/>
      <c r="B49" s="14"/>
      <c r="C49" s="15"/>
    </row>
    <row r="50" spans="1:3" x14ac:dyDescent="0.3">
      <c r="A50" s="13"/>
      <c r="B50" s="14"/>
      <c r="C50" s="15"/>
    </row>
    <row r="51" spans="1:3" s="21" customFormat="1" x14ac:dyDescent="0.3">
      <c r="A51" s="13"/>
      <c r="B51" s="14"/>
      <c r="C51" s="15"/>
    </row>
    <row r="53" spans="1:3" s="21" customFormat="1" x14ac:dyDescent="0.3">
      <c r="A53" s="13"/>
      <c r="B53" s="14"/>
      <c r="C53" s="15"/>
    </row>
    <row r="59" spans="1:3" x14ac:dyDescent="0.3">
      <c r="A59" s="13"/>
      <c r="B59" s="14"/>
      <c r="C59" s="22"/>
    </row>
    <row r="60" spans="1:3" x14ac:dyDescent="0.3">
      <c r="A60" s="13"/>
      <c r="B60" s="14"/>
      <c r="C60" s="22"/>
    </row>
    <row r="61" spans="1:3" x14ac:dyDescent="0.3">
      <c r="A61" s="13"/>
      <c r="B61" s="14"/>
      <c r="C61" s="22"/>
    </row>
    <row r="68" spans="1:3" x14ac:dyDescent="0.3">
      <c r="C68" s="11"/>
    </row>
    <row r="69" spans="1:3" x14ac:dyDescent="0.3">
      <c r="C69" s="11"/>
    </row>
    <row r="73" spans="1:3" x14ac:dyDescent="0.3">
      <c r="C73" s="11"/>
    </row>
    <row r="74" spans="1:3" s="21" customFormat="1" x14ac:dyDescent="0.3">
      <c r="A74" s="13"/>
      <c r="B74" s="14"/>
      <c r="C74" s="15"/>
    </row>
    <row r="76" spans="1:3" x14ac:dyDescent="0.3">
      <c r="A76" s="13"/>
      <c r="B76" s="14"/>
    </row>
  </sheetData>
  <hyperlinks>
    <hyperlink ref="A1" location="'Total Orgs'!A1" display="Total Organizations" xr:uid="{00000000-0004-0000-A900-000000000000}"/>
  </hyperlinks>
  <pageMargins left="0.75" right="0.75" top="1" bottom="1" header="0.5" footer="0.5"/>
  <pageSetup orientation="portrait" horizontalDpi="300" verticalDpi="300" r:id="rId1"/>
  <legacyDrawing r:id="rId2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A00-000000000000}">
  <sheetPr>
    <tabColor rgb="FFC00000"/>
  </sheetPr>
  <dimension ref="A1:C13"/>
  <sheetViews>
    <sheetView workbookViewId="0"/>
  </sheetViews>
  <sheetFormatPr defaultRowHeight="15.6" x14ac:dyDescent="0.3"/>
  <cols>
    <col min="1" max="1" width="23.3984375" customWidth="1"/>
    <col min="3" max="3" width="43.69921875" customWidth="1"/>
  </cols>
  <sheetData>
    <row r="1" spans="1:3" x14ac:dyDescent="0.3">
      <c r="A1" s="5" t="s">
        <v>200</v>
      </c>
      <c r="B1" s="2"/>
      <c r="C1" s="12" t="e">
        <f>'Total Orgs'!#REF!</f>
        <v>#REF!</v>
      </c>
    </row>
    <row r="2" spans="1:3" x14ac:dyDescent="0.3">
      <c r="A2" s="5"/>
      <c r="B2" s="2"/>
      <c r="C2" s="10"/>
    </row>
    <row r="3" spans="1:3" x14ac:dyDescent="0.3">
      <c r="A3" s="6" t="s">
        <v>150</v>
      </c>
      <c r="B3" s="2"/>
      <c r="C3" s="274" t="s">
        <v>220</v>
      </c>
    </row>
    <row r="4" spans="1:3" x14ac:dyDescent="0.3">
      <c r="A4" s="4"/>
      <c r="B4" s="2"/>
      <c r="C4" s="282" t="s">
        <v>693</v>
      </c>
    </row>
    <row r="5" spans="1:3" x14ac:dyDescent="0.3">
      <c r="A5" s="4" t="s">
        <v>201</v>
      </c>
      <c r="B5" s="2">
        <f>'Total Orgs'!B141</f>
        <v>800</v>
      </c>
      <c r="C5" s="282" t="s">
        <v>703</v>
      </c>
    </row>
    <row r="6" spans="1:3" x14ac:dyDescent="0.3">
      <c r="A6" s="4" t="s">
        <v>5</v>
      </c>
      <c r="B6" s="2"/>
      <c r="C6" s="282"/>
    </row>
    <row r="7" spans="1:3" s="15" customFormat="1" x14ac:dyDescent="0.3">
      <c r="A7" s="20" t="s">
        <v>6</v>
      </c>
      <c r="B7" s="32"/>
      <c r="C7" s="138"/>
    </row>
    <row r="8" spans="1:3" x14ac:dyDescent="0.3">
      <c r="A8" s="4" t="s">
        <v>7</v>
      </c>
      <c r="B8" s="2">
        <f>SUM(B12:B102)</f>
        <v>800</v>
      </c>
      <c r="C8" s="10"/>
    </row>
    <row r="9" spans="1:3" x14ac:dyDescent="0.3">
      <c r="A9" s="4" t="s">
        <v>202</v>
      </c>
      <c r="B9" s="2">
        <f>SUM(B5+B6-B7-B8)</f>
        <v>0</v>
      </c>
      <c r="C9" s="10"/>
    </row>
    <row r="10" spans="1:3" x14ac:dyDescent="0.3">
      <c r="A10" s="4"/>
      <c r="B10" s="2"/>
      <c r="C10" s="10"/>
    </row>
    <row r="11" spans="1:3" x14ac:dyDescent="0.3">
      <c r="A11" s="7" t="s">
        <v>203</v>
      </c>
      <c r="B11" s="3" t="s">
        <v>204</v>
      </c>
      <c r="C11" s="12" t="s">
        <v>205</v>
      </c>
    </row>
    <row r="12" spans="1:3" x14ac:dyDescent="0.3">
      <c r="A12" s="4" t="s">
        <v>874</v>
      </c>
      <c r="B12">
        <v>800</v>
      </c>
      <c r="C12" t="s">
        <v>900</v>
      </c>
    </row>
    <row r="13" spans="1:3" x14ac:dyDescent="0.3">
      <c r="C13" t="s">
        <v>901</v>
      </c>
    </row>
  </sheetData>
  <hyperlinks>
    <hyperlink ref="A1" location="'Total Orgs'!A1" display="Total Organizations" xr:uid="{00000000-0004-0000-AA00-000000000000}"/>
  </hyperlinks>
  <pageMargins left="0.7" right="0.7" top="0.75" bottom="0.75" header="0.3" footer="0.3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000-000000000000}">
  <sheetPr>
    <tabColor rgb="FFC00000"/>
  </sheetPr>
  <dimension ref="A1:C42"/>
  <sheetViews>
    <sheetView workbookViewId="0"/>
  </sheetViews>
  <sheetFormatPr defaultRowHeight="15.6" x14ac:dyDescent="0.3"/>
  <cols>
    <col min="1" max="1" width="18" customWidth="1"/>
    <col min="3" max="3" width="33.5976562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151</v>
      </c>
      <c r="B3" s="2"/>
    </row>
    <row r="4" spans="1:3" x14ac:dyDescent="0.3">
      <c r="A4" s="4"/>
      <c r="B4" s="2"/>
      <c r="C4" s="272" t="s">
        <v>215</v>
      </c>
    </row>
    <row r="5" spans="1:3" x14ac:dyDescent="0.3">
      <c r="A5" s="4" t="s">
        <v>201</v>
      </c>
      <c r="B5" s="2">
        <f>'Total Orgs'!B142</f>
        <v>2500</v>
      </c>
      <c r="C5" s="47" t="s">
        <v>709</v>
      </c>
    </row>
    <row r="6" spans="1:3" x14ac:dyDescent="0.3">
      <c r="A6" s="4" t="s">
        <v>5</v>
      </c>
      <c r="B6" s="2"/>
      <c r="C6" s="47" t="s">
        <v>710</v>
      </c>
    </row>
    <row r="7" spans="1:3" s="21" customFormat="1" x14ac:dyDescent="0.3">
      <c r="A7" s="13" t="s">
        <v>6</v>
      </c>
      <c r="B7" s="14"/>
      <c r="C7" s="273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SUM(B5+B6-B7-B8)</f>
        <v>2500</v>
      </c>
      <c r="C9" s="272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319"/>
      <c r="B12" s="320"/>
      <c r="C12" s="320"/>
    </row>
    <row r="13" spans="1:3" x14ac:dyDescent="0.3">
      <c r="A13" s="319"/>
      <c r="B13" s="320"/>
      <c r="C13" s="320"/>
    </row>
    <row r="14" spans="1:3" x14ac:dyDescent="0.3">
      <c r="A14" s="319"/>
      <c r="B14" s="320"/>
      <c r="C14" s="320"/>
    </row>
    <row r="15" spans="1:3" x14ac:dyDescent="0.3">
      <c r="A15" s="319"/>
      <c r="B15" s="320"/>
      <c r="C15" s="320"/>
    </row>
    <row r="16" spans="1:3" x14ac:dyDescent="0.3">
      <c r="A16" s="319"/>
      <c r="B16" s="320"/>
      <c r="C16" s="320"/>
    </row>
    <row r="17" spans="1:3" x14ac:dyDescent="0.3">
      <c r="A17" s="319"/>
      <c r="B17" s="320"/>
      <c r="C17" s="320"/>
    </row>
    <row r="18" spans="1:3" x14ac:dyDescent="0.3">
      <c r="A18" s="27"/>
    </row>
    <row r="19" spans="1:3" x14ac:dyDescent="0.3">
      <c r="A19" s="27"/>
    </row>
    <row r="20" spans="1:3" x14ac:dyDescent="0.3">
      <c r="A20" s="27"/>
    </row>
    <row r="21" spans="1:3" x14ac:dyDescent="0.3">
      <c r="A21" s="27"/>
    </row>
    <row r="22" spans="1:3" x14ac:dyDescent="0.3">
      <c r="A22" s="27"/>
    </row>
    <row r="23" spans="1:3" x14ac:dyDescent="0.3">
      <c r="A23" s="27"/>
    </row>
    <row r="24" spans="1:3" x14ac:dyDescent="0.3">
      <c r="A24" s="27"/>
    </row>
    <row r="25" spans="1:3" x14ac:dyDescent="0.3">
      <c r="A25" s="27"/>
    </row>
    <row r="26" spans="1:3" x14ac:dyDescent="0.3">
      <c r="A26" s="27"/>
    </row>
    <row r="27" spans="1:3" x14ac:dyDescent="0.3">
      <c r="A27" s="27"/>
    </row>
    <row r="28" spans="1:3" x14ac:dyDescent="0.3">
      <c r="A28" s="27"/>
    </row>
    <row r="29" spans="1:3" x14ac:dyDescent="0.3">
      <c r="A29" s="27"/>
    </row>
    <row r="30" spans="1:3" x14ac:dyDescent="0.3">
      <c r="A30" s="27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</sheetData>
  <hyperlinks>
    <hyperlink ref="A1" location="'Total Orgs'!A1" display="Total Organizations" xr:uid="{00000000-0004-0000-B000-000000000000}"/>
  </hyperlinks>
  <pageMargins left="0.7" right="0.7" top="0.75" bottom="0.75" header="0.3" footer="0.3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100-000000000000}">
  <sheetPr>
    <tabColor theme="1"/>
  </sheetPr>
  <dimension ref="A1:F72"/>
  <sheetViews>
    <sheetView zoomScale="85" zoomScaleNormal="8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0.19921875" customWidth="1"/>
  </cols>
  <sheetData>
    <row r="1" spans="1:6" x14ac:dyDescent="0.3">
      <c r="A1" s="5" t="s">
        <v>200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152</v>
      </c>
      <c r="C3" t="s">
        <v>384</v>
      </c>
    </row>
    <row r="4" spans="1:6" x14ac:dyDescent="0.3">
      <c r="C4" s="272" t="s">
        <v>220</v>
      </c>
    </row>
    <row r="5" spans="1:6" x14ac:dyDescent="0.3">
      <c r="A5" s="4" t="s">
        <v>201</v>
      </c>
      <c r="B5" s="2">
        <f>'Total Orgs'!B143</f>
        <v>15000</v>
      </c>
      <c r="C5" s="47" t="s">
        <v>385</v>
      </c>
    </row>
    <row r="6" spans="1:6" x14ac:dyDescent="0.3">
      <c r="A6" s="4" t="s">
        <v>5</v>
      </c>
      <c r="C6" s="47" t="s">
        <v>610</v>
      </c>
    </row>
    <row r="7" spans="1:6" x14ac:dyDescent="0.3">
      <c r="A7" s="4" t="s">
        <v>6</v>
      </c>
      <c r="C7" s="47" t="s">
        <v>670</v>
      </c>
    </row>
    <row r="8" spans="1:6" x14ac:dyDescent="0.3">
      <c r="A8" s="4" t="s">
        <v>7</v>
      </c>
      <c r="B8" s="2">
        <f>SUM(B12:B136)</f>
        <v>9319.57</v>
      </c>
    </row>
    <row r="9" spans="1:6" x14ac:dyDescent="0.3">
      <c r="A9" s="4" t="s">
        <v>202</v>
      </c>
      <c r="B9" s="2">
        <f>SUM(B5+B6-B8)</f>
        <v>5680.43</v>
      </c>
    </row>
    <row r="11" spans="1:6" s="1" customFormat="1" x14ac:dyDescent="0.3">
      <c r="A11" s="7" t="s">
        <v>203</v>
      </c>
      <c r="B11" s="3" t="s">
        <v>204</v>
      </c>
      <c r="C11" s="1" t="s">
        <v>205</v>
      </c>
    </row>
    <row r="12" spans="1:6" s="21" customFormat="1" x14ac:dyDescent="0.3">
      <c r="A12" s="4" t="s">
        <v>712</v>
      </c>
      <c r="B12" s="2">
        <v>1455</v>
      </c>
      <c r="C12" s="458" t="s">
        <v>790</v>
      </c>
      <c r="D12" s="13"/>
      <c r="E12" s="14"/>
      <c r="F12" s="15"/>
    </row>
    <row r="13" spans="1:6" x14ac:dyDescent="0.3">
      <c r="C13" s="10" t="s">
        <v>713</v>
      </c>
      <c r="D13" s="4"/>
      <c r="E13" s="2"/>
      <c r="F13" s="86"/>
    </row>
    <row r="14" spans="1:6" x14ac:dyDescent="0.3">
      <c r="A14" s="75"/>
      <c r="C14" s="16" t="s">
        <v>714</v>
      </c>
      <c r="E14" s="25"/>
    </row>
    <row r="15" spans="1:6" x14ac:dyDescent="0.3">
      <c r="A15" s="75"/>
      <c r="C15" s="16" t="s">
        <v>715</v>
      </c>
      <c r="E15" s="25"/>
    </row>
    <row r="16" spans="1:6" x14ac:dyDescent="0.3">
      <c r="A16" s="75"/>
      <c r="C16" s="16"/>
    </row>
    <row r="17" spans="1:4" x14ac:dyDescent="0.3">
      <c r="A17" s="75" t="s">
        <v>787</v>
      </c>
      <c r="B17" s="2">
        <v>7864.57</v>
      </c>
      <c r="C17" s="16" t="s">
        <v>791</v>
      </c>
    </row>
    <row r="18" spans="1:4" x14ac:dyDescent="0.3">
      <c r="A18" s="75"/>
      <c r="C18" s="16" t="s">
        <v>788</v>
      </c>
    </row>
    <row r="19" spans="1:4" x14ac:dyDescent="0.3">
      <c r="A19" s="75"/>
      <c r="C19" s="16" t="s">
        <v>789</v>
      </c>
    </row>
    <row r="20" spans="1:4" x14ac:dyDescent="0.3">
      <c r="A20" s="75"/>
      <c r="C20" s="16" t="s">
        <v>970</v>
      </c>
    </row>
    <row r="21" spans="1:4" x14ac:dyDescent="0.3">
      <c r="A21" s="75"/>
      <c r="C21" s="16"/>
    </row>
    <row r="22" spans="1:4" x14ac:dyDescent="0.3">
      <c r="A22" s="75"/>
      <c r="C22" s="16"/>
      <c r="D22" s="134"/>
    </row>
    <row r="23" spans="1:4" x14ac:dyDescent="0.3">
      <c r="A23" s="75"/>
      <c r="C23" s="16"/>
    </row>
    <row r="24" spans="1:4" x14ac:dyDescent="0.3">
      <c r="A24" s="75"/>
      <c r="C24" s="16"/>
    </row>
    <row r="25" spans="1:4" x14ac:dyDescent="0.3">
      <c r="A25" s="75"/>
      <c r="C25" s="16"/>
    </row>
    <row r="26" spans="1:4" x14ac:dyDescent="0.3">
      <c r="A26" s="75"/>
      <c r="C26" s="16"/>
    </row>
    <row r="27" spans="1:4" x14ac:dyDescent="0.3">
      <c r="A27" s="75"/>
      <c r="C27" s="16"/>
    </row>
    <row r="28" spans="1:4" x14ac:dyDescent="0.3">
      <c r="A28" s="75"/>
      <c r="C28" s="16"/>
    </row>
    <row r="29" spans="1:4" x14ac:dyDescent="0.3">
      <c r="A29" s="75"/>
      <c r="C29" s="16"/>
    </row>
    <row r="30" spans="1:4" x14ac:dyDescent="0.3">
      <c r="A30" s="75"/>
      <c r="C30" s="16"/>
    </row>
    <row r="31" spans="1:4" x14ac:dyDescent="0.3">
      <c r="A31" s="75"/>
      <c r="C31" s="16"/>
    </row>
    <row r="32" spans="1:4" x14ac:dyDescent="0.3">
      <c r="A32" s="75"/>
      <c r="C32" s="16"/>
    </row>
    <row r="33" spans="1:3" x14ac:dyDescent="0.3">
      <c r="A33" s="75"/>
    </row>
    <row r="34" spans="1:3" x14ac:dyDescent="0.3">
      <c r="A34" s="75"/>
    </row>
    <row r="36" spans="1:3" s="21" customFormat="1" x14ac:dyDescent="0.3">
      <c r="A36" s="80"/>
      <c r="B36" s="14"/>
      <c r="C36" s="15"/>
    </row>
    <row r="41" spans="1:3" x14ac:dyDescent="0.3">
      <c r="C41" s="16"/>
    </row>
    <row r="42" spans="1:3" x14ac:dyDescent="0.3">
      <c r="C42" s="16"/>
    </row>
    <row r="43" spans="1:3" x14ac:dyDescent="0.3">
      <c r="C43" s="16"/>
    </row>
    <row r="44" spans="1:3" s="21" customFormat="1" x14ac:dyDescent="0.3">
      <c r="A44" s="13"/>
      <c r="B44" s="286"/>
      <c r="C44" s="22"/>
    </row>
    <row r="45" spans="1:3" s="21" customFormat="1" x14ac:dyDescent="0.3">
      <c r="A45" s="13"/>
      <c r="B45" s="286"/>
      <c r="C45" s="22"/>
    </row>
    <row r="46" spans="1:3" s="21" customFormat="1" x14ac:dyDescent="0.3">
      <c r="A46" s="13"/>
      <c r="B46" s="14"/>
      <c r="C46" s="22"/>
    </row>
    <row r="47" spans="1:3" x14ac:dyDescent="0.3">
      <c r="C47" s="16"/>
    </row>
    <row r="48" spans="1:3" x14ac:dyDescent="0.3">
      <c r="C48" s="16"/>
    </row>
    <row r="49" spans="1:3" s="21" customFormat="1" x14ac:dyDescent="0.3">
      <c r="A49" s="13"/>
      <c r="B49" s="14"/>
      <c r="C49" s="15"/>
    </row>
    <row r="51" spans="1:3" x14ac:dyDescent="0.3">
      <c r="B51" s="287"/>
    </row>
    <row r="52" spans="1:3" x14ac:dyDescent="0.3">
      <c r="B52" s="287"/>
    </row>
    <row r="53" spans="1:3" s="21" customFormat="1" x14ac:dyDescent="0.3">
      <c r="A53" s="13"/>
      <c r="B53" s="14"/>
      <c r="C53" s="15"/>
    </row>
    <row r="57" spans="1:3" s="21" customFormat="1" x14ac:dyDescent="0.3">
      <c r="A57" s="288"/>
      <c r="B57" s="289"/>
      <c r="C57" s="290"/>
    </row>
    <row r="58" spans="1:3" x14ac:dyDescent="0.3">
      <c r="A58" s="75"/>
      <c r="C58" s="76"/>
    </row>
    <row r="59" spans="1:3" x14ac:dyDescent="0.3">
      <c r="A59" s="75"/>
      <c r="C59" s="76"/>
    </row>
    <row r="60" spans="1:3" x14ac:dyDescent="0.3">
      <c r="A60" s="75"/>
      <c r="C60" s="76"/>
    </row>
    <row r="61" spans="1:3" s="21" customFormat="1" x14ac:dyDescent="0.3">
      <c r="A61" s="80"/>
      <c r="B61" s="14"/>
      <c r="C61" s="81"/>
    </row>
    <row r="62" spans="1:3" x14ac:dyDescent="0.3">
      <c r="A62" s="75"/>
      <c r="C62" s="76"/>
    </row>
    <row r="63" spans="1:3" x14ac:dyDescent="0.3">
      <c r="A63" s="75"/>
      <c r="C63" s="76"/>
    </row>
    <row r="64" spans="1:3" x14ac:dyDescent="0.3">
      <c r="A64" s="75"/>
      <c r="C64" s="76"/>
    </row>
    <row r="65" spans="1:3" x14ac:dyDescent="0.3">
      <c r="A65" s="78"/>
      <c r="B65" s="79"/>
      <c r="C65" s="56"/>
    </row>
    <row r="66" spans="1:3" x14ac:dyDescent="0.3">
      <c r="C66" s="76"/>
    </row>
    <row r="67" spans="1:3" x14ac:dyDescent="0.3">
      <c r="C67" s="76"/>
    </row>
    <row r="68" spans="1:3" x14ac:dyDescent="0.3">
      <c r="C68" s="76"/>
    </row>
    <row r="69" spans="1:3" x14ac:dyDescent="0.3">
      <c r="C69" s="76"/>
    </row>
    <row r="70" spans="1:3" x14ac:dyDescent="0.3">
      <c r="C70" s="76"/>
    </row>
    <row r="71" spans="1:3" x14ac:dyDescent="0.3">
      <c r="C71" s="76"/>
    </row>
    <row r="72" spans="1:3" x14ac:dyDescent="0.3">
      <c r="C72" s="76"/>
    </row>
  </sheetData>
  <hyperlinks>
    <hyperlink ref="A1" location="'Total Orgs'!A1" display="Total Organizations" xr:uid="{00000000-0004-0000-B100-000000000000}"/>
  </hyperlinks>
  <pageMargins left="0.75" right="0.75" top="1" bottom="1" header="0.5" footer="0.5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686A0-D022-45C6-B13C-D621A27FDF80}">
  <dimension ref="A1:C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153</v>
      </c>
      <c r="C3" s="272" t="s">
        <v>220</v>
      </c>
    </row>
    <row r="4" spans="1:3" x14ac:dyDescent="0.3">
      <c r="C4" s="47" t="s">
        <v>624</v>
      </c>
    </row>
    <row r="5" spans="1:3" x14ac:dyDescent="0.3">
      <c r="A5" s="4" t="s">
        <v>201</v>
      </c>
      <c r="B5" s="2">
        <f>'Total Orgs'!B145</f>
        <v>1650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SUM(B12:B143)</f>
        <v>0</v>
      </c>
      <c r="C8" s="47"/>
    </row>
    <row r="9" spans="1:3" x14ac:dyDescent="0.3">
      <c r="A9" s="4" t="s">
        <v>202</v>
      </c>
      <c r="B9" s="2">
        <f>SUM(B5+B6-B8)</f>
        <v>1650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125"/>
    </row>
    <row r="18" spans="1:3" s="17" customFormat="1" x14ac:dyDescent="0.3">
      <c r="A18" s="228"/>
      <c r="B18" s="229"/>
      <c r="C18" s="9"/>
    </row>
    <row r="19" spans="1:3" x14ac:dyDescent="0.3">
      <c r="C19" s="8"/>
    </row>
    <row r="23" spans="1:3" s="17" customFormat="1" x14ac:dyDescent="0.3">
      <c r="A23" s="228"/>
      <c r="B23" s="229"/>
      <c r="C23" s="9"/>
    </row>
    <row r="24" spans="1:3" s="17" customFormat="1" x14ac:dyDescent="0.3">
      <c r="A24" s="228"/>
      <c r="B24" s="229"/>
      <c r="C24" s="8"/>
    </row>
    <row r="25" spans="1:3" s="17" customFormat="1" x14ac:dyDescent="0.3">
      <c r="A25" s="228"/>
      <c r="B25" s="229"/>
      <c r="C25" s="8"/>
    </row>
    <row r="26" spans="1:3" s="17" customFormat="1" x14ac:dyDescent="0.3">
      <c r="A26" s="228"/>
      <c r="B26" s="229"/>
      <c r="C26" s="8"/>
    </row>
    <row r="27" spans="1:3" s="17" customFormat="1" x14ac:dyDescent="0.3">
      <c r="A27" s="228"/>
      <c r="B27" s="229"/>
      <c r="C27" s="8"/>
    </row>
    <row r="28" spans="1:3" s="17" customFormat="1" x14ac:dyDescent="0.3">
      <c r="A28" s="228"/>
      <c r="B28" s="229"/>
      <c r="C28" s="8"/>
    </row>
    <row r="29" spans="1:3" s="17" customFormat="1" x14ac:dyDescent="0.3">
      <c r="A29" s="228"/>
      <c r="B29" s="229"/>
      <c r="C29" s="8"/>
    </row>
    <row r="30" spans="1:3" s="17" customFormat="1" x14ac:dyDescent="0.3">
      <c r="A30" s="228"/>
      <c r="B30" s="229"/>
      <c r="C30" s="9"/>
    </row>
    <row r="31" spans="1:3" s="17" customFormat="1" x14ac:dyDescent="0.3">
      <c r="A31" s="228"/>
      <c r="B31" s="229"/>
      <c r="C31" s="8"/>
    </row>
    <row r="32" spans="1:3" s="17" customFormat="1" x14ac:dyDescent="0.3">
      <c r="A32" s="228"/>
      <c r="B32" s="229"/>
      <c r="C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1FFD4B7A-A053-4ED9-AFEB-6CD0FEECF155}"/>
  </hyperlinks>
  <pageMargins left="0.75" right="0.75" top="1" bottom="1" header="0.5" footer="0.5"/>
  <pageSetup orientation="portrait" r:id="rId1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90590-4897-4DD3-9D70-3A2DB174B0ED}">
  <dimension ref="A1:C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386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Orgs'!B145</f>
        <v>1650</v>
      </c>
      <c r="C5" s="47" t="s">
        <v>592</v>
      </c>
    </row>
    <row r="6" spans="1:3" x14ac:dyDescent="0.3">
      <c r="A6" s="4" t="s">
        <v>5</v>
      </c>
      <c r="C6" s="47" t="s">
        <v>593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SUM(B12:B143)</f>
        <v>0</v>
      </c>
      <c r="C8" s="47"/>
    </row>
    <row r="9" spans="1:3" x14ac:dyDescent="0.3">
      <c r="A9" s="4" t="s">
        <v>202</v>
      </c>
      <c r="B9" s="2">
        <f>SUM(B5+B6-B8)</f>
        <v>1650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125"/>
    </row>
    <row r="18" spans="1:3" s="17" customFormat="1" x14ac:dyDescent="0.3">
      <c r="A18" s="228"/>
      <c r="B18" s="229"/>
      <c r="C18" s="9"/>
    </row>
    <row r="19" spans="1:3" x14ac:dyDescent="0.3">
      <c r="C19" s="8"/>
    </row>
    <row r="23" spans="1:3" s="17" customFormat="1" x14ac:dyDescent="0.3">
      <c r="A23" s="228"/>
      <c r="B23" s="229"/>
      <c r="C23" s="9"/>
    </row>
    <row r="24" spans="1:3" s="17" customFormat="1" x14ac:dyDescent="0.3">
      <c r="A24" s="228"/>
      <c r="B24" s="229"/>
      <c r="C24" s="8"/>
    </row>
    <row r="25" spans="1:3" s="17" customFormat="1" x14ac:dyDescent="0.3">
      <c r="A25" s="228"/>
      <c r="B25" s="229"/>
      <c r="C25" s="8"/>
    </row>
    <row r="26" spans="1:3" s="17" customFormat="1" x14ac:dyDescent="0.3">
      <c r="A26" s="228"/>
      <c r="B26" s="229"/>
      <c r="C26" s="8"/>
    </row>
    <row r="27" spans="1:3" s="17" customFormat="1" x14ac:dyDescent="0.3">
      <c r="A27" s="228"/>
      <c r="B27" s="229"/>
      <c r="C27" s="8"/>
    </row>
    <row r="28" spans="1:3" s="17" customFormat="1" x14ac:dyDescent="0.3">
      <c r="A28" s="228"/>
      <c r="B28" s="229"/>
      <c r="C28" s="8"/>
    </row>
    <row r="29" spans="1:3" s="17" customFormat="1" x14ac:dyDescent="0.3">
      <c r="A29" s="228"/>
      <c r="B29" s="229"/>
      <c r="C29" s="8"/>
    </row>
    <row r="30" spans="1:3" s="17" customFormat="1" x14ac:dyDescent="0.3">
      <c r="A30" s="228"/>
      <c r="B30" s="229"/>
      <c r="C30" s="9"/>
    </row>
    <row r="31" spans="1:3" s="17" customFormat="1" x14ac:dyDescent="0.3">
      <c r="A31" s="228"/>
      <c r="B31" s="229"/>
      <c r="C31" s="8"/>
    </row>
    <row r="32" spans="1:3" s="17" customFormat="1" x14ac:dyDescent="0.3">
      <c r="A32" s="228"/>
      <c r="B32" s="229"/>
      <c r="C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EAEEF13C-AFB2-4265-9670-122BFDD64402}"/>
  </hyperlinks>
  <pageMargins left="0.75" right="0.75" top="1" bottom="1" header="0.5" footer="0.5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0"/>
  </sheetPr>
  <dimension ref="A1:R5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</v>
      </c>
    </row>
    <row r="4" spans="1:3" x14ac:dyDescent="0.3">
      <c r="C4" s="272" t="s">
        <v>235</v>
      </c>
    </row>
    <row r="5" spans="1:3" x14ac:dyDescent="0.3">
      <c r="A5" s="4" t="s">
        <v>201</v>
      </c>
      <c r="B5" s="2">
        <f>'Total Orgs'!B18</f>
        <v>11000</v>
      </c>
      <c r="C5" s="47" t="s">
        <v>236</v>
      </c>
    </row>
    <row r="6" spans="1:3" x14ac:dyDescent="0.3">
      <c r="A6" s="4" t="s">
        <v>5</v>
      </c>
      <c r="C6" s="47" t="s">
        <v>237</v>
      </c>
    </row>
    <row r="7" spans="1:3" x14ac:dyDescent="0.3">
      <c r="A7" s="4" t="s">
        <v>6</v>
      </c>
      <c r="C7" s="47" t="s">
        <v>238</v>
      </c>
    </row>
    <row r="8" spans="1:3" x14ac:dyDescent="0.3">
      <c r="A8" s="4" t="s">
        <v>7</v>
      </c>
      <c r="B8" s="2">
        <f>SUM(B12:B112)</f>
        <v>950</v>
      </c>
      <c r="C8" s="47" t="s">
        <v>541</v>
      </c>
    </row>
    <row r="9" spans="1:3" x14ac:dyDescent="0.3">
      <c r="A9" s="4" t="s">
        <v>202</v>
      </c>
      <c r="B9" s="2">
        <f>SUM(B5+B6-B8)</f>
        <v>10050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645</v>
      </c>
      <c r="C12" s="97" t="s">
        <v>646</v>
      </c>
    </row>
    <row r="13" spans="1:3" x14ac:dyDescent="0.3">
      <c r="C13" s="97" t="s">
        <v>647</v>
      </c>
    </row>
    <row r="14" spans="1:3" x14ac:dyDescent="0.3">
      <c r="C14" s="97" t="s">
        <v>648</v>
      </c>
    </row>
    <row r="15" spans="1:3" x14ac:dyDescent="0.3">
      <c r="C15" s="97" t="s">
        <v>649</v>
      </c>
    </row>
    <row r="16" spans="1:3" x14ac:dyDescent="0.3">
      <c r="C16" s="97" t="s">
        <v>650</v>
      </c>
    </row>
    <row r="17" spans="1:4" x14ac:dyDescent="0.3">
      <c r="C17" s="97" t="s">
        <v>845</v>
      </c>
    </row>
    <row r="18" spans="1:4" x14ac:dyDescent="0.3">
      <c r="C18" s="97" t="s">
        <v>846</v>
      </c>
    </row>
    <row r="19" spans="1:4" x14ac:dyDescent="0.3">
      <c r="C19" s="97"/>
    </row>
    <row r="20" spans="1:4" x14ac:dyDescent="0.3">
      <c r="A20" s="4" t="s">
        <v>712</v>
      </c>
      <c r="B20" s="2">
        <v>220</v>
      </c>
      <c r="C20" s="97" t="s">
        <v>716</v>
      </c>
    </row>
    <row r="21" spans="1:4" x14ac:dyDescent="0.3">
      <c r="C21" s="97" t="s">
        <v>731</v>
      </c>
    </row>
    <row r="22" spans="1:4" x14ac:dyDescent="0.3">
      <c r="C22" s="97" t="s">
        <v>730</v>
      </c>
    </row>
    <row r="23" spans="1:4" x14ac:dyDescent="0.3">
      <c r="C23" s="97"/>
      <c r="D23" s="134"/>
    </row>
    <row r="24" spans="1:4" x14ac:dyDescent="0.3">
      <c r="A24" s="4" t="s">
        <v>889</v>
      </c>
      <c r="B24" s="2">
        <v>730</v>
      </c>
      <c r="C24" s="97" t="s">
        <v>976</v>
      </c>
    </row>
    <row r="25" spans="1:4" x14ac:dyDescent="0.3">
      <c r="C25" s="97" t="s">
        <v>977</v>
      </c>
    </row>
    <row r="26" spans="1:4" x14ac:dyDescent="0.3">
      <c r="C26" s="97" t="s">
        <v>978</v>
      </c>
    </row>
    <row r="27" spans="1:4" x14ac:dyDescent="0.3">
      <c r="C27" s="97" t="s">
        <v>979</v>
      </c>
    </row>
    <row r="28" spans="1:4" x14ac:dyDescent="0.3">
      <c r="C28" s="97"/>
    </row>
    <row r="29" spans="1:4" x14ac:dyDescent="0.3">
      <c r="C29" s="97"/>
    </row>
    <row r="30" spans="1:4" x14ac:dyDescent="0.3">
      <c r="C30" s="97"/>
    </row>
    <row r="31" spans="1:4" x14ac:dyDescent="0.3">
      <c r="C31" s="97"/>
      <c r="D31" s="134"/>
    </row>
    <row r="32" spans="1:4" x14ac:dyDescent="0.3">
      <c r="C32" s="447"/>
    </row>
    <row r="33" spans="3:3" x14ac:dyDescent="0.3">
      <c r="C33" s="97"/>
    </row>
    <row r="34" spans="3:3" x14ac:dyDescent="0.3">
      <c r="C34" s="97"/>
    </row>
    <row r="35" spans="3:3" x14ac:dyDescent="0.3">
      <c r="C35" s="97"/>
    </row>
    <row r="36" spans="3:3" x14ac:dyDescent="0.3">
      <c r="C36" s="97"/>
    </row>
    <row r="37" spans="3:3" x14ac:dyDescent="0.3">
      <c r="C37" s="97"/>
    </row>
    <row r="38" spans="3:3" x14ac:dyDescent="0.3">
      <c r="C38" s="97"/>
    </row>
    <row r="39" spans="3:3" x14ac:dyDescent="0.3">
      <c r="C39" s="97"/>
    </row>
    <row r="40" spans="3:3" x14ac:dyDescent="0.3">
      <c r="C40" s="97"/>
    </row>
    <row r="41" spans="3:3" x14ac:dyDescent="0.3">
      <c r="C41" s="97"/>
    </row>
    <row r="57" spans="2:18" x14ac:dyDescent="0.3">
      <c r="B57" s="132"/>
      <c r="C57" s="300"/>
      <c r="D57" s="300"/>
      <c r="E57" s="300"/>
      <c r="F57" s="300"/>
      <c r="G57" s="300"/>
      <c r="H57" s="300"/>
      <c r="I57" s="300"/>
      <c r="J57" s="300"/>
      <c r="K57" s="300"/>
      <c r="L57" s="300"/>
      <c r="M57" s="300"/>
      <c r="N57" s="300"/>
      <c r="O57" s="300"/>
      <c r="P57" s="300"/>
      <c r="Q57" s="300"/>
      <c r="R57" s="300"/>
    </row>
    <row r="58" spans="2:18" x14ac:dyDescent="0.3">
      <c r="B58"/>
      <c r="C58" s="300"/>
      <c r="D58" s="300"/>
      <c r="E58" s="300"/>
      <c r="F58" s="300"/>
      <c r="G58" s="300"/>
      <c r="H58" s="300"/>
      <c r="I58" s="300"/>
      <c r="J58" s="300"/>
      <c r="K58" s="300"/>
      <c r="L58" s="300"/>
      <c r="M58" s="300"/>
      <c r="N58" s="300"/>
      <c r="O58" s="300"/>
      <c r="P58" s="300"/>
      <c r="Q58" s="300"/>
      <c r="R58" s="300"/>
    </row>
  </sheetData>
  <hyperlinks>
    <hyperlink ref="A1" location="'Total Orgs'!A1" display="Total Organizations" xr:uid="{00000000-0004-0000-1300-000000000000}"/>
  </hyperlinks>
  <pageMargins left="0.75" right="0.75" top="1" bottom="1" header="0.5" footer="0.5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4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155</v>
      </c>
    </row>
    <row r="5" spans="1:3" x14ac:dyDescent="0.3">
      <c r="A5" s="4" t="s">
        <v>201</v>
      </c>
      <c r="B5" s="2">
        <f>'Total Orgs'!B146</f>
        <v>0</v>
      </c>
    </row>
    <row r="6" spans="1:3" x14ac:dyDescent="0.3">
      <c r="A6" s="4" t="s">
        <v>5</v>
      </c>
    </row>
    <row r="7" spans="1:3" s="15" customFormat="1" x14ac:dyDescent="0.3">
      <c r="A7" s="20" t="s">
        <v>387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B400-000000000000}"/>
  </hyperlinks>
  <pageMargins left="0.75" right="0.75" top="1" bottom="1" header="0.5" footer="0.5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1C16F-07B9-4172-8649-497BF61E7685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156</v>
      </c>
    </row>
    <row r="5" spans="1:3" x14ac:dyDescent="0.3">
      <c r="A5" s="4" t="s">
        <v>201</v>
      </c>
      <c r="B5" s="2">
        <f>'Total Orgs'!B147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37210B0A-A3A3-4C32-93B0-3DBAED69465E}"/>
  </hyperlinks>
  <pageMargins left="0.75" right="0.75" top="1" bottom="1" header="0.5" footer="0.5"/>
  <pageSetup orientation="portrait" r:id="rId1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5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  <c r="C2" s="272" t="s">
        <v>220</v>
      </c>
    </row>
    <row r="3" spans="1:3" x14ac:dyDescent="0.3">
      <c r="A3" s="6" t="s">
        <v>157</v>
      </c>
      <c r="C3" s="47" t="s">
        <v>658</v>
      </c>
    </row>
    <row r="4" spans="1:3" x14ac:dyDescent="0.3">
      <c r="C4" s="47" t="s">
        <v>659</v>
      </c>
    </row>
    <row r="5" spans="1:3" x14ac:dyDescent="0.3">
      <c r="A5" s="4" t="s">
        <v>201</v>
      </c>
      <c r="B5" s="2">
        <f>'Total Orgs'!B148</f>
        <v>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B500-000000000000}"/>
  </hyperlinks>
  <pageMargins left="0.75" right="0.75" top="1" bottom="1" header="0.5" footer="0.5"/>
  <pageSetup orientation="portrait" r:id="rId1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8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158</v>
      </c>
    </row>
    <row r="5" spans="1:3" x14ac:dyDescent="0.3">
      <c r="A5" s="4" t="s">
        <v>201</v>
      </c>
      <c r="B5" s="2">
        <f>INACTIVE!B49</f>
        <v>0</v>
      </c>
    </row>
    <row r="6" spans="1:3" x14ac:dyDescent="0.3">
      <c r="A6" s="4" t="s">
        <v>5</v>
      </c>
    </row>
    <row r="7" spans="1:3" s="21" customFormat="1" x14ac:dyDescent="0.3">
      <c r="A7" s="13" t="s">
        <v>6</v>
      </c>
      <c r="B7" s="14"/>
      <c r="C7" s="15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B800-000000000000}"/>
  </hyperlinks>
  <pageMargins left="0.75" right="0.75" top="1" bottom="1" header="0.5" footer="0.5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9A522-10CD-4122-8D73-D68E121D7A2E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161</v>
      </c>
    </row>
    <row r="5" spans="1:3" x14ac:dyDescent="0.3">
      <c r="A5" s="4" t="s">
        <v>201</v>
      </c>
      <c r="B5" s="2">
        <f>'Total Orgs'!B152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  <c r="C8" s="10"/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9A73FBD2-846F-4A7B-BA97-651EFF22A905}"/>
  </hyperlinks>
  <pageMargins left="0.75" right="0.75" top="1" bottom="1" header="0.5" footer="0.5"/>
  <pageSetup orientation="portrait" horizontalDpi="4294967292" verticalDpi="4294967292" r:id="rId1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180A6-871C-40D2-9F1E-135F886F169D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388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Orgs'!B153</f>
        <v>575</v>
      </c>
      <c r="C5" s="47" t="s">
        <v>507</v>
      </c>
    </row>
    <row r="6" spans="1:3" x14ac:dyDescent="0.3">
      <c r="A6" s="4" t="s">
        <v>5</v>
      </c>
      <c r="C6" s="47" t="s">
        <v>526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282"/>
    </row>
    <row r="9" spans="1:3" x14ac:dyDescent="0.3">
      <c r="A9" s="4" t="s">
        <v>202</v>
      </c>
      <c r="B9" s="2">
        <f>SUM(B5+B6-B7-B8)</f>
        <v>575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14184B2A-76DB-4FF7-81BA-A5CACF38462C}"/>
  </hyperlinks>
  <pageMargins left="0.75" right="0.75" top="1" bottom="1" header="0.5" footer="0.5"/>
  <pageSetup orientation="portrait" horizontalDpi="4294967292" verticalDpi="4294967292" r:id="rId1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232EC-B399-4C59-AD9D-D5199F1D39AF}">
  <dimension ref="A1:M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163</v>
      </c>
      <c r="C3" t="s">
        <v>220</v>
      </c>
    </row>
    <row r="4" spans="1:3" x14ac:dyDescent="0.3">
      <c r="C4" t="s">
        <v>782</v>
      </c>
    </row>
    <row r="5" spans="1:3" x14ac:dyDescent="0.3">
      <c r="A5" s="4" t="s">
        <v>201</v>
      </c>
      <c r="B5" s="2">
        <f>'Total Orgs'!B154</f>
        <v>260</v>
      </c>
      <c r="C5" t="s">
        <v>783</v>
      </c>
    </row>
    <row r="6" spans="1:3" x14ac:dyDescent="0.3">
      <c r="A6" s="4" t="s">
        <v>5</v>
      </c>
      <c r="B6" s="2">
        <v>500</v>
      </c>
    </row>
    <row r="7" spans="1:3" x14ac:dyDescent="0.3">
      <c r="A7" s="4" t="s">
        <v>7</v>
      </c>
      <c r="B7" s="2">
        <f>SUM(B11:B142)</f>
        <v>0</v>
      </c>
    </row>
    <row r="8" spans="1:3" x14ac:dyDescent="0.3">
      <c r="A8" s="4" t="s">
        <v>202</v>
      </c>
      <c r="B8" s="2">
        <f>SUM(B5+B6-B7)</f>
        <v>760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A16"/>
      <c r="B16"/>
    </row>
    <row r="17" spans="1:13" s="17" customFormat="1" x14ac:dyDescent="0.3">
      <c r="A17"/>
      <c r="B17"/>
      <c r="C17"/>
      <c r="D17"/>
      <c r="E17"/>
      <c r="F17"/>
      <c r="G17"/>
      <c r="H17"/>
      <c r="I17"/>
      <c r="J17"/>
      <c r="K17"/>
      <c r="L17"/>
      <c r="M17"/>
    </row>
    <row r="18" spans="1:13" x14ac:dyDescent="0.3">
      <c r="A18"/>
      <c r="B18"/>
    </row>
    <row r="19" spans="1:13" x14ac:dyDescent="0.3">
      <c r="A19"/>
      <c r="B19"/>
    </row>
    <row r="20" spans="1:13" x14ac:dyDescent="0.3">
      <c r="A20"/>
      <c r="B20"/>
    </row>
    <row r="21" spans="1:13" x14ac:dyDescent="0.3">
      <c r="A21"/>
      <c r="B21"/>
    </row>
    <row r="22" spans="1:13" s="17" customFormat="1" x14ac:dyDescent="0.3">
      <c r="A22"/>
      <c r="B22"/>
      <c r="C22"/>
      <c r="D22"/>
      <c r="E22"/>
      <c r="F22"/>
      <c r="G22"/>
      <c r="H22"/>
      <c r="I22"/>
      <c r="J22"/>
      <c r="K22"/>
      <c r="L22"/>
      <c r="M22"/>
    </row>
    <row r="23" spans="1:13" s="17" customFormat="1" x14ac:dyDescent="0.3">
      <c r="A23"/>
      <c r="B23"/>
      <c r="C23"/>
      <c r="D23"/>
      <c r="E23"/>
      <c r="F23"/>
      <c r="G23"/>
      <c r="H23"/>
      <c r="I23"/>
      <c r="J23"/>
      <c r="K23"/>
      <c r="L23"/>
      <c r="M23"/>
    </row>
    <row r="24" spans="1:13" s="17" customFormat="1" x14ac:dyDescent="0.3">
      <c r="A24"/>
      <c r="B24"/>
      <c r="C24"/>
      <c r="D24"/>
      <c r="E24"/>
      <c r="F24"/>
      <c r="G24"/>
      <c r="H24"/>
      <c r="I24"/>
      <c r="J24"/>
      <c r="K24"/>
      <c r="L24"/>
      <c r="M24"/>
    </row>
    <row r="25" spans="1:13" s="17" customFormat="1" x14ac:dyDescent="0.3">
      <c r="A25"/>
      <c r="B25"/>
      <c r="C25"/>
      <c r="D25"/>
      <c r="E25"/>
      <c r="F25"/>
      <c r="G25"/>
      <c r="H25"/>
      <c r="I25"/>
      <c r="J25"/>
      <c r="K25"/>
      <c r="L25"/>
      <c r="M25"/>
    </row>
    <row r="26" spans="1:13" s="17" customFormat="1" x14ac:dyDescent="0.3">
      <c r="A26"/>
      <c r="B26"/>
      <c r="C26"/>
      <c r="D26"/>
      <c r="E26"/>
      <c r="F26"/>
      <c r="G26"/>
      <c r="H26"/>
      <c r="I26"/>
      <c r="J26"/>
      <c r="K26"/>
      <c r="L26"/>
      <c r="M26"/>
    </row>
    <row r="27" spans="1:13" s="17" customFormat="1" x14ac:dyDescent="0.3">
      <c r="A27"/>
      <c r="B27"/>
      <c r="C27"/>
      <c r="D27"/>
      <c r="E27"/>
      <c r="F27"/>
      <c r="G27"/>
      <c r="H27"/>
      <c r="I27"/>
      <c r="J27"/>
      <c r="K27"/>
      <c r="L27"/>
      <c r="M27"/>
    </row>
    <row r="28" spans="1:13" s="17" customFormat="1" x14ac:dyDescent="0.3">
      <c r="A28"/>
      <c r="B28"/>
      <c r="C28"/>
      <c r="D28"/>
      <c r="E28"/>
      <c r="F28"/>
      <c r="G28"/>
      <c r="H28"/>
      <c r="I28"/>
      <c r="J28"/>
      <c r="K28"/>
      <c r="L28"/>
      <c r="M28"/>
    </row>
    <row r="29" spans="1:13" s="17" customFormat="1" x14ac:dyDescent="0.3">
      <c r="A29"/>
      <c r="B29"/>
      <c r="C29"/>
      <c r="D29"/>
      <c r="E29"/>
      <c r="F29"/>
      <c r="G29"/>
      <c r="H29"/>
      <c r="I29"/>
      <c r="J29"/>
      <c r="K29"/>
      <c r="L29"/>
      <c r="M29"/>
    </row>
    <row r="30" spans="1:13" s="17" customFormat="1" x14ac:dyDescent="0.3">
      <c r="A30"/>
      <c r="B30"/>
      <c r="C30"/>
      <c r="D30"/>
      <c r="E30"/>
      <c r="F30"/>
      <c r="G30"/>
      <c r="H30"/>
      <c r="I30"/>
      <c r="J30"/>
      <c r="K30"/>
      <c r="L30"/>
      <c r="M30"/>
    </row>
    <row r="31" spans="1:13" s="17" customFormat="1" x14ac:dyDescent="0.3">
      <c r="A31"/>
      <c r="B31"/>
      <c r="C31"/>
      <c r="D31"/>
      <c r="E31"/>
      <c r="F31"/>
      <c r="G31"/>
      <c r="H31"/>
      <c r="I31"/>
      <c r="J31"/>
      <c r="K31"/>
      <c r="L31"/>
      <c r="M31"/>
    </row>
    <row r="32" spans="1:13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6F48DE7D-8F60-46A1-B59E-4F0EC6EF7E71}"/>
  </hyperlinks>
  <pageMargins left="0.75" right="0.75" top="1" bottom="1" header="0.5" footer="0.5"/>
  <pageSetup orientation="portrait" r:id="rId1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B00-000000000000}">
  <sheetPr>
    <tabColor theme="1"/>
  </sheetPr>
  <dimension ref="A1:C20"/>
  <sheetViews>
    <sheetView workbookViewId="0"/>
  </sheetViews>
  <sheetFormatPr defaultColWidth="11" defaultRowHeight="15.6" x14ac:dyDescent="0.3"/>
  <cols>
    <col min="1" max="1" width="20.398437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93" t="s">
        <v>389</v>
      </c>
      <c r="C3" t="s">
        <v>390</v>
      </c>
    </row>
    <row r="4" spans="1:3" x14ac:dyDescent="0.3">
      <c r="C4" t="s">
        <v>391</v>
      </c>
    </row>
    <row r="5" spans="1:3" x14ac:dyDescent="0.3">
      <c r="A5" s="4" t="s">
        <v>201</v>
      </c>
      <c r="B5" s="2">
        <f>'Total Orgs'!B155</f>
        <v>15000</v>
      </c>
      <c r="C5" t="s">
        <v>392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5000</v>
      </c>
    </row>
    <row r="8" spans="1:3" x14ac:dyDescent="0.3">
      <c r="A8" s="4" t="s">
        <v>7</v>
      </c>
      <c r="B8" s="2">
        <f>SUM(B12:B99)</f>
        <v>0</v>
      </c>
    </row>
    <row r="9" spans="1:3" x14ac:dyDescent="0.3">
      <c r="A9" s="4" t="s">
        <v>202</v>
      </c>
      <c r="B9" s="2">
        <f>SUM(B5+B6-B7-B8)</f>
        <v>10000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0"/>
    </row>
    <row r="13" spans="1:3" x14ac:dyDescent="0.3">
      <c r="C13" s="10"/>
    </row>
    <row r="14" spans="1:3" x14ac:dyDescent="0.3">
      <c r="C14" s="10"/>
    </row>
    <row r="15" spans="1:3" x14ac:dyDescent="0.3">
      <c r="C15" s="10"/>
    </row>
    <row r="16" spans="1:3" x14ac:dyDescent="0.3">
      <c r="C16" s="10"/>
    </row>
    <row r="17" spans="3:3" x14ac:dyDescent="0.3">
      <c r="C17" s="10"/>
    </row>
    <row r="18" spans="3:3" x14ac:dyDescent="0.3">
      <c r="C18" s="10"/>
    </row>
    <row r="19" spans="3:3" x14ac:dyDescent="0.3">
      <c r="C19" s="10"/>
    </row>
    <row r="20" spans="3:3" x14ac:dyDescent="0.3">
      <c r="C20" s="10"/>
    </row>
  </sheetData>
  <hyperlinks>
    <hyperlink ref="A1" location="'Total Orgs'!A1" display="Total Organizations" xr:uid="{00000000-0004-0000-BB00-000000000000}"/>
  </hyperlinks>
  <pageMargins left="0.75" right="0.75" top="1" bottom="1" header="0.5" footer="0.5"/>
  <pageSetup orientation="portrait" horizontalDpi="4294967292" verticalDpi="4294967292" r:id="rId1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54D05-1B75-4BF3-BDA5-EFEC9C433592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393</v>
      </c>
      <c r="C3" t="s">
        <v>329</v>
      </c>
    </row>
    <row r="5" spans="1:3" x14ac:dyDescent="0.3">
      <c r="A5" s="4" t="s">
        <v>201</v>
      </c>
      <c r="B5" s="2">
        <f>'Total Orgs'!B156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88992F8-6ABF-4153-B3EE-7C4827310BA8}"/>
  </hyperlinks>
  <pageMargins left="0.75" right="0.75" top="1" bottom="1" header="0.5" footer="0.5"/>
  <pageSetup orientation="portrait" horizontalDpi="4294967292" verticalDpi="4294967292" r:id="rId1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5495-2B6D-447E-A51A-C2B23B7A67C7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166</v>
      </c>
      <c r="C3" s="272" t="s">
        <v>220</v>
      </c>
    </row>
    <row r="4" spans="1:3" x14ac:dyDescent="0.3">
      <c r="C4" s="47" t="s">
        <v>803</v>
      </c>
    </row>
    <row r="5" spans="1:3" x14ac:dyDescent="0.3">
      <c r="A5" s="4" t="s">
        <v>201</v>
      </c>
      <c r="B5" s="2">
        <f>'Total Orgs'!B157</f>
        <v>575</v>
      </c>
      <c r="C5" s="47" t="s">
        <v>804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575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BA61B40A-F566-402C-961F-BBA30A702B41}"/>
  </hyperlinks>
  <pageMargins left="0.75" right="0.75" top="1" bottom="1" header="0.5" footer="0.5"/>
  <pageSetup orientation="portrait" horizontalDpi="4294967292" verticalDpi="4294967292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9D6EB-9D91-4DCB-BA99-43CF02D9E88A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0.09765625" style="19" customWidth="1"/>
    <col min="4" max="4" width="9" style="19" customWidth="1"/>
    <col min="5" max="16384" width="9" style="19"/>
  </cols>
  <sheetData>
    <row r="1" spans="1:3" x14ac:dyDescent="0.3">
      <c r="A1" s="5" t="s">
        <v>200</v>
      </c>
      <c r="B1" s="229"/>
      <c r="C1" s="1" t="e">
        <f>'Total Orgs'!#REF!</f>
        <v>#REF!</v>
      </c>
    </row>
    <row r="2" spans="1:3" x14ac:dyDescent="0.3">
      <c r="A2" s="5"/>
      <c r="B2" s="229"/>
      <c r="C2" s="8"/>
    </row>
    <row r="3" spans="1:3" x14ac:dyDescent="0.3">
      <c r="A3" s="8" t="s">
        <v>28</v>
      </c>
      <c r="B3" s="229"/>
      <c r="C3" s="8"/>
    </row>
    <row r="4" spans="1:3" x14ac:dyDescent="0.3">
      <c r="A4" s="228"/>
      <c r="B4" s="229"/>
      <c r="C4" s="272" t="s">
        <v>215</v>
      </c>
    </row>
    <row r="5" spans="1:3" x14ac:dyDescent="0.3">
      <c r="A5" s="228" t="s">
        <v>201</v>
      </c>
      <c r="B5" s="229">
        <f>'Total Orgs'!B19</f>
        <v>600</v>
      </c>
      <c r="C5" s="272" t="s">
        <v>239</v>
      </c>
    </row>
    <row r="6" spans="1:3" x14ac:dyDescent="0.3">
      <c r="A6" s="228" t="s">
        <v>5</v>
      </c>
      <c r="B6" s="229"/>
      <c r="C6" s="272" t="s">
        <v>776</v>
      </c>
    </row>
    <row r="7" spans="1:3" s="44" customFormat="1" x14ac:dyDescent="0.3">
      <c r="A7" s="243" t="s">
        <v>6</v>
      </c>
      <c r="B7" s="244"/>
      <c r="C7" s="273" t="s">
        <v>777</v>
      </c>
    </row>
    <row r="8" spans="1:3" x14ac:dyDescent="0.3">
      <c r="A8" s="228" t="s">
        <v>7</v>
      </c>
      <c r="B8" s="229">
        <f>SUM(B12:B101)</f>
        <v>0</v>
      </c>
      <c r="C8" s="272"/>
    </row>
    <row r="9" spans="1:3" x14ac:dyDescent="0.3">
      <c r="A9" s="228" t="s">
        <v>202</v>
      </c>
      <c r="B9" s="229">
        <f>SUM(B5+B6-B7-B8)</f>
        <v>600</v>
      </c>
      <c r="C9" s="8"/>
    </row>
    <row r="10" spans="1:3" x14ac:dyDescent="0.3">
      <c r="A10" s="228"/>
      <c r="B10" s="229"/>
      <c r="C10" s="8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228"/>
      <c r="B12" s="8"/>
      <c r="C12"/>
    </row>
    <row r="13" spans="1:3" x14ac:dyDescent="0.3">
      <c r="A13" s="8"/>
      <c r="B13" s="8"/>
      <c r="C13"/>
    </row>
    <row r="14" spans="1:3" x14ac:dyDescent="0.3">
      <c r="A14" s="245"/>
      <c r="B14" s="8"/>
      <c r="C14"/>
    </row>
    <row r="15" spans="1:3" x14ac:dyDescent="0.3">
      <c r="A15" s="228"/>
      <c r="B15" s="8"/>
      <c r="C15"/>
    </row>
    <row r="16" spans="1:3" x14ac:dyDescent="0.3">
      <c r="A16" s="245"/>
      <c r="B16" s="8"/>
      <c r="C16"/>
    </row>
    <row r="17" spans="1:3" x14ac:dyDescent="0.3">
      <c r="A17" s="228"/>
      <c r="B17" s="8"/>
      <c r="C17"/>
    </row>
    <row r="18" spans="1:3" x14ac:dyDescent="0.3">
      <c r="A18" s="8"/>
      <c r="B18" s="8"/>
      <c r="C18" s="10"/>
    </row>
    <row r="19" spans="1:3" x14ac:dyDescent="0.3">
      <c r="A19" s="245"/>
      <c r="B19" s="8"/>
      <c r="C19"/>
    </row>
    <row r="20" spans="1:3" s="44" customFormat="1" x14ac:dyDescent="0.3">
      <c r="A20" s="243"/>
      <c r="B20" s="241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EAD5FF9E-A617-4BAE-82B0-1A25C0044254}"/>
  </hyperlinks>
  <pageMargins left="0.7" right="0.7" top="0.75" bottom="0.75" header="0.3" footer="0.3"/>
  <pageSetup orientation="portrait" r:id="rId1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130ED-F66D-4304-85CE-A448C4AAE9C3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394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Orgs'!B158</f>
        <v>390</v>
      </c>
      <c r="C5" s="47" t="s">
        <v>395</v>
      </c>
    </row>
    <row r="6" spans="1:3" x14ac:dyDescent="0.3">
      <c r="A6" s="4" t="s">
        <v>5</v>
      </c>
      <c r="C6" s="47" t="s">
        <v>396</v>
      </c>
    </row>
    <row r="7" spans="1:3" x14ac:dyDescent="0.3">
      <c r="A7" s="4" t="s">
        <v>6</v>
      </c>
      <c r="C7" s="47" t="s">
        <v>608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390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3B929ECE-2F35-48E0-9012-11E002010999}"/>
  </hyperlinks>
  <pageMargins left="0.75" right="0.75" top="1" bottom="1" header="0.5" footer="0.5"/>
  <pageSetup orientation="portrait" horizontalDpi="4294967292" verticalDpi="4294967292" r:id="rId1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A414F-463F-4DA9-8881-9FE7F0397BF6}">
  <sheetPr>
    <tabColor theme="1"/>
  </sheetPr>
  <dimension ref="A1:I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200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397</v>
      </c>
      <c r="C3" s="272" t="s">
        <v>220</v>
      </c>
    </row>
    <row r="4" spans="1:9" x14ac:dyDescent="0.3">
      <c r="C4" s="47" t="s">
        <v>581</v>
      </c>
    </row>
    <row r="5" spans="1:9" x14ac:dyDescent="0.3">
      <c r="A5" s="4" t="s">
        <v>201</v>
      </c>
      <c r="B5" s="2">
        <f>'Total Orgs'!B159</f>
        <v>0</v>
      </c>
      <c r="C5" s="47"/>
    </row>
    <row r="6" spans="1:9" x14ac:dyDescent="0.3">
      <c r="A6" s="4" t="s">
        <v>5</v>
      </c>
      <c r="C6" s="47"/>
    </row>
    <row r="7" spans="1:9" x14ac:dyDescent="0.3">
      <c r="A7" s="4" t="s">
        <v>6</v>
      </c>
      <c r="C7" s="47"/>
    </row>
    <row r="8" spans="1:9" x14ac:dyDescent="0.3">
      <c r="A8" s="4" t="s">
        <v>7</v>
      </c>
      <c r="B8" s="2">
        <f>SUM(B12:B101)</f>
        <v>0</v>
      </c>
      <c r="C8" s="47"/>
    </row>
    <row r="9" spans="1:9" x14ac:dyDescent="0.3">
      <c r="A9" s="4" t="s">
        <v>202</v>
      </c>
      <c r="B9" s="2">
        <f>SUM(B5+B6-B7-B8)</f>
        <v>0</v>
      </c>
    </row>
    <row r="11" spans="1:9" s="1" customFormat="1" x14ac:dyDescent="0.3">
      <c r="A11" s="7" t="s">
        <v>203</v>
      </c>
      <c r="B11" s="3" t="s">
        <v>204</v>
      </c>
      <c r="C11" s="1" t="s">
        <v>205</v>
      </c>
    </row>
    <row r="13" spans="1:9" x14ac:dyDescent="0.3">
      <c r="C13" s="195"/>
      <c r="F13" s="99"/>
      <c r="H13" s="99"/>
    </row>
    <row r="14" spans="1:9" x14ac:dyDescent="0.3">
      <c r="F14" s="100"/>
      <c r="H14" s="99"/>
    </row>
    <row r="15" spans="1:9" x14ac:dyDescent="0.3">
      <c r="H15" s="100"/>
    </row>
    <row r="16" spans="1:9" x14ac:dyDescent="0.3">
      <c r="F16" s="99"/>
      <c r="H16" s="99"/>
      <c r="I16" s="127"/>
    </row>
  </sheetData>
  <hyperlinks>
    <hyperlink ref="A1" location="'Total Orgs'!A1" display="Total Organizations" xr:uid="{46D414CF-BF5D-4F1E-B968-EF3697F479CC}"/>
  </hyperlinks>
  <pageMargins left="0.75" right="0.75" top="1" bottom="1" header="0.5" footer="0.5"/>
  <pageSetup orientation="portrait" horizontalDpi="4294967292" verticalDpi="4294967292" r:id="rId1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2377A-4CFC-4701-8D97-A2A4E13DE405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169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Orgs'!B160</f>
        <v>900</v>
      </c>
      <c r="C5" s="47" t="s">
        <v>398</v>
      </c>
    </row>
    <row r="6" spans="1:3" x14ac:dyDescent="0.3">
      <c r="A6" s="4" t="s">
        <v>5</v>
      </c>
      <c r="C6" s="47" t="s">
        <v>566</v>
      </c>
    </row>
    <row r="7" spans="1:3" x14ac:dyDescent="0.3">
      <c r="A7" s="4" t="s">
        <v>6</v>
      </c>
      <c r="C7" s="47" t="s">
        <v>572</v>
      </c>
    </row>
    <row r="8" spans="1:3" x14ac:dyDescent="0.3">
      <c r="A8" s="4" t="s">
        <v>7</v>
      </c>
      <c r="B8" s="2">
        <f>SUM(B12:B143)</f>
        <v>0</v>
      </c>
      <c r="C8" s="272"/>
    </row>
    <row r="9" spans="1:3" x14ac:dyDescent="0.3">
      <c r="A9" s="4" t="s">
        <v>202</v>
      </c>
      <c r="B9" s="2">
        <f>SUM(B5+B6-B8)</f>
        <v>900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10" x14ac:dyDescent="0.3">
      <c r="D17" s="134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D21ECBC5-9F59-4B28-A3D2-FCF6737AE5B1}"/>
  </hyperlinks>
  <pageMargins left="0.75" right="0.75" top="1" bottom="1" header="0.5" footer="0.5"/>
  <pageSetup orientation="portrait" r:id="rId1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9C1F8-2F1E-4BB7-9FB5-0CB712EB554A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170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Orgs'!B161</f>
        <v>500</v>
      </c>
      <c r="C5" s="272" t="s">
        <v>508</v>
      </c>
    </row>
    <row r="6" spans="1:3" x14ac:dyDescent="0.3">
      <c r="A6" s="4" t="s">
        <v>5</v>
      </c>
      <c r="C6" s="272"/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SUM(B12:B143)</f>
        <v>0</v>
      </c>
      <c r="C8" s="272"/>
    </row>
    <row r="9" spans="1:3" x14ac:dyDescent="0.3">
      <c r="A9" s="4" t="s">
        <v>202</v>
      </c>
      <c r="B9" s="2">
        <f>SUM(B5+B6-B8)</f>
        <v>500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125"/>
    </row>
    <row r="17" spans="1:10" x14ac:dyDescent="0.3">
      <c r="D17" s="134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A35"/>
      <c r="B35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B5A7291B-0832-4178-A97C-754F0C4CAF4E}"/>
  </hyperlinks>
  <pageMargins left="0.75" right="0.75" top="1" bottom="1" header="0.5" footer="0.5"/>
  <pageSetup orientation="portrait" r:id="rId1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F212A-A585-46A2-9820-67316955319A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399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Orgs'!B162</f>
        <v>300</v>
      </c>
      <c r="C5" s="47" t="s">
        <v>400</v>
      </c>
    </row>
    <row r="6" spans="1:3" x14ac:dyDescent="0.3">
      <c r="A6" s="4" t="s">
        <v>5</v>
      </c>
      <c r="C6" s="47" t="s">
        <v>401</v>
      </c>
    </row>
    <row r="7" spans="1:3" x14ac:dyDescent="0.3">
      <c r="A7" s="4" t="s">
        <v>6</v>
      </c>
      <c r="C7" s="138"/>
    </row>
    <row r="8" spans="1:3" x14ac:dyDescent="0.3">
      <c r="A8" s="4" t="s">
        <v>7</v>
      </c>
      <c r="B8" s="2">
        <f>SUM(B12:B99)</f>
        <v>0</v>
      </c>
      <c r="C8" s="47"/>
    </row>
    <row r="9" spans="1:3" x14ac:dyDescent="0.3">
      <c r="A9" s="4" t="s">
        <v>202</v>
      </c>
      <c r="B9" s="2">
        <f>SUM(B5+B6+B7-B8)</f>
        <v>300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BE1EF69-19B6-410E-9DEE-7C53142540AD}"/>
  </hyperlinks>
  <pageMargins left="0.75" right="0.75" top="1" bottom="1" header="0.5" footer="0.5"/>
  <pageSetup orientation="portrait" r:id="rId1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E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172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Orgs'!B163</f>
        <v>0</v>
      </c>
      <c r="C5" s="272" t="s">
        <v>402</v>
      </c>
    </row>
    <row r="6" spans="1:3" x14ac:dyDescent="0.3">
      <c r="A6" s="4" t="s">
        <v>5</v>
      </c>
      <c r="C6" s="272" t="s">
        <v>403</v>
      </c>
    </row>
    <row r="7" spans="1:3" x14ac:dyDescent="0.3">
      <c r="A7" s="4" t="s">
        <v>6</v>
      </c>
      <c r="C7" s="138" t="s">
        <v>601</v>
      </c>
    </row>
    <row r="8" spans="1:3" x14ac:dyDescent="0.3">
      <c r="A8" s="4" t="s">
        <v>7</v>
      </c>
      <c r="B8" s="2">
        <f>SUM(B12:B99)</f>
        <v>0</v>
      </c>
      <c r="C8" s="272"/>
    </row>
    <row r="9" spans="1:3" x14ac:dyDescent="0.3">
      <c r="A9" s="4" t="s">
        <v>202</v>
      </c>
      <c r="B9" s="2">
        <f>SUM(B5+B6+B7-B8)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BE00-000000000000}"/>
  </hyperlinks>
  <pageMargins left="0.75" right="0.75" top="1" bottom="1" header="0.5" footer="0.5"/>
  <pageSetup orientation="portrait" r:id="rId1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235C-3B7F-4DBF-BAD2-7FF615704584}">
  <sheetPr>
    <tabColor theme="1"/>
  </sheetPr>
  <dimension ref="A1:C54"/>
  <sheetViews>
    <sheetView workbookViewId="0"/>
  </sheetViews>
  <sheetFormatPr defaultRowHeight="15.6" x14ac:dyDescent="0.3"/>
  <cols>
    <col min="1" max="1" width="18.69921875" customWidth="1"/>
    <col min="2" max="2" width="12.5" customWidth="1"/>
    <col min="3" max="3" width="32.6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176</v>
      </c>
      <c r="B3" s="2"/>
      <c r="C3" s="272" t="s">
        <v>220</v>
      </c>
    </row>
    <row r="4" spans="1:3" x14ac:dyDescent="0.3">
      <c r="A4" s="4"/>
      <c r="B4" s="2"/>
      <c r="C4" s="272" t="s">
        <v>404</v>
      </c>
    </row>
    <row r="5" spans="1:3" x14ac:dyDescent="0.3">
      <c r="A5" s="4" t="s">
        <v>201</v>
      </c>
      <c r="B5" s="2">
        <f>'Total Orgs'!B167</f>
        <v>780</v>
      </c>
      <c r="C5" s="272" t="s">
        <v>405</v>
      </c>
    </row>
    <row r="6" spans="1:3" x14ac:dyDescent="0.3">
      <c r="A6" s="4" t="s">
        <v>5</v>
      </c>
      <c r="B6" s="2"/>
      <c r="C6" s="272" t="s">
        <v>871</v>
      </c>
    </row>
    <row r="7" spans="1:3" x14ac:dyDescent="0.3">
      <c r="A7" s="4" t="s">
        <v>6</v>
      </c>
      <c r="B7" s="2"/>
      <c r="C7" s="272"/>
    </row>
    <row r="8" spans="1:3" x14ac:dyDescent="0.3">
      <c r="A8" s="4" t="s">
        <v>7</v>
      </c>
      <c r="B8" s="2">
        <f>SUM(B12:B112)</f>
        <v>389.21000000000004</v>
      </c>
      <c r="C8" s="272"/>
    </row>
    <row r="9" spans="1:3" x14ac:dyDescent="0.3">
      <c r="A9" s="4" t="s">
        <v>202</v>
      </c>
      <c r="B9" s="2">
        <f>SUM(B5+B6+B7-B8)</f>
        <v>390.78999999999996</v>
      </c>
      <c r="C9" s="272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27" t="s">
        <v>723</v>
      </c>
      <c r="B12">
        <v>178.58</v>
      </c>
      <c r="C12" t="s">
        <v>720</v>
      </c>
    </row>
    <row r="13" spans="1:3" x14ac:dyDescent="0.3">
      <c r="A13" s="27"/>
      <c r="C13" t="s">
        <v>721</v>
      </c>
    </row>
    <row r="14" spans="1:3" x14ac:dyDescent="0.3">
      <c r="A14" s="27"/>
      <c r="C14" t="s">
        <v>722</v>
      </c>
    </row>
    <row r="15" spans="1:3" x14ac:dyDescent="0.3">
      <c r="A15" s="27"/>
    </row>
    <row r="16" spans="1:3" x14ac:dyDescent="0.3">
      <c r="A16" s="27" t="s">
        <v>872</v>
      </c>
      <c r="B16">
        <v>210.63</v>
      </c>
      <c r="C16" t="s">
        <v>873</v>
      </c>
    </row>
    <row r="17" spans="1:3" x14ac:dyDescent="0.3">
      <c r="A17" s="27"/>
      <c r="C17" t="s">
        <v>721</v>
      </c>
    </row>
    <row r="18" spans="1:3" x14ac:dyDescent="0.3">
      <c r="A18" s="27"/>
      <c r="C18" t="s">
        <v>874</v>
      </c>
    </row>
    <row r="19" spans="1:3" x14ac:dyDescent="0.3">
      <c r="A19" s="27"/>
    </row>
    <row r="20" spans="1:3" x14ac:dyDescent="0.3">
      <c r="A20" s="27"/>
    </row>
    <row r="21" spans="1:3" x14ac:dyDescent="0.3">
      <c r="A21" s="27"/>
    </row>
    <row r="22" spans="1:3" x14ac:dyDescent="0.3">
      <c r="A22" s="27"/>
    </row>
    <row r="23" spans="1:3" x14ac:dyDescent="0.3">
      <c r="A23" s="27"/>
    </row>
    <row r="24" spans="1:3" x14ac:dyDescent="0.3">
      <c r="A24" s="27"/>
    </row>
    <row r="25" spans="1:3" x14ac:dyDescent="0.3">
      <c r="A25" s="27"/>
    </row>
    <row r="26" spans="1:3" x14ac:dyDescent="0.3">
      <c r="A26" s="27"/>
    </row>
    <row r="27" spans="1:3" x14ac:dyDescent="0.3">
      <c r="A27" s="27"/>
    </row>
    <row r="28" spans="1:3" x14ac:dyDescent="0.3">
      <c r="A28" s="27"/>
    </row>
    <row r="29" spans="1:3" x14ac:dyDescent="0.3">
      <c r="A29" s="27"/>
    </row>
    <row r="30" spans="1:3" x14ac:dyDescent="0.3">
      <c r="A30" s="27"/>
    </row>
    <row r="31" spans="1:3" x14ac:dyDescent="0.3">
      <c r="A31" s="27"/>
    </row>
    <row r="32" spans="1:3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  <row r="43" spans="1:1" x14ac:dyDescent="0.3">
      <c r="A43" s="27"/>
    </row>
    <row r="44" spans="1:1" x14ac:dyDescent="0.3">
      <c r="A44" s="27"/>
    </row>
    <row r="45" spans="1:1" x14ac:dyDescent="0.3">
      <c r="A45" s="27"/>
    </row>
    <row r="46" spans="1:1" x14ac:dyDescent="0.3">
      <c r="A46" s="27"/>
    </row>
    <row r="47" spans="1:1" x14ac:dyDescent="0.3">
      <c r="A47" s="27"/>
    </row>
    <row r="48" spans="1:1" x14ac:dyDescent="0.3">
      <c r="A48" s="27"/>
    </row>
    <row r="49" spans="1:1" x14ac:dyDescent="0.3">
      <c r="A49" s="27"/>
    </row>
    <row r="50" spans="1:1" x14ac:dyDescent="0.3">
      <c r="A50" s="27"/>
    </row>
    <row r="51" spans="1:1" x14ac:dyDescent="0.3">
      <c r="A51" s="27"/>
    </row>
    <row r="52" spans="1:1" x14ac:dyDescent="0.3">
      <c r="A52" s="27"/>
    </row>
    <row r="53" spans="1:1" x14ac:dyDescent="0.3">
      <c r="A53" s="27"/>
    </row>
    <row r="54" spans="1:1" x14ac:dyDescent="0.3">
      <c r="A54" s="27"/>
    </row>
  </sheetData>
  <hyperlinks>
    <hyperlink ref="A1" location="'Total Orgs'!A1" display="Total Organizations" xr:uid="{BDC7D4C2-6BCF-4E16-AEAC-B359EC69DD99}"/>
  </hyperlinks>
  <pageMargins left="0.7" right="0.7" top="0.75" bottom="0.75" header="0.3" footer="0.3"/>
  <pageSetup orientation="portrait" r:id="rId1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58C8D-DD55-4F5E-868D-0804065BEDE7}">
  <sheetPr>
    <tabColor theme="1"/>
  </sheetPr>
  <dimension ref="A1:C54"/>
  <sheetViews>
    <sheetView workbookViewId="0"/>
  </sheetViews>
  <sheetFormatPr defaultRowHeight="15.6" x14ac:dyDescent="0.3"/>
  <cols>
    <col min="1" max="1" width="18.69921875" customWidth="1"/>
    <col min="2" max="2" width="12.5" customWidth="1"/>
    <col min="3" max="3" width="32.6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634</v>
      </c>
      <c r="B3" s="2"/>
      <c r="C3" s="272" t="s">
        <v>220</v>
      </c>
    </row>
    <row r="4" spans="1:3" x14ac:dyDescent="0.3">
      <c r="A4" s="4"/>
      <c r="B4" s="2"/>
      <c r="C4" s="272" t="s">
        <v>635</v>
      </c>
    </row>
    <row r="5" spans="1:3" x14ac:dyDescent="0.3">
      <c r="A5" s="4" t="s">
        <v>201</v>
      </c>
      <c r="B5" s="2">
        <f>'Total Orgs'!B168</f>
        <v>500</v>
      </c>
      <c r="C5" s="272" t="s">
        <v>642</v>
      </c>
    </row>
    <row r="6" spans="1:3" x14ac:dyDescent="0.3">
      <c r="A6" s="4" t="s">
        <v>5</v>
      </c>
      <c r="B6" s="2"/>
      <c r="C6" s="272"/>
    </row>
    <row r="7" spans="1:3" x14ac:dyDescent="0.3">
      <c r="A7" s="4" t="s">
        <v>6</v>
      </c>
      <c r="B7" s="2"/>
      <c r="C7" s="272"/>
    </row>
    <row r="8" spans="1:3" x14ac:dyDescent="0.3">
      <c r="A8" s="4" t="s">
        <v>7</v>
      </c>
      <c r="B8" s="2">
        <f>SUM(B12:B112)</f>
        <v>0</v>
      </c>
      <c r="C8" s="272"/>
    </row>
    <row r="9" spans="1:3" x14ac:dyDescent="0.3">
      <c r="A9" s="4" t="s">
        <v>202</v>
      </c>
      <c r="B9" s="2">
        <f>SUM(B5+B6+B7-B8)</f>
        <v>500</v>
      </c>
      <c r="C9" s="272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27"/>
    </row>
    <row r="13" spans="1:3" x14ac:dyDescent="0.3">
      <c r="A13" s="27"/>
    </row>
    <row r="14" spans="1:3" x14ac:dyDescent="0.3">
      <c r="A14" s="27"/>
    </row>
    <row r="15" spans="1:3" x14ac:dyDescent="0.3">
      <c r="A15" s="27"/>
    </row>
    <row r="16" spans="1:3" x14ac:dyDescent="0.3">
      <c r="A16" s="27"/>
    </row>
    <row r="17" spans="1:1" x14ac:dyDescent="0.3">
      <c r="A17" s="27"/>
    </row>
    <row r="18" spans="1:1" x14ac:dyDescent="0.3">
      <c r="A18" s="27"/>
    </row>
    <row r="19" spans="1:1" x14ac:dyDescent="0.3">
      <c r="A19" s="27"/>
    </row>
    <row r="20" spans="1:1" x14ac:dyDescent="0.3">
      <c r="A20" s="27"/>
    </row>
    <row r="21" spans="1:1" x14ac:dyDescent="0.3">
      <c r="A21" s="27"/>
    </row>
    <row r="22" spans="1:1" x14ac:dyDescent="0.3">
      <c r="A22" s="27"/>
    </row>
    <row r="23" spans="1:1" x14ac:dyDescent="0.3">
      <c r="A23" s="27"/>
    </row>
    <row r="24" spans="1:1" x14ac:dyDescent="0.3">
      <c r="A24" s="27"/>
    </row>
    <row r="25" spans="1:1" x14ac:dyDescent="0.3">
      <c r="A25" s="27"/>
    </row>
    <row r="26" spans="1:1" x14ac:dyDescent="0.3">
      <c r="A26" s="27"/>
    </row>
    <row r="27" spans="1:1" x14ac:dyDescent="0.3">
      <c r="A27" s="27"/>
    </row>
    <row r="28" spans="1:1" x14ac:dyDescent="0.3">
      <c r="A28" s="27"/>
    </row>
    <row r="29" spans="1:1" x14ac:dyDescent="0.3">
      <c r="A29" s="27"/>
    </row>
    <row r="30" spans="1:1" x14ac:dyDescent="0.3">
      <c r="A30" s="27"/>
    </row>
    <row r="31" spans="1:1" x14ac:dyDescent="0.3">
      <c r="A31" s="27"/>
    </row>
    <row r="32" spans="1:1" x14ac:dyDescent="0.3">
      <c r="A32" s="27"/>
    </row>
    <row r="33" spans="1:1" x14ac:dyDescent="0.3">
      <c r="A33" s="27"/>
    </row>
    <row r="34" spans="1:1" x14ac:dyDescent="0.3">
      <c r="A34" s="27"/>
    </row>
    <row r="35" spans="1:1" x14ac:dyDescent="0.3">
      <c r="A35" s="27"/>
    </row>
    <row r="36" spans="1:1" x14ac:dyDescent="0.3">
      <c r="A36" s="27"/>
    </row>
    <row r="37" spans="1:1" x14ac:dyDescent="0.3">
      <c r="A37" s="27"/>
    </row>
    <row r="38" spans="1:1" x14ac:dyDescent="0.3">
      <c r="A38" s="27"/>
    </row>
    <row r="39" spans="1:1" x14ac:dyDescent="0.3">
      <c r="A39" s="27"/>
    </row>
    <row r="40" spans="1:1" x14ac:dyDescent="0.3">
      <c r="A40" s="27"/>
    </row>
    <row r="41" spans="1:1" x14ac:dyDescent="0.3">
      <c r="A41" s="27"/>
    </row>
    <row r="42" spans="1:1" x14ac:dyDescent="0.3">
      <c r="A42" s="27"/>
    </row>
    <row r="43" spans="1:1" x14ac:dyDescent="0.3">
      <c r="A43" s="27"/>
    </row>
    <row r="44" spans="1:1" x14ac:dyDescent="0.3">
      <c r="A44" s="27"/>
    </row>
    <row r="45" spans="1:1" x14ac:dyDescent="0.3">
      <c r="A45" s="27"/>
    </row>
    <row r="46" spans="1:1" x14ac:dyDescent="0.3">
      <c r="A46" s="27"/>
    </row>
    <row r="47" spans="1:1" x14ac:dyDescent="0.3">
      <c r="A47" s="27"/>
    </row>
    <row r="48" spans="1:1" x14ac:dyDescent="0.3">
      <c r="A48" s="27"/>
    </row>
    <row r="49" spans="1:1" x14ac:dyDescent="0.3">
      <c r="A49" s="27"/>
    </row>
    <row r="50" spans="1:1" x14ac:dyDescent="0.3">
      <c r="A50" s="27"/>
    </row>
    <row r="51" spans="1:1" x14ac:dyDescent="0.3">
      <c r="A51" s="27"/>
    </row>
    <row r="52" spans="1:1" x14ac:dyDescent="0.3">
      <c r="A52" s="27"/>
    </row>
    <row r="53" spans="1:1" x14ac:dyDescent="0.3">
      <c r="A53" s="27"/>
    </row>
    <row r="54" spans="1:1" x14ac:dyDescent="0.3">
      <c r="A54" s="27"/>
    </row>
  </sheetData>
  <hyperlinks>
    <hyperlink ref="A1" location="'Total Orgs'!A1" display="Total Organizations" xr:uid="{2C006743-312D-47A4-AA16-61E19A84F52F}"/>
  </hyperlinks>
  <pageMargins left="0.7" right="0.7" top="0.75" bottom="0.75" header="0.3" footer="0.3"/>
  <pageSetup orientation="portrait" r:id="rId1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18D73-D0E0-42A8-A278-E8138C7CC75A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175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Orgs'!B166</f>
        <v>0</v>
      </c>
      <c r="C5" s="47" t="s">
        <v>643</v>
      </c>
    </row>
    <row r="6" spans="1:3" x14ac:dyDescent="0.3">
      <c r="A6" s="4" t="s">
        <v>5</v>
      </c>
      <c r="C6" s="47" t="s">
        <v>644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SUM(B12:B143)</f>
        <v>0</v>
      </c>
      <c r="C8" s="47"/>
    </row>
    <row r="9" spans="1:3" x14ac:dyDescent="0.3">
      <c r="A9" s="4" t="s">
        <v>202</v>
      </c>
      <c r="B9" s="2">
        <f>SUM(B5+B6-B8)</f>
        <v>0</v>
      </c>
      <c r="C9" s="272"/>
    </row>
    <row r="10" spans="1:3" x14ac:dyDescent="0.3">
      <c r="C10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28"/>
      <c r="B18" s="22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28"/>
      <c r="B23" s="229"/>
      <c r="C23" s="9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8"/>
      <c r="B32" s="22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972F6243-796E-47FD-A28E-FD4A7CFC736B}"/>
  </hyperlinks>
  <pageMargins left="0.75" right="0.75" top="1" bottom="1" header="0.5" footer="0.5"/>
  <pageSetup orientation="portrait" r:id="rId1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5A8FC-10E7-48D3-B507-4A4DBBB9455F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174</v>
      </c>
    </row>
    <row r="4" spans="1:3" x14ac:dyDescent="0.3">
      <c r="C4" s="272" t="s">
        <v>235</v>
      </c>
    </row>
    <row r="5" spans="1:3" x14ac:dyDescent="0.3">
      <c r="A5" s="4" t="s">
        <v>201</v>
      </c>
      <c r="B5" s="2">
        <f>'Total Orgs'!B165</f>
        <v>0</v>
      </c>
      <c r="C5" s="272" t="s">
        <v>406</v>
      </c>
    </row>
    <row r="6" spans="1:3" x14ac:dyDescent="0.3">
      <c r="A6" s="4" t="s">
        <v>5</v>
      </c>
      <c r="C6" s="272"/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SUM(B12:B143)</f>
        <v>0</v>
      </c>
      <c r="C8" s="272"/>
    </row>
    <row r="9" spans="1:3" x14ac:dyDescent="0.3">
      <c r="A9" s="4" t="s">
        <v>202</v>
      </c>
      <c r="B9" s="2">
        <f>SUM(B5+B6-B8)</f>
        <v>0</v>
      </c>
      <c r="C9" s="272"/>
    </row>
    <row r="10" spans="1:3" x14ac:dyDescent="0.3">
      <c r="C10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28"/>
      <c r="B18" s="22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28"/>
      <c r="B23" s="229"/>
      <c r="C23" s="9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8"/>
      <c r="B32" s="22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C9843CF4-E06E-46D4-9EC0-9DF81EC9FD1F}"/>
  </hyperlinks>
  <pageMargins left="0.75" right="0.75" top="1" bottom="1" header="0.5" footer="0.5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93ADB-395F-41CE-AFD1-CB8200AC5388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4.5" style="19" customWidth="1"/>
    <col min="4" max="4" width="9" style="19" customWidth="1"/>
    <col min="5" max="16384" width="9" style="19"/>
  </cols>
  <sheetData>
    <row r="1" spans="1:3" x14ac:dyDescent="0.3">
      <c r="A1" s="5" t="s">
        <v>200</v>
      </c>
      <c r="B1" s="229"/>
      <c r="C1" s="1" t="e">
        <f>'Total Orgs'!#REF!</f>
        <v>#REF!</v>
      </c>
    </row>
    <row r="2" spans="1:3" x14ac:dyDescent="0.3">
      <c r="A2" s="5"/>
      <c r="B2" s="229"/>
      <c r="C2" s="8"/>
    </row>
    <row r="3" spans="1:3" x14ac:dyDescent="0.3">
      <c r="A3" s="8" t="s">
        <v>29</v>
      </c>
      <c r="B3" s="229"/>
      <c r="C3" s="272" t="s">
        <v>220</v>
      </c>
    </row>
    <row r="4" spans="1:3" x14ac:dyDescent="0.3">
      <c r="A4" s="228"/>
      <c r="B4" s="229"/>
      <c r="C4" s="405" t="s">
        <v>578</v>
      </c>
    </row>
    <row r="5" spans="1:3" x14ac:dyDescent="0.3">
      <c r="A5" s="228" t="s">
        <v>201</v>
      </c>
      <c r="B5" s="229">
        <f>'Total Orgs'!B20</f>
        <v>350</v>
      </c>
      <c r="C5" s="405" t="s">
        <v>585</v>
      </c>
    </row>
    <row r="6" spans="1:3" x14ac:dyDescent="0.3">
      <c r="A6" s="228" t="s">
        <v>5</v>
      </c>
      <c r="B6" s="229"/>
      <c r="C6" s="405"/>
    </row>
    <row r="7" spans="1:3" s="44" customFormat="1" x14ac:dyDescent="0.3">
      <c r="A7" s="243" t="s">
        <v>6</v>
      </c>
      <c r="B7" s="244"/>
      <c r="C7" s="138"/>
    </row>
    <row r="8" spans="1:3" x14ac:dyDescent="0.3">
      <c r="A8" s="228" t="s">
        <v>7</v>
      </c>
      <c r="B8" s="229">
        <f>SUM(B12:B101)</f>
        <v>343.2</v>
      </c>
      <c r="C8" s="405"/>
    </row>
    <row r="9" spans="1:3" x14ac:dyDescent="0.3">
      <c r="A9" s="228" t="s">
        <v>202</v>
      </c>
      <c r="B9" s="229">
        <f>SUM(B5+B6-B7-B8)</f>
        <v>6.8000000000000114</v>
      </c>
      <c r="C9" s="405"/>
    </row>
    <row r="10" spans="1:3" x14ac:dyDescent="0.3">
      <c r="A10" s="228"/>
      <c r="B10" s="229"/>
      <c r="C10" s="8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228" t="s">
        <v>712</v>
      </c>
      <c r="B12" s="8">
        <v>343.2</v>
      </c>
      <c r="C12" t="s">
        <v>716</v>
      </c>
    </row>
    <row r="13" spans="1:3" x14ac:dyDescent="0.3">
      <c r="A13" s="8"/>
      <c r="B13" s="8"/>
      <c r="C13" t="s">
        <v>717</v>
      </c>
    </row>
    <row r="14" spans="1:3" x14ac:dyDescent="0.3">
      <c r="A14" s="245"/>
      <c r="B14" s="8"/>
      <c r="C14" t="s">
        <v>718</v>
      </c>
    </row>
    <row r="15" spans="1:3" x14ac:dyDescent="0.3">
      <c r="A15" s="228"/>
      <c r="B15" s="8"/>
      <c r="C15"/>
    </row>
    <row r="16" spans="1:3" x14ac:dyDescent="0.3">
      <c r="A16" s="245"/>
      <c r="B16" s="8"/>
      <c r="C16"/>
    </row>
    <row r="17" spans="1:3" x14ac:dyDescent="0.3">
      <c r="A17" s="228"/>
      <c r="B17" s="8"/>
      <c r="C17"/>
    </row>
    <row r="18" spans="1:3" x14ac:dyDescent="0.3">
      <c r="A18" s="8"/>
      <c r="B18" s="8"/>
      <c r="C18" s="10"/>
    </row>
    <row r="19" spans="1:3" x14ac:dyDescent="0.3">
      <c r="A19" s="245"/>
      <c r="B19" s="8"/>
      <c r="C19"/>
    </row>
    <row r="20" spans="1:3" s="44" customFormat="1" x14ac:dyDescent="0.3">
      <c r="A20" s="243"/>
      <c r="B20" s="241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28CDEA1D-F0AD-4CE4-A3DA-282C858B1233}"/>
  </hyperlinks>
  <pageMargins left="0.7" right="0.7" top="0.75" bottom="0.75" header="0.3" footer="0.3"/>
  <pageSetup orientation="portrait" r:id="rId1"/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BD49A-F9FC-430F-BD2F-63A775A03661}">
  <dimension ref="A1:N14"/>
  <sheetViews>
    <sheetView workbookViewId="0"/>
  </sheetViews>
  <sheetFormatPr defaultRowHeight="15.6" x14ac:dyDescent="0.3"/>
  <cols>
    <col min="1" max="1" width="15.19921875" customWidth="1"/>
    <col min="3" max="3" width="26.8984375" customWidth="1"/>
    <col min="14" max="14" width="47.19921875" customWidth="1"/>
  </cols>
  <sheetData>
    <row r="1" spans="1:14" x14ac:dyDescent="0.3">
      <c r="A1" s="5" t="s">
        <v>200</v>
      </c>
      <c r="B1" s="2"/>
      <c r="C1" s="1" t="e">
        <f>'Total Orgs'!#REF!</f>
        <v>#REF!</v>
      </c>
    </row>
    <row r="2" spans="1:14" x14ac:dyDescent="0.3">
      <c r="A2" s="5"/>
      <c r="B2" s="2"/>
    </row>
    <row r="3" spans="1:14" x14ac:dyDescent="0.3">
      <c r="A3" s="6" t="s">
        <v>179</v>
      </c>
      <c r="B3" s="2"/>
      <c r="C3" s="272" t="s">
        <v>220</v>
      </c>
    </row>
    <row r="4" spans="1:14" x14ac:dyDescent="0.3">
      <c r="A4" s="4"/>
      <c r="B4" s="2"/>
      <c r="C4" s="47" t="s">
        <v>698</v>
      </c>
    </row>
    <row r="5" spans="1:14" x14ac:dyDescent="0.3">
      <c r="A5" s="4" t="s">
        <v>201</v>
      </c>
      <c r="B5" s="2">
        <f>'Total Orgs'!B170</f>
        <v>575</v>
      </c>
      <c r="C5" s="47" t="s">
        <v>699</v>
      </c>
    </row>
    <row r="6" spans="1:14" x14ac:dyDescent="0.3">
      <c r="A6" s="4" t="s">
        <v>5</v>
      </c>
      <c r="B6" s="2"/>
      <c r="C6" s="47"/>
    </row>
    <row r="7" spans="1:14" x14ac:dyDescent="0.3">
      <c r="A7" s="20" t="s">
        <v>6</v>
      </c>
      <c r="B7" s="32"/>
      <c r="C7" s="138"/>
      <c r="N7" s="93"/>
    </row>
    <row r="8" spans="1:14" x14ac:dyDescent="0.3">
      <c r="A8" s="4" t="s">
        <v>7</v>
      </c>
      <c r="B8" s="2">
        <f>SUM(B12:B101)</f>
        <v>0</v>
      </c>
      <c r="C8" s="47"/>
    </row>
    <row r="9" spans="1:14" x14ac:dyDescent="0.3">
      <c r="A9" s="4" t="s">
        <v>202</v>
      </c>
      <c r="B9" s="2">
        <f>SUM(B5+B6-B7-B8)</f>
        <v>575</v>
      </c>
    </row>
    <row r="10" spans="1:14" x14ac:dyDescent="0.3">
      <c r="A10" s="4"/>
      <c r="B10" s="2"/>
    </row>
    <row r="11" spans="1:14" x14ac:dyDescent="0.3">
      <c r="A11" s="7" t="s">
        <v>203</v>
      </c>
      <c r="B11" s="3" t="s">
        <v>204</v>
      </c>
      <c r="C11" s="1" t="s">
        <v>205</v>
      </c>
    </row>
    <row r="12" spans="1:14" x14ac:dyDescent="0.3">
      <c r="A12" s="13"/>
      <c r="B12" s="14"/>
      <c r="C12" s="15"/>
    </row>
    <row r="13" spans="1:14" x14ac:dyDescent="0.3">
      <c r="A13" s="4"/>
      <c r="B13" s="2"/>
    </row>
    <row r="14" spans="1:14" x14ac:dyDescent="0.3">
      <c r="A14" s="4"/>
      <c r="B14" s="2"/>
    </row>
  </sheetData>
  <hyperlinks>
    <hyperlink ref="A1" location="'Total Orgs'!A1" display="Total Organizations" xr:uid="{A2171BB3-6773-4503-AB5A-D2A43A275829}"/>
  </hyperlinks>
  <pageMargins left="0.7" right="0.7" top="0.75" bottom="0.75" header="0.3" footer="0.3"/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4CA78-DE8F-4CB8-AC0E-D8F2FF58F0D8}">
  <dimension ref="A1:N14"/>
  <sheetViews>
    <sheetView workbookViewId="0"/>
  </sheetViews>
  <sheetFormatPr defaultRowHeight="15.6" x14ac:dyDescent="0.3"/>
  <cols>
    <col min="1" max="1" width="15.19921875" customWidth="1"/>
    <col min="14" max="14" width="47.19921875" customWidth="1"/>
  </cols>
  <sheetData>
    <row r="1" spans="1:14" x14ac:dyDescent="0.3">
      <c r="A1" s="5" t="s">
        <v>200</v>
      </c>
      <c r="B1" s="2"/>
      <c r="C1" s="1" t="e">
        <f>'Total Orgs'!#REF!</f>
        <v>#REF!</v>
      </c>
    </row>
    <row r="2" spans="1:14" x14ac:dyDescent="0.3">
      <c r="A2" s="5"/>
      <c r="B2" s="2"/>
    </row>
    <row r="3" spans="1:14" x14ac:dyDescent="0.3">
      <c r="A3" s="6" t="s">
        <v>178</v>
      </c>
      <c r="B3" s="2"/>
    </row>
    <row r="4" spans="1:14" x14ac:dyDescent="0.3">
      <c r="A4" s="4"/>
      <c r="B4" s="2"/>
    </row>
    <row r="5" spans="1:14" x14ac:dyDescent="0.3">
      <c r="A5" s="4" t="s">
        <v>201</v>
      </c>
      <c r="B5" s="2">
        <f>'Total Orgs'!B169</f>
        <v>0</v>
      </c>
    </row>
    <row r="6" spans="1:14" x14ac:dyDescent="0.3">
      <c r="A6" s="4" t="s">
        <v>5</v>
      </c>
      <c r="B6" s="2"/>
    </row>
    <row r="7" spans="1:14" x14ac:dyDescent="0.3">
      <c r="A7" s="20" t="s">
        <v>6</v>
      </c>
      <c r="B7" s="32"/>
      <c r="C7" s="15"/>
      <c r="N7" s="93"/>
    </row>
    <row r="8" spans="1:14" x14ac:dyDescent="0.3">
      <c r="A8" s="4" t="s">
        <v>7</v>
      </c>
      <c r="B8" s="2">
        <f>SUM(B12:B101)</f>
        <v>0</v>
      </c>
    </row>
    <row r="9" spans="1:14" x14ac:dyDescent="0.3">
      <c r="A9" s="4" t="s">
        <v>202</v>
      </c>
      <c r="B9" s="2">
        <f>SUM(B5+B6-B7-B8)</f>
        <v>0</v>
      </c>
    </row>
    <row r="10" spans="1:14" x14ac:dyDescent="0.3">
      <c r="A10" s="4"/>
      <c r="B10" s="2"/>
    </row>
    <row r="11" spans="1:14" x14ac:dyDescent="0.3">
      <c r="A11" s="7" t="s">
        <v>203</v>
      </c>
      <c r="B11" s="3" t="s">
        <v>204</v>
      </c>
      <c r="C11" s="1" t="s">
        <v>205</v>
      </c>
    </row>
    <row r="12" spans="1:14" x14ac:dyDescent="0.3">
      <c r="A12" s="13"/>
      <c r="B12" s="14"/>
      <c r="C12" s="15"/>
    </row>
    <row r="13" spans="1:14" x14ac:dyDescent="0.3">
      <c r="A13" s="4"/>
      <c r="B13" s="2"/>
    </row>
    <row r="14" spans="1:14" x14ac:dyDescent="0.3">
      <c r="A14" s="4"/>
      <c r="B14" s="2"/>
    </row>
  </sheetData>
  <hyperlinks>
    <hyperlink ref="A1" location="'Total Orgs'!A1" display="Total Organizations" xr:uid="{2BEAB362-4D47-48E1-A201-E6DCDFC77DDA}"/>
  </hyperlinks>
  <pageMargins left="0.7" right="0.7" top="0.75" bottom="0.75" header="0.3" footer="0.3"/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4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 cm="1">
        <f t="array" ref="C1">'Total Orgs'!Techtones</f>
        <v>#NAME?</v>
      </c>
    </row>
    <row r="2" spans="1:3" x14ac:dyDescent="0.3">
      <c r="A2" s="5"/>
      <c r="C2" t="s">
        <v>407</v>
      </c>
    </row>
    <row r="3" spans="1:3" x14ac:dyDescent="0.3">
      <c r="A3" s="6" t="s">
        <v>408</v>
      </c>
      <c r="C3" t="s">
        <v>409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Orgs'!B51</f>
        <v>750</v>
      </c>
      <c r="C5" s="280" t="s">
        <v>410</v>
      </c>
    </row>
    <row r="6" spans="1:3" x14ac:dyDescent="0.3">
      <c r="A6" s="4" t="s">
        <v>5</v>
      </c>
      <c r="C6" s="47" t="s">
        <v>711</v>
      </c>
    </row>
    <row r="7" spans="1:3" s="21" customFormat="1" x14ac:dyDescent="0.3">
      <c r="A7" s="13" t="s">
        <v>6</v>
      </c>
      <c r="B7" s="14"/>
      <c r="C7" s="138" t="s">
        <v>764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750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C400-000000000000}"/>
    <hyperlink ref="C5" r:id="rId1" xr:uid="{C0B2994F-AEC9-42AE-979C-43509D373866}"/>
  </hyperlinks>
  <pageMargins left="0.75" right="0.75" top="1" bottom="1" header="0.5" footer="0.5"/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700-000000000000}">
  <sheetPr>
    <tabColor rgb="FFC00000"/>
  </sheetPr>
  <dimension ref="A1:C11"/>
  <sheetViews>
    <sheetView zoomScale="125" zoomScaleNormal="125" workbookViewId="0"/>
  </sheetViews>
  <sheetFormatPr defaultRowHeight="15.6" x14ac:dyDescent="0.3"/>
  <cols>
    <col min="1" max="1" width="19.5" style="40" customWidth="1"/>
    <col min="2" max="2" width="9" style="2" customWidth="1"/>
    <col min="3" max="3" width="41.19921875" customWidth="1"/>
  </cols>
  <sheetData>
    <row r="1" spans="1:3" x14ac:dyDescent="0.3">
      <c r="A1" s="38" t="s">
        <v>200</v>
      </c>
      <c r="C1" s="1"/>
    </row>
    <row r="2" spans="1:3" x14ac:dyDescent="0.3">
      <c r="A2" s="38"/>
    </row>
    <row r="3" spans="1:3" x14ac:dyDescent="0.3">
      <c r="A3" s="39" t="s">
        <v>411</v>
      </c>
      <c r="C3" t="s">
        <v>412</v>
      </c>
    </row>
    <row r="5" spans="1:3" x14ac:dyDescent="0.3">
      <c r="A5" s="40" t="s">
        <v>201</v>
      </c>
      <c r="B5" s="2">
        <f>'Total Orgs'!B171</f>
        <v>0</v>
      </c>
    </row>
    <row r="6" spans="1:3" x14ac:dyDescent="0.3">
      <c r="A6" s="40" t="s">
        <v>5</v>
      </c>
    </row>
    <row r="7" spans="1:3" x14ac:dyDescent="0.3">
      <c r="A7" s="40" t="s">
        <v>6</v>
      </c>
    </row>
    <row r="8" spans="1:3" x14ac:dyDescent="0.3">
      <c r="A8" s="40" t="s">
        <v>7</v>
      </c>
      <c r="B8" s="2">
        <f>SUM(B12:B101)</f>
        <v>0</v>
      </c>
    </row>
    <row r="9" spans="1:3" x14ac:dyDescent="0.3">
      <c r="A9" s="40" t="s">
        <v>202</v>
      </c>
      <c r="B9" s="2">
        <f>SUM(B5+B6-B7-B8)</f>
        <v>0</v>
      </c>
    </row>
    <row r="11" spans="1:3" x14ac:dyDescent="0.3">
      <c r="A11" s="41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C700-000000000000}"/>
  </hyperlinks>
  <pageMargins left="0.7" right="0.7" top="0.75" bottom="0.75" header="0.3" footer="0.3"/>
  <pageSetup orientation="portrait" r:id="rId1"/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1BE16-6F48-4890-9DB7-82C104C3C4C3}">
  <dimension ref="A1:C15"/>
  <sheetViews>
    <sheetView zoomScale="160" zoomScaleNormal="160" workbookViewId="0"/>
  </sheetViews>
  <sheetFormatPr defaultRowHeight="15.6" x14ac:dyDescent="0.3"/>
  <cols>
    <col min="1" max="1" width="13.8984375" customWidth="1"/>
    <col min="2" max="2" width="14.5" customWidth="1"/>
    <col min="3" max="3" width="33.09765625" customWidth="1"/>
  </cols>
  <sheetData>
    <row r="1" spans="1:3" x14ac:dyDescent="0.3">
      <c r="A1" s="38" t="s">
        <v>200</v>
      </c>
      <c r="B1" s="2"/>
      <c r="C1" s="1" t="e">
        <f>'Total Orgs'!#REF!</f>
        <v>#REF!</v>
      </c>
    </row>
    <row r="2" spans="1:3" x14ac:dyDescent="0.3">
      <c r="A2" s="38"/>
      <c r="B2" s="2"/>
    </row>
    <row r="3" spans="1:3" x14ac:dyDescent="0.3">
      <c r="A3" s="39" t="s">
        <v>181</v>
      </c>
      <c r="B3" s="2"/>
    </row>
    <row r="4" spans="1:3" x14ac:dyDescent="0.3">
      <c r="A4" s="40"/>
      <c r="B4" s="2"/>
    </row>
    <row r="5" spans="1:3" x14ac:dyDescent="0.3">
      <c r="A5" s="40" t="s">
        <v>201</v>
      </c>
      <c r="B5" s="2">
        <f>'Total Orgs'!B172</f>
        <v>500</v>
      </c>
    </row>
    <row r="6" spans="1:3" x14ac:dyDescent="0.3">
      <c r="A6" s="40" t="s">
        <v>5</v>
      </c>
      <c r="B6" s="2"/>
    </row>
    <row r="7" spans="1:3" x14ac:dyDescent="0.3">
      <c r="A7" s="40" t="s">
        <v>6</v>
      </c>
      <c r="B7" s="2">
        <v>166</v>
      </c>
    </row>
    <row r="8" spans="1:3" x14ac:dyDescent="0.3">
      <c r="A8" s="40" t="s">
        <v>7</v>
      </c>
      <c r="B8" s="2">
        <f>SUM(B12:B101)</f>
        <v>0</v>
      </c>
    </row>
    <row r="9" spans="1:3" x14ac:dyDescent="0.3">
      <c r="A9" s="40" t="s">
        <v>202</v>
      </c>
      <c r="B9" s="2">
        <f>SUM(B5+B6-B7-B8)</f>
        <v>334</v>
      </c>
    </row>
    <row r="10" spans="1:3" x14ac:dyDescent="0.3">
      <c r="A10" s="40"/>
      <c r="B10" s="2"/>
    </row>
    <row r="11" spans="1:3" x14ac:dyDescent="0.3">
      <c r="A11" s="41" t="s">
        <v>203</v>
      </c>
      <c r="B11" s="3" t="s">
        <v>204</v>
      </c>
      <c r="C11" s="1" t="s">
        <v>205</v>
      </c>
    </row>
    <row r="12" spans="1:3" x14ac:dyDescent="0.3">
      <c r="A12" s="40"/>
      <c r="B12" s="2"/>
    </row>
    <row r="13" spans="1:3" x14ac:dyDescent="0.3">
      <c r="A13" s="40"/>
      <c r="B13" s="2"/>
    </row>
    <row r="14" spans="1:3" x14ac:dyDescent="0.3">
      <c r="A14" s="40"/>
      <c r="B14" s="2"/>
    </row>
    <row r="15" spans="1:3" x14ac:dyDescent="0.3">
      <c r="A15" s="40"/>
      <c r="B15" s="2"/>
    </row>
  </sheetData>
  <hyperlinks>
    <hyperlink ref="A1" location="'Total Orgs'!A1" display="Total Organizations" xr:uid="{AA240B37-DC86-4928-A012-F751D6A55B74}"/>
  </hyperlinks>
  <pageMargins left="0.7" right="0.7" top="0.75" bottom="0.75" header="0.3" footer="0.3"/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E7989-089E-404A-BA02-51E84D516D35}">
  <sheetPr>
    <tabColor theme="1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413</v>
      </c>
    </row>
    <row r="5" spans="1:3" x14ac:dyDescent="0.3">
      <c r="A5" s="4" t="s">
        <v>201</v>
      </c>
      <c r="B5" s="2">
        <f>'Total Orgs'!B173</f>
        <v>575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199</v>
      </c>
    </row>
    <row r="8" spans="1:3" x14ac:dyDescent="0.3">
      <c r="A8" s="4" t="s">
        <v>7</v>
      </c>
      <c r="B8" s="2">
        <f>SUM(B12:B106)</f>
        <v>0</v>
      </c>
    </row>
    <row r="9" spans="1:3" x14ac:dyDescent="0.3">
      <c r="A9" s="4" t="s">
        <v>202</v>
      </c>
      <c r="B9" s="2">
        <f>SUM(B5+B6-B7-B8)</f>
        <v>376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8" spans="1:3" s="21" customFormat="1" x14ac:dyDescent="0.3">
      <c r="A18" s="13"/>
      <c r="B18" s="14"/>
      <c r="C18"/>
    </row>
    <row r="19" spans="1:3" s="21" customFormat="1" x14ac:dyDescent="0.3">
      <c r="A19" s="13"/>
      <c r="B19" s="14"/>
      <c r="C19"/>
    </row>
    <row r="21" spans="1:3" x14ac:dyDescent="0.3">
      <c r="A21" s="13"/>
      <c r="B21" s="14"/>
    </row>
    <row r="22" spans="1:3" x14ac:dyDescent="0.3">
      <c r="A22" s="13"/>
      <c r="B22" s="14"/>
    </row>
    <row r="30" spans="1:3" s="21" customFormat="1" x14ac:dyDescent="0.3">
      <c r="A30" s="13"/>
      <c r="B30" s="14"/>
      <c r="C30" s="15"/>
    </row>
  </sheetData>
  <hyperlinks>
    <hyperlink ref="A1" location="'Total Orgs'!A1" display="Total Organizations" xr:uid="{84DA0548-5BE9-4B9F-B0E7-85CFB4B30680}"/>
  </hyperlinks>
  <pageMargins left="0.75" right="0.75" top="1" bottom="1" header="0.5" footer="0.5"/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EAB38-9E6C-4325-921C-B23478D02F37}">
  <sheetPr>
    <tabColor theme="1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414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Orgs'!B174</f>
        <v>500</v>
      </c>
      <c r="C5" s="47" t="s">
        <v>540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B7" s="2">
        <v>199</v>
      </c>
      <c r="C7" s="47"/>
    </row>
    <row r="8" spans="1:3" x14ac:dyDescent="0.3">
      <c r="A8" s="4" t="s">
        <v>7</v>
      </c>
      <c r="B8" s="2">
        <f>SUM(B12:B106)</f>
        <v>96.11</v>
      </c>
      <c r="C8" s="47"/>
    </row>
    <row r="9" spans="1:3" x14ac:dyDescent="0.3">
      <c r="A9" s="4" t="s">
        <v>202</v>
      </c>
      <c r="B9" s="2">
        <f>SUM(B5+B6-B7-B8)</f>
        <v>204.89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938</v>
      </c>
      <c r="B12" s="2">
        <v>96.11</v>
      </c>
      <c r="C12" t="s">
        <v>939</v>
      </c>
    </row>
    <row r="13" spans="1:3" x14ac:dyDescent="0.3">
      <c r="C13" t="s">
        <v>940</v>
      </c>
    </row>
    <row r="18" spans="1:3" s="21" customFormat="1" x14ac:dyDescent="0.3">
      <c r="A18" s="13"/>
      <c r="B18" s="14"/>
      <c r="C18"/>
    </row>
    <row r="19" spans="1:3" s="21" customFormat="1" x14ac:dyDescent="0.3">
      <c r="A19" s="13"/>
      <c r="B19" s="14"/>
      <c r="C19"/>
    </row>
    <row r="21" spans="1:3" x14ac:dyDescent="0.3">
      <c r="A21" s="13"/>
      <c r="B21" s="14"/>
    </row>
    <row r="22" spans="1:3" x14ac:dyDescent="0.3">
      <c r="A22" s="13"/>
      <c r="B22" s="14"/>
    </row>
    <row r="30" spans="1:3" s="21" customFormat="1" x14ac:dyDescent="0.3">
      <c r="A30" s="13"/>
      <c r="B30" s="14"/>
      <c r="C30" s="15"/>
    </row>
  </sheetData>
  <hyperlinks>
    <hyperlink ref="A1" location="'Total Orgs'!A1" display="Total Organizations" xr:uid="{5DD1711F-4284-4DBF-8E62-633C425EA0BA}"/>
  </hyperlinks>
  <pageMargins left="0.75" right="0.75" top="1" bottom="1" header="0.5" footer="0.5"/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F575C-5A28-40EE-BB48-2EB5756D51ED}">
  <sheetPr>
    <tabColor theme="1"/>
  </sheetPr>
  <dimension ref="A1:C11"/>
  <sheetViews>
    <sheetView workbookViewId="0">
      <selection activeCell="A12" sqref="A12:C17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415</v>
      </c>
    </row>
    <row r="5" spans="1:3" x14ac:dyDescent="0.3">
      <c r="A5" s="4" t="s">
        <v>201</v>
      </c>
      <c r="B5" s="2">
        <f>'[1]Total Orgs'!B38</f>
        <v>650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650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3E0CAEC8-843B-4AB5-92C9-BA49399150A0}"/>
  </hyperlinks>
  <pageMargins left="0.75" right="0.75" top="1" bottom="1" header="0.5" footer="0.5"/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B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184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Orgs'!B175</f>
        <v>250</v>
      </c>
      <c r="C5" s="272" t="s">
        <v>416</v>
      </c>
    </row>
    <row r="6" spans="1:3" x14ac:dyDescent="0.3">
      <c r="A6" s="4" t="s">
        <v>5</v>
      </c>
      <c r="C6" s="272" t="s">
        <v>417</v>
      </c>
    </row>
    <row r="7" spans="1:3" x14ac:dyDescent="0.3">
      <c r="A7" s="4" t="s">
        <v>6</v>
      </c>
      <c r="B7" s="2">
        <v>0</v>
      </c>
      <c r="C7" s="272"/>
    </row>
    <row r="8" spans="1:3" x14ac:dyDescent="0.3">
      <c r="A8" s="4" t="s">
        <v>7</v>
      </c>
      <c r="B8" s="2">
        <f>SUM(B12:B104)</f>
        <v>0</v>
      </c>
      <c r="C8" s="272"/>
    </row>
    <row r="9" spans="1:3" x14ac:dyDescent="0.3">
      <c r="A9" s="4" t="s">
        <v>202</v>
      </c>
      <c r="B9" s="2">
        <f>SUM(B5+B6-B7-B8)</f>
        <v>250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CB00-000000000000}"/>
  </hyperlinks>
  <pageMargins left="0.75" right="0.75" top="1" bottom="1" header="0.5" footer="0.5"/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C00-000000000000}">
  <sheetPr>
    <tabColor rgb="FFC0000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418</v>
      </c>
    </row>
    <row r="5" spans="1:3" x14ac:dyDescent="0.3">
      <c r="A5" s="4" t="s">
        <v>201</v>
      </c>
      <c r="B5" s="2">
        <f>'Total Orgs'!B176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SUM(B12:B104)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CC00-000000000000}"/>
  </hyperlinks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DA948-3047-4890-B5A4-7558119B5442}">
  <sheetPr>
    <tabColor theme="0"/>
  </sheetPr>
  <dimension ref="A1:C23"/>
  <sheetViews>
    <sheetView workbookViewId="0"/>
  </sheetViews>
  <sheetFormatPr defaultColWidth="9" defaultRowHeight="15.6" x14ac:dyDescent="0.3"/>
  <cols>
    <col min="1" max="1" width="16.5" style="19" customWidth="1"/>
    <col min="2" max="2" width="13.19921875" style="19" customWidth="1"/>
    <col min="3" max="3" width="34.5" style="19" customWidth="1"/>
    <col min="4" max="4" width="9" style="19" customWidth="1"/>
    <col min="5" max="16384" width="9" style="19"/>
  </cols>
  <sheetData>
    <row r="1" spans="1:3" x14ac:dyDescent="0.3">
      <c r="A1" s="5" t="s">
        <v>200</v>
      </c>
      <c r="B1" s="229"/>
      <c r="C1" s="1" t="e">
        <f>'Total Orgs'!#REF!</f>
        <v>#REF!</v>
      </c>
    </row>
    <row r="2" spans="1:3" x14ac:dyDescent="0.3">
      <c r="A2" s="5"/>
      <c r="B2" s="229"/>
      <c r="C2" s="8"/>
    </row>
    <row r="3" spans="1:3" x14ac:dyDescent="0.3">
      <c r="A3" s="8" t="s">
        <v>30</v>
      </c>
      <c r="B3" s="229"/>
      <c r="C3" s="272" t="s">
        <v>220</v>
      </c>
    </row>
    <row r="4" spans="1:3" x14ac:dyDescent="0.3">
      <c r="A4" s="228"/>
      <c r="B4" s="229"/>
      <c r="C4" s="405" t="s">
        <v>656</v>
      </c>
    </row>
    <row r="5" spans="1:3" x14ac:dyDescent="0.3">
      <c r="A5" s="228" t="s">
        <v>201</v>
      </c>
      <c r="B5" s="229">
        <f>'Total Orgs'!B21</f>
        <v>500</v>
      </c>
      <c r="C5" s="405" t="s">
        <v>657</v>
      </c>
    </row>
    <row r="6" spans="1:3" x14ac:dyDescent="0.3">
      <c r="A6" s="228" t="s">
        <v>5</v>
      </c>
      <c r="B6" s="229"/>
      <c r="C6" s="405"/>
    </row>
    <row r="7" spans="1:3" s="44" customFormat="1" x14ac:dyDescent="0.3">
      <c r="A7" s="243" t="s">
        <v>6</v>
      </c>
      <c r="B7" s="244"/>
      <c r="C7" s="138"/>
    </row>
    <row r="8" spans="1:3" x14ac:dyDescent="0.3">
      <c r="A8" s="228" t="s">
        <v>7</v>
      </c>
      <c r="B8" s="229">
        <f>SUM(B12:B101)</f>
        <v>0</v>
      </c>
      <c r="C8" s="405"/>
    </row>
    <row r="9" spans="1:3" x14ac:dyDescent="0.3">
      <c r="A9" s="228" t="s">
        <v>202</v>
      </c>
      <c r="B9" s="229">
        <f>SUM(B5+B6-B7-B8)</f>
        <v>500</v>
      </c>
      <c r="C9" s="8"/>
    </row>
    <row r="10" spans="1:3" x14ac:dyDescent="0.3">
      <c r="A10" s="228"/>
      <c r="B10" s="229"/>
      <c r="C10" s="8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228"/>
      <c r="B12" s="8"/>
      <c r="C12"/>
    </row>
    <row r="13" spans="1:3" x14ac:dyDescent="0.3">
      <c r="A13" s="8"/>
      <c r="B13" s="8"/>
      <c r="C13"/>
    </row>
    <row r="14" spans="1:3" x14ac:dyDescent="0.3">
      <c r="A14" s="245"/>
      <c r="B14" s="8"/>
      <c r="C14"/>
    </row>
    <row r="15" spans="1:3" x14ac:dyDescent="0.3">
      <c r="A15" s="228"/>
      <c r="B15" s="8"/>
      <c r="C15"/>
    </row>
    <row r="16" spans="1:3" x14ac:dyDescent="0.3">
      <c r="A16" s="245"/>
      <c r="B16" s="8"/>
      <c r="C16"/>
    </row>
    <row r="17" spans="1:3" x14ac:dyDescent="0.3">
      <c r="A17" s="228"/>
      <c r="B17" s="8"/>
      <c r="C17"/>
    </row>
    <row r="18" spans="1:3" x14ac:dyDescent="0.3">
      <c r="A18" s="8"/>
      <c r="B18" s="8"/>
      <c r="C18" s="10"/>
    </row>
    <row r="19" spans="1:3" x14ac:dyDescent="0.3">
      <c r="A19" s="245"/>
      <c r="B19" s="8"/>
      <c r="C19"/>
    </row>
    <row r="20" spans="1:3" s="44" customFormat="1" x14ac:dyDescent="0.3">
      <c r="A20" s="243"/>
      <c r="B20" s="241"/>
      <c r="C20" s="15"/>
    </row>
    <row r="21" spans="1:3" x14ac:dyDescent="0.3">
      <c r="A21" s="8"/>
      <c r="B21" s="8"/>
      <c r="C21"/>
    </row>
    <row r="22" spans="1:3" x14ac:dyDescent="0.3">
      <c r="A22" s="8"/>
      <c r="B22" s="8"/>
      <c r="C22"/>
    </row>
    <row r="23" spans="1:3" x14ac:dyDescent="0.3">
      <c r="A23" s="8"/>
      <c r="B23" s="8"/>
      <c r="C23"/>
    </row>
  </sheetData>
  <hyperlinks>
    <hyperlink ref="A1" location="'Total Orgs'!A1" display="Total Organizations" xr:uid="{0E97FF69-AF54-4CBC-8BC1-5F9AA3ADF698}"/>
  </hyperlinks>
  <pageMargins left="0.7" right="0.7" top="0.75" bottom="0.75" header="0.3" footer="0.3"/>
  <pageSetup orientation="portrait" r:id="rId1"/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E00-000000000000}">
  <sheetPr>
    <tabColor theme="1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186</v>
      </c>
      <c r="C3" s="272" t="s">
        <v>220</v>
      </c>
    </row>
    <row r="4" spans="1:3" x14ac:dyDescent="0.3">
      <c r="C4" s="47" t="s">
        <v>556</v>
      </c>
    </row>
    <row r="5" spans="1:3" x14ac:dyDescent="0.3">
      <c r="A5" s="4" t="s">
        <v>201</v>
      </c>
      <c r="B5" s="2">
        <f>'Total Orgs'!B177</f>
        <v>600</v>
      </c>
      <c r="C5" s="47" t="s">
        <v>428</v>
      </c>
    </row>
    <row r="6" spans="1:3" x14ac:dyDescent="0.3">
      <c r="A6" s="4" t="s">
        <v>5</v>
      </c>
      <c r="C6" s="47" t="s">
        <v>569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SUM(B12:B102)</f>
        <v>0</v>
      </c>
      <c r="C8" s="47"/>
    </row>
    <row r="9" spans="1:3" x14ac:dyDescent="0.3">
      <c r="A9" s="4" t="s">
        <v>202</v>
      </c>
      <c r="B9" s="2">
        <f>SUM(B5+B6-B8)</f>
        <v>600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CE00-000000000000}"/>
  </hyperlinks>
  <pageMargins left="0.75" right="0.75" top="1" bottom="1" header="0.5" footer="0.5"/>
  <pageSetup orientation="portrait" horizontalDpi="4294967292" verticalDpi="4294967292" r:id="rId1"/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C9D70-F91B-40A0-8BDD-8FB6634C7694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187</v>
      </c>
    </row>
    <row r="5" spans="1:3" x14ac:dyDescent="0.3">
      <c r="A5" s="4" t="s">
        <v>201</v>
      </c>
      <c r="B5" s="2">
        <f>'Total Orgs'!B178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SUM(B12:B143)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34"/>
      <c r="B18" s="23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34"/>
      <c r="B23" s="235"/>
      <c r="C23" s="88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6"/>
      <c r="B28" s="229"/>
      <c r="C28" s="23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7"/>
      <c r="B29" s="238"/>
      <c r="C29" s="23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6"/>
      <c r="B32" s="229"/>
      <c r="C32" s="23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2"/>
    </row>
    <row r="34" spans="1:3" x14ac:dyDescent="0.3">
      <c r="A34" s="78"/>
      <c r="B34" s="79"/>
      <c r="C34" s="233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1C0A21E3-CA11-4E30-9D33-8D34DC764D97}"/>
  </hyperlinks>
  <pageMargins left="0.75" right="0.75" top="1" bottom="1" header="0.5" footer="0.5"/>
  <pageSetup orientation="portrait" r:id="rId1"/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9AAD3-B79A-4AD4-A948-CC18905D23B8}">
  <dimension ref="A1:D17"/>
  <sheetViews>
    <sheetView zoomScaleNormal="100" workbookViewId="0"/>
  </sheetViews>
  <sheetFormatPr defaultRowHeight="15.6" x14ac:dyDescent="0.3"/>
  <cols>
    <col min="1" max="1" width="14.09765625" customWidth="1"/>
    <col min="3" max="3" width="38.3984375" customWidth="1"/>
  </cols>
  <sheetData>
    <row r="1" spans="1:4" x14ac:dyDescent="0.3">
      <c r="A1" s="5" t="s">
        <v>200</v>
      </c>
      <c r="B1" s="2"/>
      <c r="C1" s="1"/>
    </row>
    <row r="2" spans="1:4" x14ac:dyDescent="0.3">
      <c r="A2" s="5"/>
      <c r="B2" s="2"/>
    </row>
    <row r="3" spans="1:4" x14ac:dyDescent="0.3">
      <c r="A3" s="6" t="s">
        <v>188</v>
      </c>
      <c r="B3" s="2"/>
    </row>
    <row r="4" spans="1:4" x14ac:dyDescent="0.3">
      <c r="A4" s="4"/>
      <c r="B4" s="2"/>
      <c r="C4" s="272" t="s">
        <v>215</v>
      </c>
    </row>
    <row r="5" spans="1:4" x14ac:dyDescent="0.3">
      <c r="A5" s="4" t="s">
        <v>201</v>
      </c>
      <c r="B5" s="2">
        <f>'Total Orgs'!B179</f>
        <v>1150</v>
      </c>
      <c r="C5" s="47" t="s">
        <v>419</v>
      </c>
    </row>
    <row r="6" spans="1:4" x14ac:dyDescent="0.3">
      <c r="A6" s="4" t="s">
        <v>5</v>
      </c>
      <c r="B6" s="2">
        <v>200</v>
      </c>
      <c r="C6" s="47" t="s">
        <v>506</v>
      </c>
    </row>
    <row r="7" spans="1:4" x14ac:dyDescent="0.3">
      <c r="A7" s="4" t="s">
        <v>6</v>
      </c>
      <c r="B7" s="2"/>
      <c r="C7" s="47" t="s">
        <v>525</v>
      </c>
    </row>
    <row r="8" spans="1:4" x14ac:dyDescent="0.3">
      <c r="A8" s="4" t="s">
        <v>7</v>
      </c>
      <c r="B8" s="2">
        <f>SUM(B12:B144)</f>
        <v>0</v>
      </c>
      <c r="C8" s="47"/>
    </row>
    <row r="9" spans="1:4" x14ac:dyDescent="0.3">
      <c r="A9" s="4" t="s">
        <v>202</v>
      </c>
      <c r="B9" s="2">
        <f>SUM(B5+B6-B8)</f>
        <v>1350</v>
      </c>
    </row>
    <row r="10" spans="1:4" x14ac:dyDescent="0.3">
      <c r="A10" s="4"/>
      <c r="B10" s="2"/>
    </row>
    <row r="11" spans="1:4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4"/>
      <c r="B12" s="2"/>
      <c r="C12" s="125"/>
    </row>
    <row r="13" spans="1:4" x14ac:dyDescent="0.3">
      <c r="A13" s="4"/>
      <c r="B13" s="2"/>
      <c r="C13" s="15"/>
    </row>
    <row r="14" spans="1:4" x14ac:dyDescent="0.3">
      <c r="A14" s="4"/>
      <c r="B14" s="2"/>
      <c r="C14" s="125"/>
      <c r="D14" s="99"/>
    </row>
    <row r="15" spans="1:4" x14ac:dyDescent="0.3">
      <c r="A15" s="4"/>
      <c r="B15" s="2"/>
      <c r="D15" s="100"/>
    </row>
    <row r="16" spans="1:4" x14ac:dyDescent="0.3">
      <c r="A16" s="4"/>
      <c r="B16" s="2"/>
      <c r="C16" s="123"/>
      <c r="D16" s="99"/>
    </row>
    <row r="17" spans="1:4" x14ac:dyDescent="0.3">
      <c r="A17" s="4"/>
      <c r="B17" s="2"/>
      <c r="C17" s="123"/>
      <c r="D17" s="99"/>
    </row>
  </sheetData>
  <hyperlinks>
    <hyperlink ref="A1" location="'Total Orgs'!A1" display="Total Organizations" xr:uid="{38D642EF-2082-454E-A0DA-F46F477D8131}"/>
  </hyperlinks>
  <pageMargins left="0.7" right="0.7" top="0.75" bottom="0.75" header="0.3" footer="0.3"/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A40A9-04DF-461B-9F9A-231686ACE1B7}">
  <dimension ref="A1:C17"/>
  <sheetViews>
    <sheetView zoomScaleNormal="100" workbookViewId="0"/>
  </sheetViews>
  <sheetFormatPr defaultRowHeight="15.6" x14ac:dyDescent="0.3"/>
  <cols>
    <col min="1" max="1" width="14.09765625" customWidth="1"/>
    <col min="3" max="3" width="33.59765625" customWidth="1"/>
  </cols>
  <sheetData>
    <row r="1" spans="1:3" x14ac:dyDescent="0.3">
      <c r="A1" s="5" t="s">
        <v>521</v>
      </c>
      <c r="B1" s="2"/>
      <c r="C1" s="1"/>
    </row>
    <row r="2" spans="1:3" x14ac:dyDescent="0.3">
      <c r="A2" s="5"/>
      <c r="B2" s="2"/>
    </row>
    <row r="3" spans="1:3" x14ac:dyDescent="0.3">
      <c r="A3" s="6" t="s">
        <v>189</v>
      </c>
      <c r="B3" s="2"/>
    </row>
    <row r="4" spans="1:3" x14ac:dyDescent="0.3">
      <c r="A4" s="4"/>
      <c r="B4" s="2"/>
      <c r="C4" s="272" t="s">
        <v>215</v>
      </c>
    </row>
    <row r="5" spans="1:3" x14ac:dyDescent="0.3">
      <c r="A5" s="4" t="s">
        <v>201</v>
      </c>
      <c r="B5" s="2">
        <f>'Total Orgs'!B180</f>
        <v>650</v>
      </c>
      <c r="C5" s="47" t="s">
        <v>420</v>
      </c>
    </row>
    <row r="6" spans="1:3" x14ac:dyDescent="0.3">
      <c r="A6" s="4" t="s">
        <v>5</v>
      </c>
      <c r="B6" s="2"/>
      <c r="C6" s="47" t="s">
        <v>421</v>
      </c>
    </row>
    <row r="7" spans="1:3" x14ac:dyDescent="0.3">
      <c r="A7" s="4" t="s">
        <v>6</v>
      </c>
      <c r="B7" s="2"/>
      <c r="C7" s="47" t="s">
        <v>520</v>
      </c>
    </row>
    <row r="8" spans="1:3" x14ac:dyDescent="0.3">
      <c r="A8" s="4" t="s">
        <v>7</v>
      </c>
      <c r="B8" s="2">
        <f>SUM(B12:B142)</f>
        <v>545.04999999999995</v>
      </c>
      <c r="C8" s="47" t="s">
        <v>525</v>
      </c>
    </row>
    <row r="9" spans="1:3" x14ac:dyDescent="0.3">
      <c r="A9" s="4" t="s">
        <v>202</v>
      </c>
      <c r="B9" s="2">
        <f>SUM(B5+B6-B8)</f>
        <v>104.95000000000005</v>
      </c>
      <c r="C9" s="272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874</v>
      </c>
      <c r="B12" s="2">
        <v>399.43</v>
      </c>
      <c r="C12" s="125" t="s">
        <v>716</v>
      </c>
    </row>
    <row r="13" spans="1:3" x14ac:dyDescent="0.3">
      <c r="A13" s="4"/>
      <c r="B13" s="2"/>
      <c r="C13" s="15" t="s">
        <v>893</v>
      </c>
    </row>
    <row r="14" spans="1:3" x14ac:dyDescent="0.3">
      <c r="A14" s="4"/>
      <c r="B14" s="2"/>
      <c r="C14" t="s">
        <v>892</v>
      </c>
    </row>
    <row r="15" spans="1:3" x14ac:dyDescent="0.3">
      <c r="A15" s="4"/>
      <c r="B15" s="2"/>
      <c r="C15" s="125"/>
    </row>
    <row r="16" spans="1:3" x14ac:dyDescent="0.3">
      <c r="B16">
        <v>145.62</v>
      </c>
      <c r="C16" s="125" t="s">
        <v>716</v>
      </c>
    </row>
    <row r="17" spans="3:3" x14ac:dyDescent="0.3">
      <c r="C17" s="125" t="s">
        <v>898</v>
      </c>
    </row>
  </sheetData>
  <hyperlinks>
    <hyperlink ref="A1" location="'Total Orgs'!A1" display="Total Organizations" xr:uid="{104BF74C-E9E4-47FF-8027-B8F06D4A89C2}"/>
  </hyperlinks>
  <pageMargins left="0.7" right="0.7" top="0.75" bottom="0.75" header="0.3" footer="0.3"/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200-000000000000}">
  <sheetPr>
    <tabColor rgb="FFC00000"/>
  </sheetPr>
  <dimension ref="A1:D4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  <col min="4" max="4" width="20.699218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190</v>
      </c>
      <c r="C3" s="47" t="s">
        <v>422</v>
      </c>
    </row>
    <row r="4" spans="1:4" x14ac:dyDescent="0.3">
      <c r="C4" s="47" t="s">
        <v>423</v>
      </c>
      <c r="D4" t="s">
        <v>661</v>
      </c>
    </row>
    <row r="5" spans="1:4" x14ac:dyDescent="0.3">
      <c r="A5" s="4" t="s">
        <v>201</v>
      </c>
      <c r="B5" s="2">
        <f>'Total Orgs'!B181</f>
        <v>8000</v>
      </c>
      <c r="C5" s="47" t="s">
        <v>424</v>
      </c>
    </row>
    <row r="6" spans="1:4" x14ac:dyDescent="0.3">
      <c r="A6" s="4" t="s">
        <v>5</v>
      </c>
      <c r="C6" s="47" t="s">
        <v>425</v>
      </c>
    </row>
    <row r="7" spans="1:4" x14ac:dyDescent="0.3">
      <c r="A7" s="4" t="s">
        <v>6</v>
      </c>
      <c r="C7" s="47" t="s">
        <v>426</v>
      </c>
    </row>
    <row r="8" spans="1:4" x14ac:dyDescent="0.3">
      <c r="A8" s="4" t="s">
        <v>7</v>
      </c>
      <c r="B8" s="2">
        <f>SUM(B12:B129)</f>
        <v>0</v>
      </c>
      <c r="C8" s="47" t="s">
        <v>427</v>
      </c>
    </row>
    <row r="9" spans="1:4" x14ac:dyDescent="0.3">
      <c r="A9" s="4" t="s">
        <v>202</v>
      </c>
      <c r="B9" s="2">
        <f>SUM(B5+B6-B8)</f>
        <v>8000</v>
      </c>
      <c r="C9" s="47" t="s">
        <v>428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s="1" customFormat="1" x14ac:dyDescent="0.3">
      <c r="A12" s="16"/>
      <c r="B12" s="209"/>
      <c r="C12" s="97"/>
    </row>
    <row r="13" spans="1:4" s="1" customFormat="1" x14ac:dyDescent="0.3">
      <c r="A13" s="130"/>
      <c r="B13" s="209"/>
      <c r="C13" s="97"/>
    </row>
    <row r="14" spans="1:4" s="1" customFormat="1" x14ac:dyDescent="0.3">
      <c r="A14" s="7"/>
      <c r="B14" s="3"/>
    </row>
    <row r="15" spans="1:4" s="1" customFormat="1" x14ac:dyDescent="0.3">
      <c r="A15" s="7"/>
      <c r="B15" s="3"/>
    </row>
    <row r="30" spans="3:3" x14ac:dyDescent="0.3">
      <c r="C30" s="10"/>
    </row>
    <row r="38" spans="1:3" s="21" customFormat="1" x14ac:dyDescent="0.3">
      <c r="A38" s="13"/>
      <c r="B38" s="14"/>
      <c r="C38" s="15"/>
    </row>
    <row r="47" spans="1:3" s="21" customFormat="1" x14ac:dyDescent="0.3">
      <c r="A47" s="13"/>
      <c r="B47" s="14"/>
      <c r="C47" s="15"/>
    </row>
  </sheetData>
  <hyperlinks>
    <hyperlink ref="A1" location="'Total Orgs'!A1" display="Total Organizations" xr:uid="{00000000-0004-0000-D200-000000000000}"/>
  </hyperlinks>
  <pageMargins left="0.75" right="0.75" top="1" bottom="1" header="0.5" footer="0.5"/>
</worksheet>
</file>

<file path=xl/worksheets/sheet1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400-000000000000}"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429</v>
      </c>
    </row>
    <row r="5" spans="1:3" x14ac:dyDescent="0.3">
      <c r="A5" s="4" t="s">
        <v>201</v>
      </c>
      <c r="B5" s="2">
        <v>0</v>
      </c>
    </row>
    <row r="6" spans="1:3" x14ac:dyDescent="0.3">
      <c r="A6" s="4" t="s">
        <v>5</v>
      </c>
    </row>
    <row r="7" spans="1:3" x14ac:dyDescent="0.3">
      <c r="A7" s="4" t="s">
        <v>7</v>
      </c>
      <c r="B7" s="2">
        <f>SUM(B11:B142)</f>
        <v>0</v>
      </c>
    </row>
    <row r="8" spans="1:3" x14ac:dyDescent="0.3">
      <c r="A8" s="4" t="s">
        <v>202</v>
      </c>
      <c r="B8" s="2">
        <f>SUM(B5+B6-B7)</f>
        <v>0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00000000-0004-0000-D400-000000000000}"/>
  </hyperlinks>
  <pageMargins left="0.75" right="0.75" top="1" bottom="1" header="0.5" footer="0.5"/>
  <pageSetup orientation="portrait" r:id="rId1"/>
</worksheet>
</file>

<file path=xl/worksheets/sheet1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60CD2-584D-4555-8EF4-9B0C10B1E405}">
  <dimension ref="A1:Y53"/>
  <sheetViews>
    <sheetView workbookViewId="0">
      <selection activeCell="G9" sqref="G9"/>
    </sheetView>
  </sheetViews>
  <sheetFormatPr defaultRowHeight="15.6" x14ac:dyDescent="0.3"/>
  <cols>
    <col min="1" max="1" width="35.3984375" customWidth="1"/>
  </cols>
  <sheetData>
    <row r="1" spans="1:13" ht="21" x14ac:dyDescent="0.4">
      <c r="A1" s="189" t="s">
        <v>430</v>
      </c>
    </row>
    <row r="2" spans="1:13" x14ac:dyDescent="0.3">
      <c r="A2" t="s">
        <v>431</v>
      </c>
    </row>
    <row r="6" spans="1:13" s="172" customFormat="1" ht="20.100000000000001" customHeight="1" x14ac:dyDescent="0.3">
      <c r="A6" s="178" t="s">
        <v>432</v>
      </c>
      <c r="B6" s="164"/>
      <c r="C6"/>
      <c r="D6"/>
      <c r="E6"/>
      <c r="F6"/>
      <c r="G6" s="165"/>
      <c r="H6" s="180" t="s">
        <v>15</v>
      </c>
      <c r="I6" s="167" t="s">
        <v>15</v>
      </c>
      <c r="J6" s="168"/>
      <c r="K6" s="169"/>
      <c r="L6" s="170">
        <v>1</v>
      </c>
      <c r="M6" s="171"/>
    </row>
    <row r="7" spans="1:13" s="172" customFormat="1" ht="20.100000000000001" customHeight="1" x14ac:dyDescent="0.3">
      <c r="A7" s="174" t="s">
        <v>433</v>
      </c>
      <c r="B7" s="164"/>
      <c r="C7"/>
      <c r="D7"/>
      <c r="E7"/>
      <c r="F7"/>
      <c r="G7" s="165" t="s">
        <v>434</v>
      </c>
      <c r="H7" s="180"/>
      <c r="I7" s="167"/>
      <c r="J7" s="168"/>
      <c r="K7" s="169"/>
      <c r="L7" s="170">
        <v>1</v>
      </c>
      <c r="M7" s="171"/>
    </row>
    <row r="8" spans="1:13" s="172" customFormat="1" ht="20.100000000000001" customHeight="1" x14ac:dyDescent="0.3">
      <c r="A8" s="174" t="s">
        <v>219</v>
      </c>
      <c r="B8" s="164"/>
      <c r="C8"/>
      <c r="D8"/>
      <c r="E8"/>
      <c r="F8"/>
      <c r="G8" s="165" t="s">
        <v>435</v>
      </c>
      <c r="H8" s="168"/>
      <c r="I8" s="167"/>
      <c r="J8" s="168"/>
      <c r="K8" s="169"/>
      <c r="L8" s="170">
        <v>1</v>
      </c>
      <c r="M8" s="171"/>
    </row>
    <row r="9" spans="1:13" s="172" customFormat="1" ht="20.100000000000001" customHeight="1" x14ac:dyDescent="0.3">
      <c r="A9" s="178" t="s">
        <v>22</v>
      </c>
      <c r="B9" s="164"/>
      <c r="C9"/>
      <c r="D9"/>
      <c r="E9"/>
      <c r="F9"/>
      <c r="G9" s="165" t="s">
        <v>436</v>
      </c>
      <c r="H9" s="179"/>
      <c r="I9" s="167"/>
      <c r="J9" s="168"/>
      <c r="K9" s="169"/>
      <c r="L9" s="170">
        <v>1</v>
      </c>
      <c r="M9" s="171"/>
    </row>
    <row r="10" spans="1:13" s="172" customFormat="1" ht="20.100000000000001" customHeight="1" x14ac:dyDescent="0.3">
      <c r="A10" s="174" t="s">
        <v>437</v>
      </c>
      <c r="B10" s="164">
        <v>0</v>
      </c>
      <c r="C10"/>
      <c r="D10"/>
      <c r="E10"/>
      <c r="F10"/>
      <c r="G10" s="165"/>
      <c r="H10" s="179"/>
      <c r="I10" s="167"/>
      <c r="J10" s="168"/>
      <c r="K10" s="169"/>
      <c r="L10" s="170">
        <v>1</v>
      </c>
      <c r="M10" s="171" t="s">
        <v>438</v>
      </c>
    </row>
    <row r="11" spans="1:13" s="172" customFormat="1" ht="20.100000000000001" customHeight="1" x14ac:dyDescent="0.3">
      <c r="A11" s="178" t="s">
        <v>439</v>
      </c>
      <c r="B11" s="164">
        <v>0</v>
      </c>
      <c r="C11"/>
      <c r="D11"/>
      <c r="E11"/>
      <c r="F11"/>
      <c r="G11" s="165"/>
      <c r="H11" s="179"/>
      <c r="I11" s="167"/>
      <c r="J11" s="168"/>
      <c r="K11" s="169"/>
      <c r="L11" s="170">
        <v>1</v>
      </c>
      <c r="M11" s="171">
        <v>21</v>
      </c>
    </row>
    <row r="12" spans="1:13" s="172" customFormat="1" ht="20.100000000000001" customHeight="1" x14ac:dyDescent="0.3">
      <c r="A12" s="178" t="s">
        <v>39</v>
      </c>
      <c r="B12" s="164">
        <v>0</v>
      </c>
      <c r="C12"/>
      <c r="D12"/>
      <c r="E12"/>
      <c r="F12"/>
      <c r="G12" s="165"/>
      <c r="H12" s="166"/>
      <c r="I12" s="167"/>
      <c r="J12" s="168"/>
      <c r="K12" s="169"/>
      <c r="L12" s="170"/>
      <c r="M12" s="171"/>
    </row>
    <row r="13" spans="1:13" s="172" customFormat="1" ht="20.100000000000001" customHeight="1" x14ac:dyDescent="0.3">
      <c r="A13" s="181" t="s">
        <v>45</v>
      </c>
      <c r="B13" s="164">
        <v>0</v>
      </c>
      <c r="C13"/>
      <c r="D13"/>
      <c r="E13"/>
      <c r="F13"/>
      <c r="G13" s="165" t="s">
        <v>440</v>
      </c>
      <c r="H13" s="166"/>
      <c r="I13" s="167"/>
      <c r="J13" s="168"/>
      <c r="K13" s="169"/>
      <c r="L13" s="170">
        <v>1</v>
      </c>
      <c r="M13" s="171"/>
    </row>
    <row r="14" spans="1:13" s="172" customFormat="1" ht="36.75" customHeight="1" x14ac:dyDescent="0.3">
      <c r="A14" s="163" t="s">
        <v>441</v>
      </c>
      <c r="B14" s="164">
        <v>0</v>
      </c>
      <c r="C14"/>
      <c r="D14"/>
      <c r="E14"/>
      <c r="F14"/>
      <c r="G14" s="165" t="s">
        <v>442</v>
      </c>
      <c r="H14" s="166"/>
      <c r="I14" s="167"/>
      <c r="J14" s="168"/>
      <c r="K14" s="169"/>
      <c r="L14" s="170">
        <v>1</v>
      </c>
      <c r="M14" s="171"/>
    </row>
    <row r="15" spans="1:13" s="172" customFormat="1" ht="20.100000000000001" customHeight="1" x14ac:dyDescent="0.3">
      <c r="A15" s="178" t="s">
        <v>443</v>
      </c>
      <c r="B15" s="164">
        <v>0</v>
      </c>
      <c r="C15"/>
      <c r="D15"/>
      <c r="E15"/>
      <c r="F15"/>
      <c r="G15" s="165"/>
      <c r="H15" s="168"/>
      <c r="I15" s="167"/>
      <c r="J15" s="168"/>
      <c r="K15" s="169"/>
      <c r="L15" s="170">
        <v>1</v>
      </c>
      <c r="M15" s="171"/>
    </row>
    <row r="16" spans="1:13" s="172" customFormat="1" ht="20.100000000000001" customHeight="1" x14ac:dyDescent="0.3">
      <c r="A16" s="174" t="s">
        <v>52</v>
      </c>
      <c r="B16" s="164"/>
      <c r="C16"/>
      <c r="D16"/>
      <c r="E16"/>
      <c r="F16"/>
      <c r="G16" s="165" t="s">
        <v>444</v>
      </c>
      <c r="H16" s="166"/>
      <c r="I16" s="167"/>
      <c r="J16" s="168"/>
      <c r="K16" s="169"/>
      <c r="L16" s="170">
        <v>1</v>
      </c>
      <c r="M16" s="171"/>
    </row>
    <row r="17" spans="1:17" s="172" customFormat="1" ht="20.100000000000001" customHeight="1" x14ac:dyDescent="0.3">
      <c r="A17" s="178" t="s">
        <v>445</v>
      </c>
      <c r="B17" s="164">
        <v>0</v>
      </c>
      <c r="C17"/>
      <c r="D17"/>
      <c r="E17"/>
      <c r="F17"/>
      <c r="G17" s="165" t="s">
        <v>446</v>
      </c>
      <c r="H17" s="180" t="s">
        <v>15</v>
      </c>
      <c r="I17" s="167" t="s">
        <v>15</v>
      </c>
      <c r="J17" s="168"/>
      <c r="K17" s="169"/>
      <c r="L17" s="170"/>
      <c r="M17" s="171"/>
    </row>
    <row r="18" spans="1:17" s="172" customFormat="1" ht="20.100000000000001" customHeight="1" x14ac:dyDescent="0.3">
      <c r="A18" s="174" t="s">
        <v>447</v>
      </c>
      <c r="B18" s="164">
        <v>0</v>
      </c>
      <c r="C18"/>
      <c r="D18"/>
      <c r="E18"/>
      <c r="F18"/>
      <c r="G18" s="165" t="s">
        <v>448</v>
      </c>
      <c r="H18" s="176" t="s">
        <v>15</v>
      </c>
      <c r="I18" s="167" t="s">
        <v>15</v>
      </c>
      <c r="J18" s="168"/>
      <c r="K18" s="169"/>
      <c r="L18" s="170">
        <v>1</v>
      </c>
      <c r="M18" s="171"/>
    </row>
    <row r="19" spans="1:17" s="172" customFormat="1" ht="20.100000000000001" customHeight="1" x14ac:dyDescent="0.3">
      <c r="A19" s="178" t="s">
        <v>449</v>
      </c>
      <c r="B19" s="164">
        <v>0</v>
      </c>
      <c r="C19"/>
      <c r="D19"/>
      <c r="E19"/>
      <c r="F19"/>
      <c r="G19" s="165"/>
      <c r="H19" s="177" t="s">
        <v>15</v>
      </c>
      <c r="I19" s="167" t="s">
        <v>15</v>
      </c>
      <c r="J19" s="168"/>
      <c r="K19" s="169"/>
      <c r="L19" s="170">
        <v>1</v>
      </c>
      <c r="M19" s="171"/>
    </row>
    <row r="20" spans="1:17" s="172" customFormat="1" ht="20.100000000000001" customHeight="1" x14ac:dyDescent="0.3">
      <c r="A20" s="178" t="s">
        <v>450</v>
      </c>
      <c r="B20" s="164">
        <v>0</v>
      </c>
      <c r="C20"/>
      <c r="D20"/>
      <c r="E20"/>
      <c r="F20"/>
      <c r="G20" s="165"/>
      <c r="H20" s="176" t="s">
        <v>15</v>
      </c>
      <c r="I20" s="167" t="s">
        <v>15</v>
      </c>
      <c r="J20" s="168"/>
      <c r="K20" s="169"/>
      <c r="L20" s="170">
        <v>1</v>
      </c>
      <c r="M20" s="171"/>
    </row>
    <row r="21" spans="1:17" s="172" customFormat="1" ht="20.100000000000001" customHeight="1" x14ac:dyDescent="0.3">
      <c r="A21" s="174" t="s">
        <v>451</v>
      </c>
      <c r="B21" s="164">
        <v>0</v>
      </c>
      <c r="C21"/>
      <c r="D21"/>
      <c r="E21"/>
      <c r="F21"/>
      <c r="G21" s="165" t="s">
        <v>452</v>
      </c>
      <c r="H21" s="180" t="s">
        <v>15</v>
      </c>
      <c r="I21" s="167" t="s">
        <v>15</v>
      </c>
      <c r="J21" s="168"/>
      <c r="K21" s="169"/>
      <c r="L21" s="170">
        <v>1</v>
      </c>
      <c r="M21" s="171"/>
    </row>
    <row r="22" spans="1:17" s="187" customFormat="1" ht="20.100000000000001" customHeight="1" x14ac:dyDescent="0.3">
      <c r="A22" s="178" t="s">
        <v>453</v>
      </c>
      <c r="B22" s="249">
        <v>0</v>
      </c>
      <c r="C22"/>
      <c r="D22"/>
      <c r="E22"/>
      <c r="F22"/>
      <c r="G22" s="250"/>
      <c r="H22" s="179"/>
      <c r="I22" s="167"/>
      <c r="J22" s="168"/>
      <c r="K22" s="169"/>
      <c r="L22" s="170">
        <v>1</v>
      </c>
      <c r="M22" s="251"/>
      <c r="N22" s="252"/>
      <c r="O22" s="252"/>
      <c r="P22" s="252"/>
      <c r="Q22" s="252"/>
    </row>
    <row r="23" spans="1:17" s="172" customFormat="1" ht="20.100000000000001" customHeight="1" x14ac:dyDescent="0.3">
      <c r="A23" s="174" t="s">
        <v>454</v>
      </c>
      <c r="B23" s="164"/>
      <c r="C23"/>
      <c r="D23"/>
      <c r="E23"/>
      <c r="F23"/>
      <c r="G23" s="165" t="s">
        <v>455</v>
      </c>
      <c r="H23" s="176" t="s">
        <v>15</v>
      </c>
      <c r="I23" s="167" t="s">
        <v>15</v>
      </c>
      <c r="J23" s="168"/>
      <c r="K23" s="169"/>
      <c r="L23" s="170">
        <v>1</v>
      </c>
      <c r="M23" s="171"/>
    </row>
    <row r="24" spans="1:17" s="172" customFormat="1" ht="20.100000000000001" customHeight="1" x14ac:dyDescent="0.3">
      <c r="A24" s="178" t="s">
        <v>456</v>
      </c>
      <c r="B24" s="164">
        <v>0</v>
      </c>
      <c r="C24"/>
      <c r="D24"/>
      <c r="E24"/>
      <c r="F24"/>
      <c r="G24" s="165"/>
      <c r="H24" s="176" t="s">
        <v>15</v>
      </c>
      <c r="I24" s="167" t="s">
        <v>15</v>
      </c>
      <c r="J24" s="168"/>
      <c r="K24" s="169"/>
      <c r="L24" s="170">
        <v>1</v>
      </c>
      <c r="M24" s="171">
        <v>21</v>
      </c>
    </row>
    <row r="25" spans="1:17" s="172" customFormat="1" ht="20.100000000000001" customHeight="1" x14ac:dyDescent="0.3">
      <c r="A25" s="174" t="s">
        <v>333</v>
      </c>
      <c r="B25" s="164">
        <v>0</v>
      </c>
      <c r="C25"/>
      <c r="D25"/>
      <c r="E25"/>
      <c r="F25"/>
      <c r="G25" s="165" t="s">
        <v>457</v>
      </c>
      <c r="H25" s="180" t="s">
        <v>15</v>
      </c>
      <c r="I25" s="167" t="s">
        <v>15</v>
      </c>
      <c r="J25" s="168"/>
      <c r="K25" s="169"/>
      <c r="L25" s="170">
        <v>1</v>
      </c>
      <c r="M25" s="171"/>
    </row>
    <row r="26" spans="1:17" s="172" customFormat="1" ht="20.100000000000001" customHeight="1" x14ac:dyDescent="0.3">
      <c r="A26" s="178" t="s">
        <v>458</v>
      </c>
      <c r="B26" s="164">
        <v>0</v>
      </c>
      <c r="C26"/>
      <c r="D26"/>
      <c r="E26"/>
      <c r="F26"/>
      <c r="G26" s="165"/>
      <c r="H26" s="179"/>
      <c r="I26" s="167"/>
      <c r="J26" s="168"/>
      <c r="K26" s="169"/>
      <c r="L26" s="170">
        <v>1</v>
      </c>
      <c r="M26" s="171"/>
    </row>
    <row r="27" spans="1:17" s="172" customFormat="1" ht="20.100000000000001" customHeight="1" x14ac:dyDescent="0.3">
      <c r="A27" s="178" t="s">
        <v>459</v>
      </c>
      <c r="B27" s="164">
        <v>0</v>
      </c>
      <c r="C27"/>
      <c r="D27"/>
      <c r="E27"/>
      <c r="F27"/>
      <c r="G27" s="165" t="s">
        <v>460</v>
      </c>
      <c r="H27" s="176" t="s">
        <v>15</v>
      </c>
      <c r="I27" s="167" t="s">
        <v>15</v>
      </c>
      <c r="J27" s="168"/>
      <c r="K27" s="169"/>
      <c r="L27" s="170">
        <v>1</v>
      </c>
      <c r="M27" s="171" t="s">
        <v>461</v>
      </c>
    </row>
    <row r="28" spans="1:17" s="172" customFormat="1" ht="20.100000000000001" customHeight="1" x14ac:dyDescent="0.3">
      <c r="A28" s="178" t="s">
        <v>462</v>
      </c>
      <c r="B28" s="164">
        <v>0</v>
      </c>
      <c r="C28"/>
      <c r="D28"/>
      <c r="E28"/>
      <c r="F28"/>
      <c r="G28" s="165"/>
      <c r="H28" s="183"/>
      <c r="I28" s="184"/>
      <c r="J28" s="185"/>
      <c r="K28" s="186"/>
      <c r="L28" s="170">
        <v>1</v>
      </c>
      <c r="M28" s="171">
        <v>21</v>
      </c>
    </row>
    <row r="29" spans="1:17" s="172" customFormat="1" ht="20.100000000000001" customHeight="1" x14ac:dyDescent="0.3">
      <c r="A29" s="178" t="s">
        <v>463</v>
      </c>
      <c r="B29" s="164"/>
      <c r="C29"/>
      <c r="D29"/>
      <c r="E29"/>
      <c r="F29"/>
      <c r="G29" s="165"/>
      <c r="H29" s="179"/>
      <c r="I29" s="167"/>
      <c r="J29" s="168"/>
      <c r="K29" s="169"/>
      <c r="L29" s="170">
        <v>1</v>
      </c>
      <c r="M29" s="171" t="s">
        <v>464</v>
      </c>
    </row>
    <row r="30" spans="1:17" s="34" customFormat="1" x14ac:dyDescent="0.3">
      <c r="A30" s="105" t="s">
        <v>117</v>
      </c>
      <c r="B30" s="92"/>
      <c r="C30"/>
      <c r="D30"/>
      <c r="E30"/>
      <c r="F30"/>
      <c r="G30" s="116"/>
      <c r="H30" s="118" t="s">
        <v>15</v>
      </c>
      <c r="I30" s="117" t="s">
        <v>15</v>
      </c>
      <c r="J30" s="114"/>
      <c r="K30" s="144"/>
      <c r="L30" s="120">
        <v>1</v>
      </c>
      <c r="M30" s="108"/>
      <c r="N30" s="96"/>
      <c r="O30" s="96"/>
      <c r="P30" s="96"/>
      <c r="Q30" s="96"/>
    </row>
    <row r="31" spans="1:17" s="161" customFormat="1" x14ac:dyDescent="0.3">
      <c r="A31" s="173" t="s">
        <v>354</v>
      </c>
      <c r="B31" s="151">
        <v>0</v>
      </c>
      <c r="C31"/>
      <c r="D31"/>
      <c r="E31"/>
      <c r="F31"/>
      <c r="G31" s="156"/>
      <c r="H31" s="155"/>
      <c r="I31" s="156"/>
      <c r="J31" s="157"/>
      <c r="K31" s="158"/>
      <c r="L31" s="159">
        <v>1</v>
      </c>
      <c r="M31" s="160" t="s">
        <v>438</v>
      </c>
    </row>
    <row r="32" spans="1:17" s="161" customFormat="1" ht="31.2" x14ac:dyDescent="0.3">
      <c r="A32" s="188" t="s">
        <v>344</v>
      </c>
      <c r="B32" s="151">
        <v>0</v>
      </c>
      <c r="C32"/>
      <c r="D32"/>
      <c r="E32"/>
      <c r="F32"/>
      <c r="G32" s="156"/>
      <c r="H32" s="155"/>
      <c r="I32" s="156"/>
      <c r="J32" s="157"/>
      <c r="K32" s="158"/>
      <c r="L32" s="159">
        <v>1</v>
      </c>
      <c r="M32" s="160">
        <v>21</v>
      </c>
    </row>
    <row r="33" spans="1:25" s="34" customFormat="1" x14ac:dyDescent="0.3">
      <c r="A33" s="93" t="s">
        <v>465</v>
      </c>
      <c r="B33" s="92">
        <v>0</v>
      </c>
      <c r="C33" s="92"/>
      <c r="D33" s="94">
        <v>0</v>
      </c>
      <c r="E33" s="92"/>
      <c r="F33" s="115"/>
      <c r="G33" s="117" t="s">
        <v>466</v>
      </c>
      <c r="H33" s="114"/>
      <c r="I33" s="117"/>
      <c r="J33" s="114"/>
      <c r="K33" s="144"/>
      <c r="L33" s="122" t="s">
        <v>467</v>
      </c>
      <c r="M33" s="108"/>
      <c r="N33" s="96"/>
      <c r="O33" s="96"/>
      <c r="P33" s="96"/>
      <c r="Q33" s="96"/>
    </row>
    <row r="34" spans="1:25" s="172" customFormat="1" x14ac:dyDescent="0.3">
      <c r="A34" s="181" t="s">
        <v>468</v>
      </c>
      <c r="B34" s="164"/>
      <c r="C34"/>
      <c r="D34"/>
      <c r="E34"/>
      <c r="F34"/>
      <c r="G34" s="165"/>
      <c r="H34" s="168" t="s">
        <v>15</v>
      </c>
      <c r="I34" s="167"/>
      <c r="J34" s="168"/>
      <c r="K34" s="169"/>
      <c r="L34" s="170">
        <v>1</v>
      </c>
      <c r="M34" s="171"/>
    </row>
    <row r="35" spans="1:25" s="172" customFormat="1" ht="31.2" x14ac:dyDescent="0.3">
      <c r="A35" s="174" t="s">
        <v>355</v>
      </c>
      <c r="B35" s="164"/>
      <c r="C35"/>
      <c r="D35"/>
      <c r="E35"/>
      <c r="F35"/>
      <c r="G35" s="165"/>
      <c r="H35" s="176" t="s">
        <v>15</v>
      </c>
      <c r="I35" s="167" t="s">
        <v>15</v>
      </c>
      <c r="J35" s="168"/>
      <c r="K35" s="169"/>
      <c r="L35" s="170">
        <v>1</v>
      </c>
      <c r="M35" s="171"/>
    </row>
    <row r="36" spans="1:25" s="172" customFormat="1" ht="20.100000000000001" customHeight="1" x14ac:dyDescent="0.3">
      <c r="A36" s="178" t="s">
        <v>131</v>
      </c>
      <c r="B36" s="164"/>
      <c r="C36"/>
      <c r="D36"/>
      <c r="E36"/>
      <c r="F36"/>
      <c r="G36" s="165"/>
      <c r="H36" s="180" t="s">
        <v>15</v>
      </c>
      <c r="I36" s="167" t="s">
        <v>15</v>
      </c>
      <c r="J36" s="168"/>
      <c r="K36" s="169"/>
      <c r="L36" s="170">
        <v>1</v>
      </c>
      <c r="M36" s="171"/>
    </row>
    <row r="37" spans="1:25" s="172" customFormat="1" ht="31.2" x14ac:dyDescent="0.3">
      <c r="A37" s="174" t="s">
        <v>373</v>
      </c>
      <c r="B37" s="164"/>
      <c r="C37"/>
      <c r="D37"/>
      <c r="E37"/>
      <c r="F37"/>
      <c r="G37" s="165" t="s">
        <v>469</v>
      </c>
      <c r="H37" s="176" t="s">
        <v>15</v>
      </c>
      <c r="I37" s="167" t="s">
        <v>15</v>
      </c>
      <c r="J37" s="168"/>
      <c r="K37" s="169"/>
      <c r="L37" s="170">
        <v>1</v>
      </c>
      <c r="M37" s="171"/>
    </row>
    <row r="38" spans="1:25" s="172" customFormat="1" ht="20.100000000000001" customHeight="1" x14ac:dyDescent="0.3">
      <c r="A38" s="178" t="s">
        <v>470</v>
      </c>
      <c r="B38" s="164"/>
      <c r="C38"/>
      <c r="D38"/>
      <c r="E38"/>
      <c r="F38"/>
      <c r="G38" s="165"/>
      <c r="H38" s="179"/>
      <c r="I38" s="167"/>
      <c r="J38" s="168"/>
      <c r="K38" s="169"/>
      <c r="L38" s="170">
        <v>1</v>
      </c>
      <c r="M38" s="171"/>
    </row>
    <row r="39" spans="1:25" s="172" customFormat="1" ht="20.100000000000001" customHeight="1" x14ac:dyDescent="0.3">
      <c r="A39" s="178" t="s">
        <v>471</v>
      </c>
      <c r="B39" s="164"/>
      <c r="C39"/>
      <c r="D39"/>
      <c r="E39"/>
      <c r="F39"/>
      <c r="G39" s="165"/>
      <c r="H39" s="179"/>
      <c r="I39" s="167"/>
      <c r="J39" s="168"/>
      <c r="K39" s="169"/>
      <c r="L39" s="170">
        <v>1</v>
      </c>
      <c r="M39" s="171"/>
    </row>
    <row r="40" spans="1:25" s="172" customFormat="1" ht="20.100000000000001" customHeight="1" x14ac:dyDescent="0.3">
      <c r="A40" s="178" t="s">
        <v>472</v>
      </c>
      <c r="B40" s="164"/>
      <c r="C40"/>
      <c r="D40"/>
      <c r="E40"/>
      <c r="F40"/>
      <c r="G40" s="165"/>
      <c r="H40" s="176" t="s">
        <v>15</v>
      </c>
      <c r="I40" s="167" t="s">
        <v>15</v>
      </c>
      <c r="J40" s="168"/>
      <c r="K40" s="169"/>
      <c r="L40" s="170"/>
      <c r="M40" s="171"/>
    </row>
    <row r="41" spans="1:25" s="172" customFormat="1" ht="20.100000000000001" customHeight="1" x14ac:dyDescent="0.3">
      <c r="A41" s="174" t="s">
        <v>473</v>
      </c>
      <c r="B41" s="164"/>
      <c r="C41"/>
      <c r="D41"/>
      <c r="E41"/>
      <c r="F41"/>
      <c r="G41" s="165" t="s">
        <v>474</v>
      </c>
      <c r="H41" s="180" t="s">
        <v>15</v>
      </c>
      <c r="I41" s="167" t="s">
        <v>15</v>
      </c>
      <c r="J41" s="168"/>
      <c r="K41" s="169"/>
      <c r="L41" s="170">
        <v>1</v>
      </c>
      <c r="M41" s="171"/>
    </row>
    <row r="42" spans="1:25" s="172" customFormat="1" ht="20.100000000000001" customHeight="1" x14ac:dyDescent="0.3">
      <c r="A42" s="181" t="s">
        <v>475</v>
      </c>
      <c r="B42" s="164">
        <v>0</v>
      </c>
      <c r="C42"/>
      <c r="D42"/>
      <c r="E42"/>
      <c r="F42"/>
      <c r="G42" s="165" t="s">
        <v>476</v>
      </c>
      <c r="H42" s="166"/>
      <c r="I42" s="167"/>
      <c r="J42" s="168"/>
      <c r="K42" s="169"/>
      <c r="L42" s="182" t="s">
        <v>477</v>
      </c>
      <c r="M42" s="171"/>
    </row>
    <row r="43" spans="1:25" s="172" customFormat="1" ht="20.100000000000001" customHeight="1" x14ac:dyDescent="0.3">
      <c r="A43" s="178" t="s">
        <v>478</v>
      </c>
      <c r="B43" s="164"/>
      <c r="C43"/>
      <c r="D43"/>
      <c r="E43"/>
      <c r="F43"/>
      <c r="G43" s="165"/>
      <c r="H43" s="176" t="s">
        <v>15</v>
      </c>
      <c r="I43" s="167" t="s">
        <v>15</v>
      </c>
      <c r="J43" s="168"/>
      <c r="K43" s="169"/>
      <c r="L43" s="170">
        <v>1</v>
      </c>
      <c r="M43" s="171"/>
    </row>
    <row r="44" spans="1:25" s="172" customFormat="1" ht="20.100000000000001" customHeight="1" x14ac:dyDescent="0.3">
      <c r="A44" s="178" t="s">
        <v>479</v>
      </c>
      <c r="B44" s="164">
        <v>0</v>
      </c>
      <c r="C44"/>
      <c r="D44"/>
      <c r="E44"/>
      <c r="F44"/>
      <c r="G44" s="165"/>
      <c r="H44" s="179"/>
      <c r="I44" s="167"/>
      <c r="J44" s="168"/>
      <c r="K44" s="169"/>
      <c r="L44" s="170">
        <v>1</v>
      </c>
      <c r="M44" s="171">
        <v>21</v>
      </c>
    </row>
    <row r="45" spans="1:25" s="172" customFormat="1" ht="20.100000000000001" customHeight="1" x14ac:dyDescent="0.3">
      <c r="A45" s="174" t="s">
        <v>154</v>
      </c>
      <c r="B45" s="164"/>
      <c r="C45"/>
      <c r="D45"/>
      <c r="E45"/>
      <c r="F45"/>
      <c r="G45" s="165" t="s">
        <v>480</v>
      </c>
      <c r="H45" s="176" t="s">
        <v>15</v>
      </c>
      <c r="I45" s="167" t="s">
        <v>15</v>
      </c>
      <c r="J45" s="168"/>
      <c r="K45" s="169"/>
      <c r="L45" s="170">
        <v>1</v>
      </c>
      <c r="M45" s="171"/>
    </row>
    <row r="46" spans="1:25" s="34" customFormat="1" ht="20.100000000000001" customHeight="1" x14ac:dyDescent="0.3">
      <c r="A46" s="105" t="s">
        <v>481</v>
      </c>
      <c r="B46" s="92">
        <v>0</v>
      </c>
      <c r="C46"/>
      <c r="D46"/>
      <c r="E46"/>
      <c r="F46"/>
      <c r="G46" s="116"/>
      <c r="H46"/>
      <c r="I46" s="117"/>
      <c r="J46" s="114"/>
      <c r="K46" s="144"/>
      <c r="L46" s="121">
        <v>1</v>
      </c>
      <c r="M46" s="108" t="s">
        <v>482</v>
      </c>
      <c r="N46" s="96"/>
      <c r="O46" s="96"/>
      <c r="P46" s="96"/>
      <c r="Q46" s="96"/>
    </row>
    <row r="47" spans="1:25" s="172" customFormat="1" ht="20.100000000000001" customHeight="1" x14ac:dyDescent="0.3">
      <c r="A47" s="174" t="s">
        <v>163</v>
      </c>
      <c r="B47" s="164"/>
      <c r="C47"/>
      <c r="D47"/>
      <c r="E47"/>
      <c r="F47"/>
      <c r="G47" s="165"/>
      <c r="H47" s="176" t="s">
        <v>15</v>
      </c>
      <c r="I47" s="167" t="s">
        <v>15</v>
      </c>
      <c r="J47" s="168"/>
      <c r="K47" s="169"/>
      <c r="L47" s="170">
        <v>1</v>
      </c>
      <c r="M47" s="171"/>
    </row>
    <row r="48" spans="1:25" s="161" customFormat="1" ht="20.100000000000001" customHeight="1" x14ac:dyDescent="0.3">
      <c r="A48" s="173" t="s">
        <v>483</v>
      </c>
      <c r="B48" s="151"/>
      <c r="C48" s="151"/>
      <c r="D48" s="152">
        <v>0</v>
      </c>
      <c r="E48" s="151"/>
      <c r="F48" s="153"/>
      <c r="G48" s="154"/>
      <c r="H48" s="155"/>
      <c r="I48" s="156"/>
      <c r="J48" s="157"/>
      <c r="K48" s="158"/>
      <c r="L48" s="159">
        <v>1</v>
      </c>
      <c r="M48" s="160" t="s">
        <v>438</v>
      </c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</row>
    <row r="49" spans="1:13" s="34" customFormat="1" ht="20.100000000000001" customHeight="1" x14ac:dyDescent="0.3">
      <c r="A49" s="150" t="s">
        <v>158</v>
      </c>
      <c r="B49" s="151">
        <v>0</v>
      </c>
      <c r="C49" s="151">
        <f>TMP!B6</f>
        <v>0</v>
      </c>
      <c r="D49" s="152">
        <v>0</v>
      </c>
      <c r="E49" s="151">
        <f>TMP!B8</f>
        <v>0</v>
      </c>
      <c r="F49" s="153">
        <f>B49+C49-D49-E49</f>
        <v>0</v>
      </c>
      <c r="G49" s="154"/>
      <c r="H49" s="155"/>
      <c r="I49" s="156"/>
      <c r="J49" s="157"/>
      <c r="K49" s="158"/>
      <c r="L49" s="159">
        <v>1</v>
      </c>
      <c r="M49" s="160">
        <v>21</v>
      </c>
    </row>
    <row r="50" spans="1:13" s="172" customFormat="1" ht="20.100000000000001" customHeight="1" x14ac:dyDescent="0.3">
      <c r="A50" s="178" t="s">
        <v>175</v>
      </c>
      <c r="B50" s="164"/>
      <c r="C50"/>
      <c r="D50"/>
      <c r="E50"/>
      <c r="F50"/>
      <c r="G50" s="165"/>
      <c r="H50" s="176" t="s">
        <v>15</v>
      </c>
      <c r="I50" s="167" t="s">
        <v>15</v>
      </c>
      <c r="J50" s="168"/>
      <c r="K50" s="169"/>
      <c r="L50" s="170">
        <v>1</v>
      </c>
      <c r="M50" s="171"/>
    </row>
    <row r="51" spans="1:13" s="172" customFormat="1" ht="20.100000000000001" customHeight="1" x14ac:dyDescent="0.3">
      <c r="A51" s="174" t="s">
        <v>484</v>
      </c>
      <c r="B51" s="164"/>
      <c r="C51"/>
      <c r="D51"/>
      <c r="E51"/>
      <c r="F51"/>
      <c r="G51" s="165" t="s">
        <v>485</v>
      </c>
      <c r="H51" s="175"/>
      <c r="I51" s="167"/>
      <c r="J51" s="168"/>
      <c r="K51" s="169"/>
      <c r="L51" s="170">
        <v>1</v>
      </c>
      <c r="M51" s="171"/>
    </row>
    <row r="52" spans="1:13" s="172" customFormat="1" ht="20.100000000000001" customHeight="1" x14ac:dyDescent="0.3">
      <c r="A52" s="174" t="s">
        <v>187</v>
      </c>
      <c r="B52" s="164"/>
      <c r="C52"/>
      <c r="D52"/>
      <c r="E52"/>
      <c r="F52"/>
      <c r="G52" s="165"/>
      <c r="H52" s="176" t="s">
        <v>15</v>
      </c>
      <c r="I52" s="167" t="s">
        <v>15</v>
      </c>
      <c r="J52" s="168"/>
      <c r="K52" s="169"/>
      <c r="L52" s="170">
        <v>1</v>
      </c>
      <c r="M52" s="171"/>
    </row>
    <row r="53" spans="1:13" s="172" customFormat="1" ht="20.100000000000001" customHeight="1" x14ac:dyDescent="0.3">
      <c r="A53" s="174" t="s">
        <v>486</v>
      </c>
      <c r="B53" s="164"/>
      <c r="C53"/>
      <c r="D53"/>
      <c r="E53"/>
      <c r="F53"/>
      <c r="G53" s="165" t="s">
        <v>487</v>
      </c>
      <c r="H53" s="177" t="s">
        <v>15</v>
      </c>
      <c r="I53" s="167" t="s">
        <v>15</v>
      </c>
      <c r="J53" s="168"/>
      <c r="K53" s="169"/>
      <c r="L53" s="170">
        <v>1</v>
      </c>
      <c r="M53" s="171"/>
    </row>
  </sheetData>
  <conditionalFormatting sqref="H18:H20">
    <cfRule type="cellIs" dxfId="11" priority="13" operator="notEqual">
      <formula>"x"</formula>
    </cfRule>
  </conditionalFormatting>
  <conditionalFormatting sqref="H23:H24">
    <cfRule type="cellIs" dxfId="10" priority="11" operator="notEqual">
      <formula>"x"</formula>
    </cfRule>
  </conditionalFormatting>
  <conditionalFormatting sqref="H27">
    <cfRule type="cellIs" dxfId="9" priority="10" operator="notEqual">
      <formula>"x"</formula>
    </cfRule>
  </conditionalFormatting>
  <conditionalFormatting sqref="H30">
    <cfRule type="cellIs" dxfId="8" priority="9" operator="notEqual">
      <formula>"x"</formula>
    </cfRule>
  </conditionalFormatting>
  <conditionalFormatting sqref="H35">
    <cfRule type="cellIs" dxfId="7" priority="8" operator="notEqual">
      <formula>"x"</formula>
    </cfRule>
  </conditionalFormatting>
  <conditionalFormatting sqref="H37">
    <cfRule type="cellIs" dxfId="6" priority="7" operator="notEqual">
      <formula>"x"</formula>
    </cfRule>
  </conditionalFormatting>
  <conditionalFormatting sqref="H40">
    <cfRule type="cellIs" dxfId="5" priority="6" operator="notEqual">
      <formula>"x"</formula>
    </cfRule>
  </conditionalFormatting>
  <conditionalFormatting sqref="H43">
    <cfRule type="cellIs" dxfId="4" priority="5" operator="notEqual">
      <formula>"x"</formula>
    </cfRule>
  </conditionalFormatting>
  <conditionalFormatting sqref="H45">
    <cfRule type="cellIs" dxfId="3" priority="4" operator="notEqual">
      <formula>"x"</formula>
    </cfRule>
  </conditionalFormatting>
  <conditionalFormatting sqref="H47">
    <cfRule type="cellIs" dxfId="2" priority="3" operator="notEqual">
      <formula>"x"</formula>
    </cfRule>
  </conditionalFormatting>
  <conditionalFormatting sqref="H50">
    <cfRule type="cellIs" dxfId="1" priority="2" operator="notEqual">
      <formula>"x"</formula>
    </cfRule>
  </conditionalFormatting>
  <conditionalFormatting sqref="H52:H53">
    <cfRule type="cellIs" dxfId="0" priority="1" operator="notEqual">
      <formula>"x"</formula>
    </cfRule>
  </conditionalFormatting>
  <hyperlinks>
    <hyperlink ref="A6" location="APA!A1" display="Alpha Phi Alpha" xr:uid="{DE01B6AE-CB7F-4DF0-9158-3FEBBF1C2345}"/>
    <hyperlink ref="A7" location="AAFCS!A1" display="American Association of Family and Consumer Sciences" xr:uid="{00000000-0004-0000-0000-000006000000}"/>
    <hyperlink ref="A8" location="AAPG!A1" display="American Association of Petroleum Geologists" xr:uid="{00000000-0004-0000-0000-00008F000000}"/>
    <hyperlink ref="A9" location="AMSA!A1" display="American Medical Student Association" xr:uid="{00000000-0004-0000-0000-0000A8000000}"/>
    <hyperlink ref="A10" location="APWA!A1" display="American Public Works Association" xr:uid="{00000000-0004-0000-0000-0000A1000000}"/>
    <hyperlink ref="A11" location="BOSS!A1" display="Biotechnology for Student Success" xr:uid="{00000000-0004-0000-0000-0000AB000000}"/>
    <hyperlink ref="A12" location="BBSA!A1" display="Black Business Students Association" xr:uid="{D6A3D733-A679-408F-A1A4-15A930FD9276}"/>
    <hyperlink ref="A13" location="ChiEpsilon!A1" display="Chi Epsilon" xr:uid="{3347933B-0B84-417B-AB86-1AEB686F6C5D}"/>
    <hyperlink ref="A14" location="CISER!A1" display="CISER Scholar Service Organization (FORMERLY: Howard Hughes Medical Institute Scholar Service)" xr:uid="{E7222176-D439-44AB-B55A-84A7EA4953E4}"/>
    <hyperlink ref="A15" location="CTC!A1" display="Computational Thinking Club" xr:uid="{EE58FF7A-6FEE-4FDD-BAD1-F64B4071BA9D}"/>
    <hyperlink ref="A16" location="DSP!A1" display="Delta Sigma Pi" xr:uid="{00000000-0004-0000-0000-00001A000000}"/>
    <hyperlink ref="A18" location="EWB!A1" display="Engineers Without Borders" xr:uid="{00000000-0004-0000-0000-000001000000}"/>
    <hyperlink ref="A17" location="DBHPM!A1" display="Dr. Bernard A. Harris Jr. Pre-Med Society" xr:uid="{36CF21DD-B172-4272-B7E2-FF009238E3A8}"/>
    <hyperlink ref="A19" location="GC!A1" display="Genki Club" xr:uid="{00000000-0004-0000-0000-0000B1000000}"/>
    <hyperlink ref="A20" location="HR!A1" display="High Riders" xr:uid="{00000000-0004-0000-0000-0000CB000000}"/>
    <hyperlink ref="A21" location="HistoryClub!A1" display="History Club" xr:uid="{00000000-0004-0000-0000-000023000000}"/>
    <hyperlink ref="A22" location="KCSA!A1" display="Korean Christian Student Association" xr:uid="{00000000-0004-0000-0000-0000B4000000}"/>
    <hyperlink ref="A23" location="MTSO!A1" display="Mentor Tech Student Organizatin" xr:uid="{00000000-0004-0000-0000-000032000000}"/>
    <hyperlink ref="A24" location="MGC!A1" display="Multicultural Greek Council" xr:uid="{00000000-0004-0000-0000-0000B7000000}"/>
    <hyperlink ref="A25" location="NCSC!A1" display="National Society of Collegiate Scholars" xr:uid="{00000000-0004-0000-0000-00005B000000}"/>
    <hyperlink ref="A26" location="ODK!A1" display="Omicron Delta Kappa" xr:uid="{00000000-0004-0000-0000-0000CD000000}"/>
    <hyperlink ref="A29" location="PC!A1" display="Project Climate" xr:uid="{00000000-0004-0000-0000-0000BB000000}"/>
    <hyperlink ref="A27" location="PPT!A1" display="Pre Physical Therapy" xr:uid="{00000000-0004-0000-0000-0000BC000000}"/>
    <hyperlink ref="A28" location="PrideSTEM!A1" display="Pride STEM" xr:uid="{00000000-0004-0000-0000-0000D3000000}"/>
    <hyperlink ref="A30" location="RMSS!A1" display="Raider Medical Screening Society" xr:uid="{00000000-0004-0000-0000-0000BD000000}"/>
    <hyperlink ref="A34" location="RR!A1" display="Raider Riot" xr:uid="{0F8F864B-0011-4E1B-BCFA-675A6D608A99}"/>
    <hyperlink ref="A35" location="RISA!A1" display="Rawls Information Security Administration" xr:uid="{00000000-0004-0000-0000-000041000000}"/>
    <hyperlink ref="A36" location="SPANISH!A1" display="Spanish Club" xr:uid="{E635FD18-DC56-45DB-A245-47EA232EF9C2}"/>
    <hyperlink ref="A37" location="SASLA!A1" display="Student American Society of Landscape Architects" xr:uid="{00000000-0004-0000-0000-000099000000}"/>
    <hyperlink ref="A38" location="TAS!A1" display="Tech Actuarial Society" xr:uid="{5B7DA2BD-D092-4C19-B6CA-6902BC52BE40}"/>
    <hyperlink ref="A39" location="TBV!A1" display="Tech Business Valuation" xr:uid="{00000000-0004-0000-0000-0000C3000000}"/>
    <hyperlink ref="A40" location="TDU!A1" display="Tech Ducks Unlimited" xr:uid="{3A8DE3AD-B79A-4F17-A51B-A4CDC2359624}"/>
    <hyperlink ref="A41" location="TFLT!A1" display="Tech Future Leaders in Transportation" xr:uid="{00000000-0004-0000-0000-000051000000}"/>
    <hyperlink ref="A43" location="TechGeo!A1" display="Tech Geophysical Society" xr:uid="{00000000-0004-0000-0000-0000CE000000}"/>
    <hyperlink ref="A44" location="TechHabitat!A1" display="Tech Habitat" xr:uid="{00000000-0004-0000-0000-0000CF000000}"/>
    <hyperlink ref="A42" location="TechGSA!A1" display="Office of LGBTQIA Education &amp; Engagement" xr:uid="{47A7F248-AE00-49AB-942D-F2FAE01F1B76}"/>
    <hyperlink ref="A45" location="Kahaani!A1" display="Tech Kahaani Bollywood Dance Team" xr:uid="{00000000-0004-0000-0000-00008B000000}"/>
    <hyperlink ref="A46" location="TPRSA!A1" display="Tech Public Relations Society of Am" xr:uid="{F7C0AFED-8BC6-4382-9B2E-CD7AEA462D5C}"/>
    <hyperlink ref="A47" location="PreVet!A1" display="Tech Pre-Vet Society" xr:uid="{00000000-0004-0000-0000-00001E000000}"/>
    <hyperlink ref="A50" location="MATH!A1" display="The Math Club" xr:uid="{00000000-0004-0000-0000-0000C7000000}"/>
    <hyperlink ref="A51" location="VOL!A1" display="Visions of Light Gospel Choir" xr:uid="{00000000-0004-0000-0000-00005D000000}"/>
    <hyperlink ref="A52" location="WomennPhysics!A1" display="Women in Physics" xr:uid="{00000000-0004-0000-0000-000036000000}"/>
    <hyperlink ref="A53" location="WomenServOrg!A1" display="Women's Service Org." xr:uid="{00000000-0004-0000-0000-000060000000}"/>
    <hyperlink ref="A31" location="RaiderSailing!A1" display="Raider Sailing" xr:uid="{00000000-0004-0000-0000-00009A000000}"/>
    <hyperlink ref="A32" location="RNASA!A1" display="Raiderland Native American Student Asso" xr:uid="{00000000-0004-0000-0000-0000BE000000}"/>
    <hyperlink ref="A33" location="Raiderthon!A1" display="RaiderThon - Dance Marathon" xr:uid="{00000000-0004-0000-0000-000097000000}"/>
    <hyperlink ref="A48" location="Italian!A1" display="Tech Italian Student Association" xr:uid="{00000000-0004-0000-0000-00009F000000}"/>
    <hyperlink ref="A49" location="TMP!A1" display="Tech Minorities &amp; Philosophy" xr:uid="{00000000-0004-0000-0000-0000C4000000}"/>
  </hyperlinks>
  <pageMargins left="0.7" right="0.7" top="0.75" bottom="0.75" header="0.3" footer="0.3"/>
  <pageSetup orientation="portrait" r:id="rId1"/>
  <legacyDrawing r:id="rId2"/>
</worksheet>
</file>

<file path=xl/worksheets/sheet1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500-000000000000}">
  <dimension ref="A1:J256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1.09765625" customWidth="1"/>
    <col min="4" max="4" width="15.3984375" customWidth="1"/>
    <col min="5" max="5" width="24" customWidth="1"/>
    <col min="6" max="6" width="22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488</v>
      </c>
    </row>
    <row r="5" spans="1:4" x14ac:dyDescent="0.3">
      <c r="A5" s="4" t="s">
        <v>201</v>
      </c>
      <c r="B5" s="2">
        <f>'Total Orgs'!B182</f>
        <v>5000</v>
      </c>
    </row>
    <row r="6" spans="1:4" x14ac:dyDescent="0.3">
      <c r="A6" s="4" t="s">
        <v>5</v>
      </c>
    </row>
    <row r="7" spans="1:4" x14ac:dyDescent="0.3">
      <c r="A7" s="4" t="s">
        <v>7</v>
      </c>
      <c r="B7" s="2">
        <f>SUM(B11:B219)</f>
        <v>0</v>
      </c>
    </row>
    <row r="8" spans="1:4" x14ac:dyDescent="0.3">
      <c r="A8" s="4" t="s">
        <v>202</v>
      </c>
      <c r="B8" s="2">
        <f>SUM(B5+B6-B7)</f>
        <v>5000</v>
      </c>
    </row>
    <row r="10" spans="1:4" s="1" customFormat="1" x14ac:dyDescent="0.3">
      <c r="A10" s="7" t="s">
        <v>203</v>
      </c>
      <c r="B10" s="3" t="s">
        <v>204</v>
      </c>
      <c r="C10" s="1" t="s">
        <v>205</v>
      </c>
    </row>
    <row r="11" spans="1:4" x14ac:dyDescent="0.3">
      <c r="C11" s="406" t="s">
        <v>513</v>
      </c>
      <c r="D11" s="99"/>
    </row>
    <row r="12" spans="1:4" x14ac:dyDescent="0.3">
      <c r="C12" s="125" t="s">
        <v>514</v>
      </c>
      <c r="D12" s="190"/>
    </row>
    <row r="13" spans="1:4" x14ac:dyDescent="0.3">
      <c r="C13" s="125" t="s">
        <v>517</v>
      </c>
      <c r="D13" s="190"/>
    </row>
    <row r="14" spans="1:4" x14ac:dyDescent="0.3">
      <c r="C14" t="s">
        <v>515</v>
      </c>
      <c r="D14" s="190"/>
    </row>
    <row r="15" spans="1:4" x14ac:dyDescent="0.3">
      <c r="C15" s="125"/>
      <c r="D15" s="99"/>
    </row>
    <row r="16" spans="1:4" x14ac:dyDescent="0.3">
      <c r="C16" s="125"/>
    </row>
    <row r="17" spans="1:4" x14ac:dyDescent="0.3">
      <c r="C17" s="125"/>
    </row>
    <row r="18" spans="1:4" x14ac:dyDescent="0.3">
      <c r="C18" s="125"/>
    </row>
    <row r="19" spans="1:4" x14ac:dyDescent="0.3">
      <c r="C19" s="125"/>
    </row>
    <row r="20" spans="1:4" x14ac:dyDescent="0.3">
      <c r="C20" s="125"/>
    </row>
    <row r="21" spans="1:4" ht="16.2" thickBot="1" x14ac:dyDescent="0.35">
      <c r="A21" s="407"/>
      <c r="B21" s="408"/>
      <c r="C21" s="409"/>
    </row>
    <row r="22" spans="1:4" x14ac:dyDescent="0.3">
      <c r="C22" s="406" t="s">
        <v>532</v>
      </c>
    </row>
    <row r="23" spans="1:4" x14ac:dyDescent="0.3">
      <c r="C23" s="125" t="s">
        <v>533</v>
      </c>
    </row>
    <row r="24" spans="1:4" x14ac:dyDescent="0.3">
      <c r="C24" s="125" t="s">
        <v>534</v>
      </c>
    </row>
    <row r="25" spans="1:4" x14ac:dyDescent="0.3">
      <c r="C25" s="125"/>
    </row>
    <row r="26" spans="1:4" x14ac:dyDescent="0.3">
      <c r="C26" s="125"/>
      <c r="D26" s="127"/>
    </row>
    <row r="27" spans="1:4" x14ac:dyDescent="0.3">
      <c r="C27" s="125"/>
    </row>
    <row r="28" spans="1:4" x14ac:dyDescent="0.3">
      <c r="C28" s="125"/>
    </row>
    <row r="29" spans="1:4" s="412" customFormat="1" x14ac:dyDescent="0.3">
      <c r="A29" s="410"/>
      <c r="B29" s="411"/>
    </row>
    <row r="30" spans="1:4" x14ac:dyDescent="0.3">
      <c r="C30" s="125"/>
    </row>
    <row r="31" spans="1:4" x14ac:dyDescent="0.3">
      <c r="A31" s="413"/>
      <c r="B31" s="414"/>
      <c r="C31" s="415" t="s">
        <v>550</v>
      </c>
    </row>
    <row r="32" spans="1:4" x14ac:dyDescent="0.3">
      <c r="C32" s="125" t="s">
        <v>551</v>
      </c>
    </row>
    <row r="33" spans="1:4" x14ac:dyDescent="0.3">
      <c r="C33" s="123" t="s">
        <v>552</v>
      </c>
    </row>
    <row r="34" spans="1:4" x14ac:dyDescent="0.3">
      <c r="C34" s="123" t="s">
        <v>553</v>
      </c>
    </row>
    <row r="35" spans="1:4" x14ac:dyDescent="0.3">
      <c r="C35" s="125"/>
    </row>
    <row r="36" spans="1:4" x14ac:dyDescent="0.3">
      <c r="C36" s="123"/>
    </row>
    <row r="37" spans="1:4" x14ac:dyDescent="0.3">
      <c r="C37" s="123"/>
    </row>
    <row r="38" spans="1:4" x14ac:dyDescent="0.3">
      <c r="C38" s="112"/>
    </row>
    <row r="39" spans="1:4" x14ac:dyDescent="0.3">
      <c r="C39" s="9"/>
    </row>
    <row r="40" spans="1:4" x14ac:dyDescent="0.3">
      <c r="C40" s="123"/>
    </row>
    <row r="41" spans="1:4" ht="16.2" thickBot="1" x14ac:dyDescent="0.35">
      <c r="C41" s="123"/>
    </row>
    <row r="42" spans="1:4" ht="16.2" thickTop="1" x14ac:dyDescent="0.3">
      <c r="A42" s="416"/>
      <c r="B42" s="417"/>
      <c r="C42" s="418" t="s">
        <v>559</v>
      </c>
      <c r="D42" s="127"/>
    </row>
    <row r="43" spans="1:4" x14ac:dyDescent="0.3">
      <c r="C43" s="125" t="s">
        <v>560</v>
      </c>
      <c r="D43" s="127"/>
    </row>
    <row r="44" spans="1:4" x14ac:dyDescent="0.3">
      <c r="C44" s="276" t="s">
        <v>562</v>
      </c>
      <c r="D44" s="127"/>
    </row>
    <row r="45" spans="1:4" x14ac:dyDescent="0.3">
      <c r="C45" s="125" t="s">
        <v>561</v>
      </c>
      <c r="D45" s="127"/>
    </row>
    <row r="46" spans="1:4" x14ac:dyDescent="0.3">
      <c r="C46" s="9"/>
      <c r="D46" s="127"/>
    </row>
    <row r="47" spans="1:4" x14ac:dyDescent="0.3">
      <c r="C47" s="123"/>
    </row>
    <row r="48" spans="1:4" x14ac:dyDescent="0.3">
      <c r="C48" s="125"/>
    </row>
    <row r="51" spans="1:10" x14ac:dyDescent="0.3">
      <c r="C51" s="9"/>
    </row>
    <row r="52" spans="1:10" ht="16.2" thickBot="1" x14ac:dyDescent="0.35">
      <c r="C52" s="9"/>
    </row>
    <row r="53" spans="1:10" x14ac:dyDescent="0.3">
      <c r="A53" s="419"/>
      <c r="B53" s="420"/>
      <c r="C53" s="421" t="s">
        <v>586</v>
      </c>
    </row>
    <row r="54" spans="1:10" x14ac:dyDescent="0.3">
      <c r="C54" s="125" t="s">
        <v>587</v>
      </c>
    </row>
    <row r="55" spans="1:10" x14ac:dyDescent="0.3">
      <c r="C55" s="125" t="s">
        <v>591</v>
      </c>
    </row>
    <row r="56" spans="1:10" x14ac:dyDescent="0.3">
      <c r="C56" t="s">
        <v>868</v>
      </c>
    </row>
    <row r="58" spans="1:10" x14ac:dyDescent="0.3">
      <c r="C58" s="9"/>
    </row>
    <row r="59" spans="1:10" x14ac:dyDescent="0.3">
      <c r="C59" s="9"/>
    </row>
    <row r="61" spans="1:10" x14ac:dyDescent="0.3">
      <c r="C61" s="125"/>
      <c r="D61" s="21"/>
      <c r="E61" s="21"/>
      <c r="F61" s="21"/>
      <c r="G61" s="21"/>
      <c r="H61" s="21"/>
      <c r="I61" s="21"/>
      <c r="J61" s="21"/>
    </row>
    <row r="62" spans="1:10" x14ac:dyDescent="0.3">
      <c r="D62" s="21"/>
      <c r="E62" s="21"/>
      <c r="F62" s="21"/>
      <c r="G62" s="21"/>
      <c r="H62" s="21"/>
      <c r="I62" s="21"/>
      <c r="J62" s="21"/>
    </row>
    <row r="63" spans="1:10" x14ac:dyDescent="0.3">
      <c r="D63" s="21"/>
      <c r="E63" s="21"/>
      <c r="F63" s="21"/>
      <c r="G63" s="21"/>
      <c r="H63" s="21"/>
      <c r="I63" s="21"/>
      <c r="J63" s="21"/>
    </row>
    <row r="64" spans="1:10" ht="16.2" thickBot="1" x14ac:dyDescent="0.35">
      <c r="C64" s="9"/>
    </row>
    <row r="65" spans="1:10" x14ac:dyDescent="0.3">
      <c r="A65" s="423"/>
      <c r="B65" s="424"/>
      <c r="C65" s="425" t="s">
        <v>588</v>
      </c>
    </row>
    <row r="66" spans="1:10" x14ac:dyDescent="0.3">
      <c r="A66" s="13"/>
      <c r="B66" s="14"/>
      <c r="C66" s="191" t="s">
        <v>589</v>
      </c>
      <c r="D66" s="99"/>
    </row>
    <row r="67" spans="1:10" x14ac:dyDescent="0.3">
      <c r="A67" s="13"/>
      <c r="B67" s="14"/>
      <c r="C67" s="191" t="s">
        <v>590</v>
      </c>
      <c r="D67" s="100"/>
    </row>
    <row r="68" spans="1:10" x14ac:dyDescent="0.3">
      <c r="A68" s="13"/>
      <c r="B68" s="14"/>
      <c r="C68" s="191" t="s">
        <v>591</v>
      </c>
      <c r="D68" s="99"/>
    </row>
    <row r="69" spans="1:10" x14ac:dyDescent="0.3">
      <c r="A69" s="13"/>
      <c r="B69" s="14"/>
      <c r="C69" s="191"/>
      <c r="D69" s="100"/>
    </row>
    <row r="70" spans="1:10" x14ac:dyDescent="0.3">
      <c r="A70" s="13"/>
      <c r="B70" s="14"/>
      <c r="C70" s="191"/>
      <c r="D70" s="99"/>
    </row>
    <row r="71" spans="1:10" x14ac:dyDescent="0.3">
      <c r="A71" s="13"/>
      <c r="B71" s="14"/>
      <c r="C71" s="191"/>
      <c r="D71" s="422"/>
    </row>
    <row r="72" spans="1:10" x14ac:dyDescent="0.3">
      <c r="A72" s="13"/>
      <c r="B72" s="14"/>
      <c r="C72" s="191"/>
      <c r="D72" s="99"/>
    </row>
    <row r="73" spans="1:10" x14ac:dyDescent="0.3">
      <c r="C73" s="275"/>
      <c r="D73" s="197"/>
      <c r="E73" s="21"/>
      <c r="F73" s="21"/>
      <c r="G73" s="21"/>
      <c r="H73" s="21"/>
      <c r="I73" s="21"/>
      <c r="J73" s="21"/>
    </row>
    <row r="74" spans="1:10" x14ac:dyDescent="0.3">
      <c r="C74" s="125"/>
      <c r="D74" s="21"/>
      <c r="E74" s="21"/>
      <c r="F74" s="21"/>
      <c r="G74" s="21"/>
      <c r="H74" s="21"/>
      <c r="I74" s="21"/>
      <c r="J74" s="21"/>
    </row>
    <row r="75" spans="1:10" x14ac:dyDescent="0.3">
      <c r="C75" s="191"/>
      <c r="D75" s="21"/>
      <c r="E75" s="21"/>
      <c r="F75" s="21"/>
      <c r="G75" s="21"/>
      <c r="H75" s="21"/>
      <c r="I75" s="21"/>
      <c r="J75" s="21"/>
    </row>
    <row r="76" spans="1:10" ht="16.2" thickBot="1" x14ac:dyDescent="0.35">
      <c r="A76" s="40"/>
      <c r="C76" s="276"/>
      <c r="D76" s="99"/>
    </row>
    <row r="77" spans="1:10" x14ac:dyDescent="0.3">
      <c r="A77" s="419"/>
      <c r="B77" s="420"/>
      <c r="C77" s="426" t="s">
        <v>604</v>
      </c>
      <c r="D77" s="100"/>
    </row>
    <row r="78" spans="1:10" x14ac:dyDescent="0.3">
      <c r="C78" s="125" t="s">
        <v>605</v>
      </c>
      <c r="D78" s="99"/>
    </row>
    <row r="79" spans="1:10" x14ac:dyDescent="0.3">
      <c r="C79" s="125"/>
    </row>
    <row r="80" spans="1:10" x14ac:dyDescent="0.3">
      <c r="C80" s="125" t="s">
        <v>553</v>
      </c>
    </row>
    <row r="81" spans="1:4" x14ac:dyDescent="0.3">
      <c r="C81" s="125"/>
    </row>
    <row r="82" spans="1:4" x14ac:dyDescent="0.3">
      <c r="C82" s="125"/>
    </row>
    <row r="83" spans="1:4" x14ac:dyDescent="0.3">
      <c r="A83" s="40"/>
      <c r="C83" s="125"/>
    </row>
    <row r="84" spans="1:4" x14ac:dyDescent="0.3">
      <c r="C84" s="125"/>
    </row>
    <row r="85" spans="1:4" x14ac:dyDescent="0.3">
      <c r="C85" s="9"/>
    </row>
    <row r="86" spans="1:4" x14ac:dyDescent="0.3">
      <c r="C86" s="125"/>
    </row>
    <row r="87" spans="1:4" x14ac:dyDescent="0.3">
      <c r="C87" s="125"/>
    </row>
    <row r="88" spans="1:4" x14ac:dyDescent="0.3">
      <c r="C88" s="125"/>
    </row>
    <row r="89" spans="1:4" ht="16.2" thickBot="1" x14ac:dyDescent="0.35">
      <c r="C89" s="125"/>
      <c r="D89" s="99"/>
    </row>
    <row r="90" spans="1:4" x14ac:dyDescent="0.3">
      <c r="A90" s="419"/>
      <c r="B90" s="420"/>
      <c r="C90" s="426" t="s">
        <v>613</v>
      </c>
      <c r="D90" s="99"/>
    </row>
    <row r="91" spans="1:4" x14ac:dyDescent="0.3">
      <c r="C91" s="125" t="s">
        <v>614</v>
      </c>
      <c r="D91" s="132"/>
    </row>
    <row r="92" spans="1:4" x14ac:dyDescent="0.3">
      <c r="C92" s="125"/>
      <c r="D92" s="100"/>
    </row>
    <row r="93" spans="1:4" x14ac:dyDescent="0.3">
      <c r="C93" s="125" t="s">
        <v>591</v>
      </c>
      <c r="D93" s="99"/>
    </row>
    <row r="94" spans="1:4" x14ac:dyDescent="0.3">
      <c r="C94" s="125"/>
    </row>
    <row r="95" spans="1:4" x14ac:dyDescent="0.3">
      <c r="C95" s="125"/>
    </row>
    <row r="96" spans="1:4" x14ac:dyDescent="0.3">
      <c r="C96" s="125"/>
      <c r="D96" s="99"/>
    </row>
    <row r="97" spans="1:4" x14ac:dyDescent="0.3">
      <c r="C97" s="125"/>
      <c r="D97" s="422"/>
    </row>
    <row r="98" spans="1:4" x14ac:dyDescent="0.3">
      <c r="C98" s="125"/>
      <c r="D98" s="99"/>
    </row>
    <row r="99" spans="1:4" x14ac:dyDescent="0.3">
      <c r="C99" s="9"/>
      <c r="D99" s="99"/>
    </row>
    <row r="100" spans="1:4" ht="16.2" thickBot="1" x14ac:dyDescent="0.35">
      <c r="C100" s="125"/>
      <c r="D100" s="99"/>
    </row>
    <row r="101" spans="1:4" x14ac:dyDescent="0.3">
      <c r="A101" s="419"/>
      <c r="B101" s="420"/>
      <c r="C101" s="426" t="s">
        <v>626</v>
      </c>
      <c r="D101" s="99"/>
    </row>
    <row r="102" spans="1:4" x14ac:dyDescent="0.3">
      <c r="C102" s="125" t="s">
        <v>627</v>
      </c>
      <c r="D102" s="99"/>
    </row>
    <row r="103" spans="1:4" x14ac:dyDescent="0.3">
      <c r="C103" t="s">
        <v>628</v>
      </c>
      <c r="D103" s="99"/>
    </row>
    <row r="104" spans="1:4" x14ac:dyDescent="0.3">
      <c r="C104" s="97"/>
      <c r="D104" s="99"/>
    </row>
    <row r="105" spans="1:4" x14ac:dyDescent="0.3">
      <c r="C105" s="125"/>
      <c r="D105" s="100"/>
    </row>
    <row r="106" spans="1:4" x14ac:dyDescent="0.3">
      <c r="C106" s="125"/>
      <c r="D106" s="99"/>
    </row>
    <row r="107" spans="1:4" x14ac:dyDescent="0.3">
      <c r="C107" s="125"/>
    </row>
    <row r="108" spans="1:4" x14ac:dyDescent="0.3">
      <c r="C108" s="125"/>
    </row>
    <row r="109" spans="1:4" x14ac:dyDescent="0.3">
      <c r="C109" s="125"/>
    </row>
    <row r="110" spans="1:4" x14ac:dyDescent="0.3">
      <c r="C110" s="9"/>
    </row>
    <row r="111" spans="1:4" ht="16.2" thickBot="1" x14ac:dyDescent="0.35">
      <c r="C111" s="125"/>
      <c r="D111" s="99"/>
    </row>
    <row r="112" spans="1:4" x14ac:dyDescent="0.3">
      <c r="A112" s="419"/>
      <c r="B112" s="420"/>
      <c r="C112" s="426" t="s">
        <v>631</v>
      </c>
      <c r="D112" s="99"/>
    </row>
    <row r="113" spans="1:4" x14ac:dyDescent="0.3">
      <c r="C113" s="125" t="s">
        <v>632</v>
      </c>
      <c r="D113" s="99"/>
    </row>
    <row r="114" spans="1:4" x14ac:dyDescent="0.3">
      <c r="C114" s="125" t="s">
        <v>628</v>
      </c>
      <c r="D114" s="99"/>
    </row>
    <row r="115" spans="1:4" x14ac:dyDescent="0.3">
      <c r="C115" s="125" t="s">
        <v>633</v>
      </c>
      <c r="D115" s="99"/>
    </row>
    <row r="116" spans="1:4" x14ac:dyDescent="0.3">
      <c r="C116" s="125"/>
      <c r="D116" s="100"/>
    </row>
    <row r="117" spans="1:4" x14ac:dyDescent="0.3">
      <c r="C117" s="125"/>
      <c r="D117" s="99"/>
    </row>
    <row r="118" spans="1:4" x14ac:dyDescent="0.3">
      <c r="C118" s="125"/>
    </row>
    <row r="119" spans="1:4" x14ac:dyDescent="0.3">
      <c r="C119" s="125"/>
    </row>
    <row r="120" spans="1:4" x14ac:dyDescent="0.3">
      <c r="C120" s="125"/>
    </row>
    <row r="121" spans="1:4" x14ac:dyDescent="0.3">
      <c r="C121" s="125"/>
    </row>
    <row r="122" spans="1:4" x14ac:dyDescent="0.3">
      <c r="C122" s="9"/>
      <c r="D122" s="99"/>
    </row>
    <row r="123" spans="1:4" x14ac:dyDescent="0.3">
      <c r="C123" s="125"/>
      <c r="D123" s="99"/>
    </row>
    <row r="124" spans="1:4" ht="16.2" thickBot="1" x14ac:dyDescent="0.35">
      <c r="C124" s="125"/>
      <c r="D124" s="99"/>
    </row>
    <row r="125" spans="1:4" x14ac:dyDescent="0.3">
      <c r="A125" s="419"/>
      <c r="B125" s="420"/>
      <c r="C125" s="426" t="s">
        <v>636</v>
      </c>
      <c r="D125" s="99"/>
    </row>
    <row r="126" spans="1:4" x14ac:dyDescent="0.3">
      <c r="C126" s="125" t="s">
        <v>637</v>
      </c>
      <c r="D126" s="99"/>
    </row>
    <row r="127" spans="1:4" x14ac:dyDescent="0.3">
      <c r="C127" s="125" t="s">
        <v>639</v>
      </c>
      <c r="D127" s="100"/>
    </row>
    <row r="128" spans="1:4" x14ac:dyDescent="0.3">
      <c r="C128" s="125" t="s">
        <v>638</v>
      </c>
      <c r="D128" s="99"/>
    </row>
    <row r="129" spans="1:4" x14ac:dyDescent="0.3">
      <c r="C129" s="125"/>
    </row>
    <row r="130" spans="1:4" x14ac:dyDescent="0.3">
      <c r="B130" s="99"/>
      <c r="C130" s="9"/>
    </row>
    <row r="131" spans="1:4" x14ac:dyDescent="0.3">
      <c r="C131" s="125"/>
      <c r="D131" s="99"/>
    </row>
    <row r="132" spans="1:4" x14ac:dyDescent="0.3">
      <c r="C132" s="125"/>
    </row>
    <row r="133" spans="1:4" x14ac:dyDescent="0.3">
      <c r="C133" s="125"/>
      <c r="D133" s="99"/>
    </row>
    <row r="134" spans="1:4" x14ac:dyDescent="0.3">
      <c r="C134" s="125"/>
      <c r="D134" s="99"/>
    </row>
    <row r="135" spans="1:4" x14ac:dyDescent="0.3">
      <c r="C135" s="125"/>
      <c r="D135" s="99"/>
    </row>
    <row r="136" spans="1:4" x14ac:dyDescent="0.3">
      <c r="C136" s="125"/>
      <c r="D136" s="100"/>
    </row>
    <row r="137" spans="1:4" x14ac:dyDescent="0.3">
      <c r="C137" s="125"/>
      <c r="D137" s="190"/>
    </row>
    <row r="138" spans="1:4" ht="16.2" thickBot="1" x14ac:dyDescent="0.35">
      <c r="C138" s="125"/>
      <c r="D138" s="99"/>
    </row>
    <row r="139" spans="1:4" x14ac:dyDescent="0.3">
      <c r="A139" s="419"/>
      <c r="B139" s="420"/>
      <c r="C139" s="426" t="s">
        <v>662</v>
      </c>
    </row>
    <row r="140" spans="1:4" x14ac:dyDescent="0.3">
      <c r="C140" s="125" t="s">
        <v>663</v>
      </c>
    </row>
    <row r="141" spans="1:4" x14ac:dyDescent="0.3">
      <c r="C141" s="125" t="s">
        <v>664</v>
      </c>
    </row>
    <row r="142" spans="1:4" x14ac:dyDescent="0.3">
      <c r="C142" s="123" t="s">
        <v>665</v>
      </c>
    </row>
    <row r="143" spans="1:4" x14ac:dyDescent="0.3">
      <c r="C143" s="281" t="s">
        <v>666</v>
      </c>
      <c r="D143" s="2"/>
    </row>
    <row r="144" spans="1:4" x14ac:dyDescent="0.3">
      <c r="C144" s="125"/>
    </row>
    <row r="145" spans="1:4" x14ac:dyDescent="0.3">
      <c r="C145" s="125"/>
    </row>
    <row r="147" spans="1:4" x14ac:dyDescent="0.3">
      <c r="C147" s="9"/>
    </row>
    <row r="149" spans="1:4" ht="16.2" thickBot="1" x14ac:dyDescent="0.35">
      <c r="D149" s="99"/>
    </row>
    <row r="150" spans="1:4" x14ac:dyDescent="0.3">
      <c r="A150" s="419"/>
      <c r="B150" s="420"/>
      <c r="C150" s="426" t="s">
        <v>667</v>
      </c>
      <c r="D150" s="99"/>
    </row>
    <row r="151" spans="1:4" x14ac:dyDescent="0.3">
      <c r="C151" t="s">
        <v>668</v>
      </c>
      <c r="D151" s="100"/>
    </row>
    <row r="152" spans="1:4" x14ac:dyDescent="0.3">
      <c r="C152" t="s">
        <v>669</v>
      </c>
      <c r="D152" s="99"/>
    </row>
    <row r="153" spans="1:4" x14ac:dyDescent="0.3">
      <c r="C153" t="s">
        <v>633</v>
      </c>
      <c r="D153" s="100"/>
    </row>
    <row r="154" spans="1:4" x14ac:dyDescent="0.3">
      <c r="D154" s="190"/>
    </row>
    <row r="155" spans="1:4" x14ac:dyDescent="0.3">
      <c r="D155" s="190"/>
    </row>
    <row r="156" spans="1:4" x14ac:dyDescent="0.3">
      <c r="D156" s="190"/>
    </row>
    <row r="157" spans="1:4" x14ac:dyDescent="0.3">
      <c r="D157" s="190"/>
    </row>
    <row r="159" spans="1:4" x14ac:dyDescent="0.3">
      <c r="C159" s="9"/>
    </row>
    <row r="161" spans="1:5" ht="16.2" thickBot="1" x14ac:dyDescent="0.35"/>
    <row r="162" spans="1:5" x14ac:dyDescent="0.3">
      <c r="A162" s="419"/>
      <c r="B162" s="420"/>
      <c r="C162" s="426" t="s">
        <v>674</v>
      </c>
    </row>
    <row r="163" spans="1:5" x14ac:dyDescent="0.3">
      <c r="C163" t="s">
        <v>673</v>
      </c>
      <c r="D163" s="127"/>
    </row>
    <row r="164" spans="1:5" x14ac:dyDescent="0.3">
      <c r="C164" t="s">
        <v>683</v>
      </c>
      <c r="D164" s="127"/>
    </row>
    <row r="165" spans="1:5" x14ac:dyDescent="0.3">
      <c r="C165" t="s">
        <v>675</v>
      </c>
    </row>
    <row r="166" spans="1:5" x14ac:dyDescent="0.3">
      <c r="C166" t="s">
        <v>666</v>
      </c>
      <c r="E166" s="127"/>
    </row>
    <row r="167" spans="1:5" x14ac:dyDescent="0.3">
      <c r="E167" s="127"/>
    </row>
    <row r="168" spans="1:5" x14ac:dyDescent="0.3">
      <c r="C168" s="9"/>
      <c r="D168" s="190"/>
      <c r="E168" s="127"/>
    </row>
    <row r="169" spans="1:5" x14ac:dyDescent="0.3">
      <c r="D169" s="2"/>
    </row>
    <row r="170" spans="1:5" x14ac:dyDescent="0.3">
      <c r="C170" s="276"/>
    </row>
    <row r="174" spans="1:5" x14ac:dyDescent="0.3">
      <c r="C174" s="9"/>
      <c r="E174" s="10"/>
    </row>
    <row r="175" spans="1:5" ht="16.2" thickBot="1" x14ac:dyDescent="0.35">
      <c r="D175" s="99"/>
    </row>
    <row r="176" spans="1:5" x14ac:dyDescent="0.3">
      <c r="A176" s="419"/>
      <c r="B176" s="420"/>
      <c r="C176" s="448" t="s">
        <v>681</v>
      </c>
    </row>
    <row r="177" spans="1:4" x14ac:dyDescent="0.3">
      <c r="C177" t="s">
        <v>682</v>
      </c>
    </row>
    <row r="178" spans="1:4" x14ac:dyDescent="0.3">
      <c r="C178" t="s">
        <v>675</v>
      </c>
    </row>
    <row r="179" spans="1:4" x14ac:dyDescent="0.3">
      <c r="C179" t="s">
        <v>666</v>
      </c>
    </row>
    <row r="183" spans="1:4" x14ac:dyDescent="0.3">
      <c r="C183" s="9"/>
    </row>
    <row r="185" spans="1:4" x14ac:dyDescent="0.3">
      <c r="C185" s="97"/>
      <c r="D185" s="2"/>
    </row>
    <row r="186" spans="1:4" x14ac:dyDescent="0.3">
      <c r="C186" s="97"/>
      <c r="D186" s="2"/>
    </row>
    <row r="187" spans="1:4" ht="16.2" thickBot="1" x14ac:dyDescent="0.35">
      <c r="C187" s="97"/>
      <c r="D187" s="2"/>
    </row>
    <row r="188" spans="1:4" x14ac:dyDescent="0.3">
      <c r="A188" s="419"/>
      <c r="B188" s="420"/>
      <c r="C188" s="421" t="s">
        <v>694</v>
      </c>
    </row>
    <row r="189" spans="1:4" x14ac:dyDescent="0.3">
      <c r="C189" t="s">
        <v>695</v>
      </c>
    </row>
    <row r="190" spans="1:4" x14ac:dyDescent="0.3">
      <c r="C190" t="s">
        <v>700</v>
      </c>
    </row>
    <row r="191" spans="1:4" x14ac:dyDescent="0.3">
      <c r="C191" s="125" t="s">
        <v>696</v>
      </c>
    </row>
    <row r="192" spans="1:4" x14ac:dyDescent="0.3">
      <c r="C192" s="125" t="s">
        <v>666</v>
      </c>
    </row>
    <row r="198" spans="1:4" ht="16.2" thickBot="1" x14ac:dyDescent="0.35">
      <c r="C198" s="283"/>
    </row>
    <row r="199" spans="1:4" x14ac:dyDescent="0.3">
      <c r="A199" s="419"/>
      <c r="B199" s="420"/>
      <c r="C199" s="421" t="s">
        <v>761</v>
      </c>
    </row>
    <row r="200" spans="1:4" x14ac:dyDescent="0.3">
      <c r="C200" t="s">
        <v>762</v>
      </c>
      <c r="D200" s="134"/>
    </row>
    <row r="201" spans="1:4" x14ac:dyDescent="0.3">
      <c r="C201" t="s">
        <v>633</v>
      </c>
    </row>
    <row r="203" spans="1:4" x14ac:dyDescent="0.3">
      <c r="C203" s="125"/>
    </row>
    <row r="208" spans="1:4" ht="16.2" thickBot="1" x14ac:dyDescent="0.35"/>
    <row r="209" spans="1:4" x14ac:dyDescent="0.3">
      <c r="A209" s="419"/>
      <c r="B209" s="420"/>
      <c r="C209" s="421" t="s">
        <v>792</v>
      </c>
    </row>
    <row r="210" spans="1:4" x14ac:dyDescent="0.3">
      <c r="C210" s="459" t="s">
        <v>794</v>
      </c>
    </row>
    <row r="211" spans="1:4" x14ac:dyDescent="0.3">
      <c r="C211" s="459" t="s">
        <v>793</v>
      </c>
    </row>
    <row r="212" spans="1:4" x14ac:dyDescent="0.3">
      <c r="C212" s="123" t="s">
        <v>633</v>
      </c>
    </row>
    <row r="219" spans="1:4" x14ac:dyDescent="0.3">
      <c r="C219" s="9"/>
    </row>
    <row r="220" spans="1:4" ht="16.2" thickBot="1" x14ac:dyDescent="0.35"/>
    <row r="221" spans="1:4" ht="16.2" thickTop="1" x14ac:dyDescent="0.3">
      <c r="A221" s="416"/>
      <c r="B221" s="417"/>
      <c r="C221" s="460" t="s">
        <v>870</v>
      </c>
    </row>
    <row r="222" spans="1:4" x14ac:dyDescent="0.3">
      <c r="C222" t="s">
        <v>869</v>
      </c>
    </row>
    <row r="223" spans="1:4" x14ac:dyDescent="0.3">
      <c r="C223" t="s">
        <v>633</v>
      </c>
      <c r="D223" s="134"/>
    </row>
    <row r="224" spans="1:4" x14ac:dyDescent="0.3">
      <c r="C224" t="s">
        <v>899</v>
      </c>
    </row>
    <row r="231" spans="1:4" ht="16.2" thickBot="1" x14ac:dyDescent="0.35"/>
    <row r="232" spans="1:4" ht="16.2" thickTop="1" x14ac:dyDescent="0.3">
      <c r="A232" s="416"/>
      <c r="B232" s="417"/>
      <c r="C232" s="460" t="s">
        <v>882</v>
      </c>
    </row>
    <row r="233" spans="1:4" x14ac:dyDescent="0.3">
      <c r="C233" t="s">
        <v>883</v>
      </c>
    </row>
    <row r="234" spans="1:4" x14ac:dyDescent="0.3">
      <c r="C234" t="s">
        <v>884</v>
      </c>
    </row>
    <row r="237" spans="1:4" x14ac:dyDescent="0.3">
      <c r="D237" s="134"/>
    </row>
    <row r="243" spans="1:4" ht="16.2" thickBot="1" x14ac:dyDescent="0.35">
      <c r="D243" s="99"/>
    </row>
    <row r="244" spans="1:4" x14ac:dyDescent="0.3">
      <c r="A244" s="419"/>
      <c r="B244" s="420">
        <v>500</v>
      </c>
      <c r="C244" s="421" t="s">
        <v>911</v>
      </c>
      <c r="D244" s="100"/>
    </row>
    <row r="245" spans="1:4" x14ac:dyDescent="0.3">
      <c r="C245" t="s">
        <v>912</v>
      </c>
      <c r="D245" s="99"/>
    </row>
    <row r="246" spans="1:4" x14ac:dyDescent="0.3">
      <c r="C246" t="s">
        <v>633</v>
      </c>
    </row>
    <row r="252" spans="1:4" ht="16.2" thickBot="1" x14ac:dyDescent="0.35"/>
    <row r="253" spans="1:4" x14ac:dyDescent="0.3">
      <c r="A253" s="419"/>
      <c r="B253" s="420">
        <v>500</v>
      </c>
      <c r="C253" s="421" t="s">
        <v>952</v>
      </c>
    </row>
    <row r="254" spans="1:4" x14ac:dyDescent="0.3">
      <c r="C254" t="s">
        <v>953</v>
      </c>
    </row>
    <row r="255" spans="1:4" x14ac:dyDescent="0.3">
      <c r="C255" t="s">
        <v>954</v>
      </c>
    </row>
    <row r="256" spans="1:4" x14ac:dyDescent="0.3">
      <c r="C256" t="s">
        <v>955</v>
      </c>
    </row>
  </sheetData>
  <hyperlinks>
    <hyperlink ref="A1" location="'Total Orgs'!A1" display="Total Organizations" xr:uid="{00000000-0004-0000-D500-000000000000}"/>
  </hyperlinks>
  <pageMargins left="0.75" right="0.75" top="1" bottom="1" header="0.5" footer="0.5"/>
  <pageSetup orientation="portrait" horizontalDpi="4294967292" verticalDpi="4294967292" r:id="rId1"/>
</worksheet>
</file>

<file path=xl/worksheets/sheet1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840C5-39D0-4C7B-A488-DD29B7909AE6}">
  <dimension ref="A1"/>
  <sheetViews>
    <sheetView topLeftCell="A17" zoomScaleNormal="100" workbookViewId="0">
      <selection activeCell="A42" sqref="A42"/>
    </sheetView>
  </sheetViews>
  <sheetFormatPr defaultRowHeight="15.6" x14ac:dyDescent="0.3"/>
  <sheetData/>
  <pageMargins left="0.7" right="0.7" top="0.75" bottom="0.75" header="0.3" footer="0.3"/>
</worksheet>
</file>

<file path=xl/worksheets/sheet1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465D4-7305-4EA3-97B7-4B8B1323EBC6}">
  <dimension ref="A1"/>
  <sheetViews>
    <sheetView workbookViewId="0"/>
  </sheetViews>
  <sheetFormatPr defaultRowHeight="15.6" x14ac:dyDescent="0.3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31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Orgs'!B22</f>
        <v>2300</v>
      </c>
      <c r="C5" s="272" t="s">
        <v>240</v>
      </c>
    </row>
    <row r="6" spans="1:3" x14ac:dyDescent="0.3">
      <c r="A6" s="4" t="s">
        <v>5</v>
      </c>
      <c r="C6" s="272" t="s">
        <v>241</v>
      </c>
    </row>
    <row r="7" spans="1:3" s="21" customFormat="1" x14ac:dyDescent="0.3">
      <c r="A7" s="13" t="s">
        <v>6</v>
      </c>
      <c r="B7" s="14"/>
      <c r="C7" s="273" t="s">
        <v>625</v>
      </c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SUM(B5+B6-B7-B8)</f>
        <v>2300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1900-000000000000}"/>
  </hyperlink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  <c r="C2" s="272" t="s">
        <v>220</v>
      </c>
    </row>
    <row r="3" spans="1:3" x14ac:dyDescent="0.3">
      <c r="A3" s="6" t="s">
        <v>14</v>
      </c>
      <c r="C3" s="47" t="s">
        <v>738</v>
      </c>
    </row>
    <row r="4" spans="1:3" x14ac:dyDescent="0.3">
      <c r="C4" s="47" t="s">
        <v>739</v>
      </c>
    </row>
    <row r="5" spans="1:3" x14ac:dyDescent="0.3">
      <c r="A5" s="4" t="s">
        <v>201</v>
      </c>
      <c r="B5" s="2">
        <f>'Total Orgs'!B6</f>
        <v>2400</v>
      </c>
      <c r="C5" s="47" t="s">
        <v>740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SUM(B12:B30)</f>
        <v>1190.08</v>
      </c>
      <c r="C8" s="47"/>
    </row>
    <row r="9" spans="1:3" x14ac:dyDescent="0.3">
      <c r="A9" s="4" t="s">
        <v>202</v>
      </c>
      <c r="B9" s="2">
        <f>SUM(B5+B6-B8)</f>
        <v>1209.92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s="1" customFormat="1" x14ac:dyDescent="0.3">
      <c r="A12" s="16" t="s">
        <v>206</v>
      </c>
      <c r="B12" s="98">
        <v>175.08</v>
      </c>
      <c r="C12" s="97" t="s">
        <v>207</v>
      </c>
    </row>
    <row r="13" spans="1:3" x14ac:dyDescent="0.3">
      <c r="A13" s="16"/>
      <c r="C13" t="s">
        <v>208</v>
      </c>
    </row>
    <row r="14" spans="1:3" x14ac:dyDescent="0.3">
      <c r="A14" s="16"/>
    </row>
    <row r="15" spans="1:3" x14ac:dyDescent="0.3">
      <c r="A15" s="16" t="s">
        <v>736</v>
      </c>
      <c r="B15" s="2">
        <v>1015</v>
      </c>
      <c r="C15" t="s">
        <v>716</v>
      </c>
    </row>
    <row r="16" spans="1:3" x14ac:dyDescent="0.3">
      <c r="A16" s="16"/>
      <c r="C16" t="s">
        <v>737</v>
      </c>
    </row>
    <row r="17" spans="1:3" x14ac:dyDescent="0.3">
      <c r="A17" s="16"/>
      <c r="C17" t="s">
        <v>741</v>
      </c>
    </row>
    <row r="18" spans="1:3" x14ac:dyDescent="0.3">
      <c r="A18" s="16"/>
    </row>
    <row r="19" spans="1:3" x14ac:dyDescent="0.3">
      <c r="A19" s="16"/>
    </row>
    <row r="20" spans="1:3" x14ac:dyDescent="0.3">
      <c r="A20" s="16"/>
    </row>
    <row r="21" spans="1:3" x14ac:dyDescent="0.3">
      <c r="A21" s="16"/>
    </row>
    <row r="22" spans="1:3" x14ac:dyDescent="0.3">
      <c r="A22" s="16"/>
    </row>
    <row r="23" spans="1:3" x14ac:dyDescent="0.3">
      <c r="A23" s="16"/>
    </row>
    <row r="24" spans="1:3" x14ac:dyDescent="0.3">
      <c r="A24" s="16"/>
    </row>
  </sheetData>
  <hyperlinks>
    <hyperlink ref="A1" location="'Total Orgs'!A1" display="Total Organizations" xr:uid="{00000000-0004-0000-0200-000000000000}"/>
  </hyperlinks>
  <pageMargins left="0.75" right="0.75" top="1" bottom="1" header="0.5" footer="0.5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0"/>
  </sheetPr>
  <dimension ref="A1:F25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242</v>
      </c>
    </row>
    <row r="4" spans="1:4" x14ac:dyDescent="0.3">
      <c r="C4" s="272" t="s">
        <v>215</v>
      </c>
    </row>
    <row r="5" spans="1:4" x14ac:dyDescent="0.3">
      <c r="A5" s="4" t="s">
        <v>201</v>
      </c>
      <c r="B5" s="2">
        <f>'Total Orgs'!B23</f>
        <v>4000</v>
      </c>
      <c r="C5" s="47" t="s">
        <v>243</v>
      </c>
    </row>
    <row r="6" spans="1:4" x14ac:dyDescent="0.3">
      <c r="A6" s="4" t="s">
        <v>5</v>
      </c>
      <c r="C6" s="47" t="s">
        <v>623</v>
      </c>
    </row>
    <row r="7" spans="1:4" x14ac:dyDescent="0.3">
      <c r="A7" s="4" t="s">
        <v>6</v>
      </c>
      <c r="C7" s="47" t="s">
        <v>244</v>
      </c>
    </row>
    <row r="8" spans="1:4" x14ac:dyDescent="0.3">
      <c r="A8" s="4" t="s">
        <v>7</v>
      </c>
      <c r="B8" s="2">
        <f>SUM(B12:B104)</f>
        <v>2725</v>
      </c>
      <c r="C8" s="47" t="s">
        <v>630</v>
      </c>
    </row>
    <row r="9" spans="1:4" x14ac:dyDescent="0.3">
      <c r="A9" s="4" t="s">
        <v>202</v>
      </c>
      <c r="B9" s="2">
        <f>SUM(B5+B6-B8)</f>
        <v>1275</v>
      </c>
      <c r="C9" s="47" t="s">
        <v>785</v>
      </c>
      <c r="D9" s="1"/>
    </row>
    <row r="11" spans="1:4" s="1" customFormat="1" x14ac:dyDescent="0.3">
      <c r="A11" s="7" t="s">
        <v>203</v>
      </c>
      <c r="B11" s="3" t="s">
        <v>204</v>
      </c>
      <c r="C11" s="1" t="s">
        <v>205</v>
      </c>
      <c r="D11" s="99"/>
    </row>
    <row r="12" spans="1:4" x14ac:dyDescent="0.3">
      <c r="A12" s="4" t="s">
        <v>858</v>
      </c>
      <c r="B12" s="2">
        <v>2725</v>
      </c>
      <c r="C12" s="97" t="s">
        <v>859</v>
      </c>
      <c r="D12" s="100"/>
    </row>
    <row r="13" spans="1:4" x14ac:dyDescent="0.3">
      <c r="C13" s="97" t="s">
        <v>860</v>
      </c>
      <c r="D13" s="99"/>
    </row>
    <row r="14" spans="1:4" x14ac:dyDescent="0.3">
      <c r="C14" s="97" t="s">
        <v>861</v>
      </c>
      <c r="D14" s="99"/>
    </row>
    <row r="15" spans="1:4" x14ac:dyDescent="0.3">
      <c r="C15" s="97"/>
      <c r="D15" s="99"/>
    </row>
    <row r="16" spans="1:4" x14ac:dyDescent="0.3">
      <c r="C16" s="97"/>
      <c r="D16" s="100"/>
    </row>
    <row r="17" spans="1:6" x14ac:dyDescent="0.3">
      <c r="C17" s="97"/>
      <c r="D17" s="99"/>
    </row>
    <row r="18" spans="1:6" x14ac:dyDescent="0.3">
      <c r="C18" s="97"/>
      <c r="F18" s="134"/>
    </row>
    <row r="19" spans="1:6" x14ac:dyDescent="0.3">
      <c r="D19" s="127"/>
    </row>
    <row r="20" spans="1:6" x14ac:dyDescent="0.3">
      <c r="D20" s="26"/>
    </row>
    <row r="22" spans="1:6" x14ac:dyDescent="0.3">
      <c r="A22" s="126"/>
      <c r="B22" s="124"/>
      <c r="C22" s="26"/>
      <c r="E22" s="26"/>
    </row>
    <row r="25" spans="1:6" x14ac:dyDescent="0.3">
      <c r="C25" s="97"/>
    </row>
  </sheetData>
  <hyperlinks>
    <hyperlink ref="A1" location="'Total Orgs'!A1" display="Total Organizations" xr:uid="{00000000-0004-0000-1B00-000000000000}"/>
  </hyperlinks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0"/>
  </sheetPr>
  <dimension ref="A1:C6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245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Orgs'!B24</f>
        <v>660</v>
      </c>
      <c r="C5" s="47" t="s">
        <v>651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SUM(B12:B111)</f>
        <v>0</v>
      </c>
      <c r="C8" s="47"/>
    </row>
    <row r="9" spans="1:3" x14ac:dyDescent="0.3">
      <c r="A9" s="4" t="s">
        <v>202</v>
      </c>
      <c r="B9" s="2">
        <f>SUM(B5+B6-B8)</f>
        <v>660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3" spans="1:3" x14ac:dyDescent="0.3">
      <c r="C13" s="16"/>
    </row>
    <row r="14" spans="1:3" x14ac:dyDescent="0.3">
      <c r="C14" s="16"/>
    </row>
    <row r="15" spans="1:3" x14ac:dyDescent="0.3">
      <c r="C15" s="16"/>
    </row>
    <row r="20" spans="1:3" x14ac:dyDescent="0.3">
      <c r="C20" s="16"/>
    </row>
    <row r="21" spans="1:3" x14ac:dyDescent="0.3">
      <c r="C21" s="16"/>
    </row>
    <row r="22" spans="1:3" s="21" customFormat="1" x14ac:dyDescent="0.3">
      <c r="A22" s="13"/>
      <c r="B22" s="14"/>
      <c r="C22" s="15"/>
    </row>
    <row r="23" spans="1:3" x14ac:dyDescent="0.3">
      <c r="C23" s="16"/>
    </row>
    <row r="24" spans="1:3" s="21" customFormat="1" x14ac:dyDescent="0.3">
      <c r="A24" s="13"/>
      <c r="B24" s="14"/>
      <c r="C24" s="22"/>
    </row>
    <row r="25" spans="1:3" x14ac:dyDescent="0.3">
      <c r="C25" s="16"/>
    </row>
    <row r="26" spans="1:3" x14ac:dyDescent="0.3">
      <c r="C26" s="16"/>
    </row>
    <row r="27" spans="1:3" s="15" customFormat="1" x14ac:dyDescent="0.3">
      <c r="A27" s="20"/>
      <c r="B27" s="32"/>
      <c r="C27" s="22"/>
    </row>
    <row r="28" spans="1:3" s="21" customFormat="1" x14ac:dyDescent="0.3">
      <c r="A28" s="13"/>
      <c r="B28" s="14"/>
      <c r="C28" s="22"/>
    </row>
    <row r="29" spans="1:3" x14ac:dyDescent="0.3">
      <c r="C29" s="10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x14ac:dyDescent="0.3">
      <c r="C33" s="16"/>
    </row>
    <row r="34" spans="1:3" x14ac:dyDescent="0.3">
      <c r="C34" s="16"/>
    </row>
    <row r="35" spans="1:3" x14ac:dyDescent="0.3">
      <c r="C35" s="16"/>
    </row>
    <row r="36" spans="1:3" s="15" customFormat="1" x14ac:dyDescent="0.3">
      <c r="A36" s="20"/>
      <c r="B36" s="32"/>
      <c r="C36" s="22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x14ac:dyDescent="0.3">
      <c r="C42" s="16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</sheetData>
  <hyperlinks>
    <hyperlink ref="A1" location="'Total Orgs'!A1" display="Total Organizations" xr:uid="{00000000-0004-0000-1C00-000000000000}"/>
  </hyperlinks>
  <pageMargins left="0.75" right="0.75" top="1" bottom="1" header="0.5" footer="0.5"/>
  <pageSetup orientation="portrait" horizontalDpi="4294967292" verticalDpi="4294967292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0"/>
  </sheetPr>
  <dimension ref="A1:C7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246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Orgs'!B25</f>
        <v>7250</v>
      </c>
      <c r="C5" s="272" t="s">
        <v>247</v>
      </c>
    </row>
    <row r="6" spans="1:3" x14ac:dyDescent="0.3">
      <c r="A6" s="4" t="s">
        <v>5</v>
      </c>
      <c r="C6" s="272" t="s">
        <v>494</v>
      </c>
    </row>
    <row r="7" spans="1:3" x14ac:dyDescent="0.3">
      <c r="A7" s="4" t="s">
        <v>6</v>
      </c>
      <c r="C7" s="272" t="s">
        <v>671</v>
      </c>
    </row>
    <row r="8" spans="1:3" x14ac:dyDescent="0.3">
      <c r="A8" s="4" t="s">
        <v>7</v>
      </c>
      <c r="B8" s="2">
        <f>SUM(B12:B117)</f>
        <v>167.36</v>
      </c>
      <c r="C8" s="272"/>
    </row>
    <row r="9" spans="1:3" x14ac:dyDescent="0.3">
      <c r="A9" s="4" t="s">
        <v>202</v>
      </c>
      <c r="B9" s="2">
        <f>SUM(B5+B6-B8)</f>
        <v>7082.64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758</v>
      </c>
      <c r="B12" s="2">
        <v>167.36</v>
      </c>
      <c r="C12" t="s">
        <v>759</v>
      </c>
    </row>
    <row r="13" spans="1:3" x14ac:dyDescent="0.3">
      <c r="C13" s="16" t="s">
        <v>760</v>
      </c>
    </row>
    <row r="14" spans="1:3" x14ac:dyDescent="0.3">
      <c r="C14" s="16"/>
    </row>
    <row r="15" spans="1:3" x14ac:dyDescent="0.3">
      <c r="C15" s="16"/>
    </row>
    <row r="16" spans="1:3" x14ac:dyDescent="0.3">
      <c r="C16" s="16"/>
    </row>
    <row r="17" spans="1:3" x14ac:dyDescent="0.3">
      <c r="C17" s="16"/>
    </row>
    <row r="18" spans="1:3" x14ac:dyDescent="0.3">
      <c r="C18" s="16"/>
    </row>
    <row r="19" spans="1:3" x14ac:dyDescent="0.3">
      <c r="C19" s="16"/>
    </row>
    <row r="20" spans="1:3" x14ac:dyDescent="0.3">
      <c r="C20" s="16"/>
    </row>
    <row r="21" spans="1:3" x14ac:dyDescent="0.3">
      <c r="C21" s="16"/>
    </row>
    <row r="22" spans="1:3" x14ac:dyDescent="0.3">
      <c r="C22" s="16"/>
    </row>
    <row r="23" spans="1:3" x14ac:dyDescent="0.3">
      <c r="C23" s="16"/>
    </row>
    <row r="24" spans="1:3" x14ac:dyDescent="0.3">
      <c r="C24" s="16"/>
    </row>
    <row r="25" spans="1:3" s="21" customFormat="1" x14ac:dyDescent="0.3">
      <c r="A25" s="13"/>
      <c r="B25" s="14"/>
      <c r="C25" s="15"/>
    </row>
    <row r="26" spans="1:3" x14ac:dyDescent="0.3">
      <c r="C26" s="16"/>
    </row>
    <row r="27" spans="1:3" s="21" customFormat="1" x14ac:dyDescent="0.3">
      <c r="A27" s="13"/>
      <c r="B27" s="14"/>
      <c r="C27" s="22"/>
    </row>
    <row r="28" spans="1:3" s="21" customFormat="1" x14ac:dyDescent="0.3">
      <c r="A28" s="13"/>
      <c r="B28" s="14"/>
      <c r="C28" s="22"/>
    </row>
    <row r="29" spans="1:3" x14ac:dyDescent="0.3">
      <c r="C29" s="16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s="15" customFormat="1" x14ac:dyDescent="0.3">
      <c r="A33" s="20"/>
      <c r="B33" s="32"/>
      <c r="C33" s="22"/>
    </row>
    <row r="34" spans="1:3" s="21" customFormat="1" x14ac:dyDescent="0.3">
      <c r="A34" s="13"/>
      <c r="B34" s="14"/>
      <c r="C34" s="22"/>
    </row>
    <row r="35" spans="1:3" x14ac:dyDescent="0.3">
      <c r="C35" s="10"/>
    </row>
    <row r="36" spans="1:3" x14ac:dyDescent="0.3">
      <c r="C36" s="16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s="15" customFormat="1" x14ac:dyDescent="0.3">
      <c r="A42" s="20"/>
      <c r="B42" s="32"/>
      <c r="C42" s="22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  <row r="68" spans="3:3" x14ac:dyDescent="0.3">
      <c r="C68" s="16"/>
    </row>
    <row r="69" spans="3:3" x14ac:dyDescent="0.3">
      <c r="C69" s="16"/>
    </row>
    <row r="70" spans="3:3" x14ac:dyDescent="0.3">
      <c r="C70" s="16"/>
    </row>
    <row r="71" spans="3:3" x14ac:dyDescent="0.3">
      <c r="C71" s="16"/>
    </row>
    <row r="72" spans="3:3" x14ac:dyDescent="0.3">
      <c r="C72" s="16"/>
    </row>
    <row r="73" spans="3:3" x14ac:dyDescent="0.3">
      <c r="C73" s="16"/>
    </row>
  </sheetData>
  <hyperlinks>
    <hyperlink ref="A1" location="'Total Orgs'!A1" display="Total Organizations" xr:uid="{00000000-0004-0000-1D00-000000000000}"/>
  </hyperlinks>
  <pageMargins left="0.75" right="0.75" top="1" bottom="1" header="0.5" footer="0.5"/>
  <pageSetup orientation="portrait" horizontalDpi="4294967292" verticalDpi="4294967292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A47A6-A80C-4035-B884-4B463E508413}">
  <sheetPr>
    <tabColor theme="0"/>
  </sheetPr>
  <dimension ref="A1:C6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6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248</v>
      </c>
    </row>
    <row r="5" spans="1:3" x14ac:dyDescent="0.3">
      <c r="A5" s="4" t="s">
        <v>201</v>
      </c>
      <c r="B5" s="2" t="e">
        <f>'Total Orgs'!#REF!</f>
        <v>#REF!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SUM(B12:B111)</f>
        <v>0</v>
      </c>
    </row>
    <row r="9" spans="1:3" x14ac:dyDescent="0.3">
      <c r="A9" s="4" t="s">
        <v>202</v>
      </c>
      <c r="B9" s="2" t="e">
        <f>SUM(B5+B6-B8)</f>
        <v>#REF!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3" spans="1:3" x14ac:dyDescent="0.3">
      <c r="C13" s="16"/>
    </row>
    <row r="14" spans="1:3" x14ac:dyDescent="0.3">
      <c r="C14" s="16"/>
    </row>
    <row r="15" spans="1:3" x14ac:dyDescent="0.3">
      <c r="C15" s="16"/>
    </row>
    <row r="16" spans="1:3" x14ac:dyDescent="0.3">
      <c r="C16" s="16"/>
    </row>
    <row r="17" spans="1:3" x14ac:dyDescent="0.3">
      <c r="C17" s="16"/>
    </row>
    <row r="18" spans="1:3" x14ac:dyDescent="0.3">
      <c r="C18" s="16"/>
    </row>
    <row r="19" spans="1:3" x14ac:dyDescent="0.3">
      <c r="C19" s="16"/>
    </row>
    <row r="20" spans="1:3" x14ac:dyDescent="0.3">
      <c r="C20" s="16"/>
    </row>
    <row r="21" spans="1:3" x14ac:dyDescent="0.3">
      <c r="C21" s="16"/>
    </row>
    <row r="22" spans="1:3" s="21" customFormat="1" x14ac:dyDescent="0.3">
      <c r="A22" s="13"/>
      <c r="B22" s="14"/>
      <c r="C22" s="15"/>
    </row>
    <row r="23" spans="1:3" x14ac:dyDescent="0.3">
      <c r="C23" s="16"/>
    </row>
    <row r="24" spans="1:3" s="21" customFormat="1" x14ac:dyDescent="0.3">
      <c r="A24" s="13"/>
      <c r="B24" s="14"/>
      <c r="C24" s="22"/>
    </row>
    <row r="25" spans="1:3" x14ac:dyDescent="0.3">
      <c r="C25" s="16"/>
    </row>
    <row r="26" spans="1:3" x14ac:dyDescent="0.3">
      <c r="C26" s="16"/>
    </row>
    <row r="27" spans="1:3" s="15" customFormat="1" x14ac:dyDescent="0.3">
      <c r="A27" s="20"/>
      <c r="B27" s="32"/>
      <c r="C27" s="22"/>
    </row>
    <row r="28" spans="1:3" s="21" customFormat="1" x14ac:dyDescent="0.3">
      <c r="A28" s="13"/>
      <c r="B28" s="14"/>
      <c r="C28" s="22"/>
    </row>
    <row r="29" spans="1:3" x14ac:dyDescent="0.3">
      <c r="C29" s="10"/>
    </row>
    <row r="30" spans="1:3" x14ac:dyDescent="0.3">
      <c r="C30" s="16"/>
    </row>
    <row r="31" spans="1:3" x14ac:dyDescent="0.3">
      <c r="C31" s="16"/>
    </row>
    <row r="32" spans="1:3" x14ac:dyDescent="0.3">
      <c r="C32" s="16"/>
    </row>
    <row r="33" spans="1:3" x14ac:dyDescent="0.3">
      <c r="C33" s="16"/>
    </row>
    <row r="34" spans="1:3" x14ac:dyDescent="0.3">
      <c r="C34" s="16"/>
    </row>
    <row r="35" spans="1:3" x14ac:dyDescent="0.3">
      <c r="C35" s="16"/>
    </row>
    <row r="36" spans="1:3" s="15" customFormat="1" x14ac:dyDescent="0.3">
      <c r="A36" s="20"/>
      <c r="B36" s="32"/>
      <c r="C36" s="22"/>
    </row>
    <row r="37" spans="1:3" x14ac:dyDescent="0.3">
      <c r="C37" s="16"/>
    </row>
    <row r="38" spans="1:3" x14ac:dyDescent="0.3">
      <c r="C38" s="16"/>
    </row>
    <row r="39" spans="1:3" x14ac:dyDescent="0.3">
      <c r="C39" s="16"/>
    </row>
    <row r="40" spans="1:3" x14ac:dyDescent="0.3">
      <c r="C40" s="16"/>
    </row>
    <row r="41" spans="1:3" x14ac:dyDescent="0.3">
      <c r="C41" s="16"/>
    </row>
    <row r="42" spans="1:3" x14ac:dyDescent="0.3">
      <c r="C42" s="16"/>
    </row>
    <row r="43" spans="1:3" x14ac:dyDescent="0.3">
      <c r="C43" s="16"/>
    </row>
    <row r="44" spans="1:3" x14ac:dyDescent="0.3">
      <c r="C44" s="16"/>
    </row>
    <row r="45" spans="1:3" x14ac:dyDescent="0.3">
      <c r="C45" s="16"/>
    </row>
    <row r="46" spans="1:3" x14ac:dyDescent="0.3">
      <c r="C46" s="16"/>
    </row>
    <row r="47" spans="1:3" x14ac:dyDescent="0.3">
      <c r="C47" s="16"/>
    </row>
    <row r="48" spans="1:3" x14ac:dyDescent="0.3">
      <c r="C48" s="16"/>
    </row>
    <row r="49" spans="3:3" x14ac:dyDescent="0.3">
      <c r="C49" s="16"/>
    </row>
    <row r="50" spans="3:3" x14ac:dyDescent="0.3">
      <c r="C50" s="16"/>
    </row>
    <row r="51" spans="3:3" x14ac:dyDescent="0.3">
      <c r="C51" s="16"/>
    </row>
    <row r="52" spans="3:3" x14ac:dyDescent="0.3">
      <c r="C52" s="16"/>
    </row>
    <row r="53" spans="3:3" x14ac:dyDescent="0.3">
      <c r="C53" s="16"/>
    </row>
    <row r="54" spans="3:3" x14ac:dyDescent="0.3">
      <c r="C54" s="16"/>
    </row>
    <row r="55" spans="3:3" x14ac:dyDescent="0.3">
      <c r="C55" s="16"/>
    </row>
    <row r="56" spans="3:3" x14ac:dyDescent="0.3">
      <c r="C56" s="16"/>
    </row>
    <row r="57" spans="3:3" x14ac:dyDescent="0.3">
      <c r="C57" s="16"/>
    </row>
    <row r="58" spans="3:3" x14ac:dyDescent="0.3">
      <c r="C58" s="16"/>
    </row>
    <row r="59" spans="3:3" x14ac:dyDescent="0.3">
      <c r="C59" s="16"/>
    </row>
    <row r="60" spans="3:3" x14ac:dyDescent="0.3">
      <c r="C60" s="16"/>
    </row>
    <row r="61" spans="3:3" x14ac:dyDescent="0.3">
      <c r="C61" s="16"/>
    </row>
    <row r="62" spans="3:3" x14ac:dyDescent="0.3">
      <c r="C62" s="16"/>
    </row>
    <row r="63" spans="3:3" x14ac:dyDescent="0.3">
      <c r="C63" s="16"/>
    </row>
    <row r="64" spans="3:3" x14ac:dyDescent="0.3">
      <c r="C64" s="16"/>
    </row>
    <row r="65" spans="3:3" x14ac:dyDescent="0.3">
      <c r="C65" s="16"/>
    </row>
    <row r="66" spans="3:3" x14ac:dyDescent="0.3">
      <c r="C66" s="16"/>
    </row>
    <row r="67" spans="3:3" x14ac:dyDescent="0.3">
      <c r="C67" s="16"/>
    </row>
  </sheetData>
  <hyperlinks>
    <hyperlink ref="A1" location="'Total Orgs'!A1" display="Total Organizations" xr:uid="{0D2806E4-7D3B-4A56-9298-7D0F87EC6D2E}"/>
  </hyperlinks>
  <pageMargins left="0.75" right="0.75" top="1" bottom="1" header="0.5" footer="0.5"/>
  <pageSetup orientation="portrait" horizontalDpi="4294967292" verticalDpi="4294967292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35</v>
      </c>
    </row>
    <row r="4" spans="1:3" x14ac:dyDescent="0.3">
      <c r="C4" s="272" t="s">
        <v>210</v>
      </c>
    </row>
    <row r="5" spans="1:3" x14ac:dyDescent="0.3">
      <c r="A5" s="4" t="s">
        <v>201</v>
      </c>
      <c r="B5" s="2">
        <f>'Total Orgs'!B26</f>
        <v>2700</v>
      </c>
      <c r="C5" s="47" t="s">
        <v>676</v>
      </c>
    </row>
    <row r="6" spans="1:3" x14ac:dyDescent="0.3">
      <c r="A6" s="4" t="s">
        <v>5</v>
      </c>
      <c r="C6" s="272"/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SUM(B5+B6-B8)</f>
        <v>2700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1F00-000000000000}"/>
  </hyperlinks>
  <pageMargins left="0.75" right="0.75" top="1" bottom="1" header="0.5" footer="0.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7CEB5-2733-42C4-BC0B-2F7048A0A072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250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Orgs'!B27</f>
        <v>500</v>
      </c>
      <c r="C5" s="47" t="s">
        <v>249</v>
      </c>
    </row>
    <row r="6" spans="1:3" x14ac:dyDescent="0.3">
      <c r="A6" s="4" t="s">
        <v>5</v>
      </c>
      <c r="C6" s="47" t="s">
        <v>689</v>
      </c>
    </row>
    <row r="7" spans="1:3" x14ac:dyDescent="0.3">
      <c r="A7" s="4" t="s">
        <v>6</v>
      </c>
      <c r="C7" s="47" t="s">
        <v>769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75815400-9D45-4669-9192-9C7D2D0C1045}"/>
  </hyperlinks>
  <pageMargins left="0.75" right="0.75" top="1" bottom="1" header="0.5" footer="0.5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57E1D-D23D-4060-87BF-6CCF5BA4284F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5.59765625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37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Orgs'!B28</f>
        <v>500</v>
      </c>
      <c r="C5" s="47" t="s">
        <v>249</v>
      </c>
    </row>
    <row r="6" spans="1:3" x14ac:dyDescent="0.3">
      <c r="A6" s="4" t="s">
        <v>5</v>
      </c>
      <c r="C6" s="47" t="s">
        <v>546</v>
      </c>
    </row>
    <row r="7" spans="1:3" x14ac:dyDescent="0.3">
      <c r="A7" s="4" t="s">
        <v>6</v>
      </c>
      <c r="C7" s="47" t="s">
        <v>707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A02679A4-6B10-4BDA-B562-906A7349E53F}"/>
  </hyperlinks>
  <pageMargins left="0.75" right="0.75" top="1" bottom="1" header="0.5" footer="0.5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DE76C-3187-4C5A-B6C0-DA46688991A0}">
  <sheetPr>
    <tabColor theme="0"/>
  </sheetPr>
  <dimension ref="A1:D18"/>
  <sheetViews>
    <sheetView zoomScale="125" zoomScaleNormal="12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38</v>
      </c>
      <c r="C3" s="272" t="s">
        <v>220</v>
      </c>
    </row>
    <row r="4" spans="1:4" x14ac:dyDescent="0.3">
      <c r="C4" s="47" t="s">
        <v>603</v>
      </c>
    </row>
    <row r="5" spans="1:4" x14ac:dyDescent="0.3">
      <c r="A5" s="4" t="s">
        <v>201</v>
      </c>
      <c r="B5" s="2">
        <f>'Total Orgs'!B29</f>
        <v>500</v>
      </c>
      <c r="C5" s="47"/>
    </row>
    <row r="6" spans="1:4" x14ac:dyDescent="0.3">
      <c r="A6" s="4" t="s">
        <v>5</v>
      </c>
      <c r="C6" s="47"/>
    </row>
    <row r="7" spans="1:4" x14ac:dyDescent="0.3">
      <c r="A7" s="4" t="s">
        <v>6</v>
      </c>
      <c r="B7" s="2">
        <f ca="1">'Total Orgs'!D29</f>
        <v>0</v>
      </c>
      <c r="C7" s="47"/>
    </row>
    <row r="8" spans="1:4" x14ac:dyDescent="0.3">
      <c r="A8" s="4" t="s">
        <v>7</v>
      </c>
      <c r="B8" s="2">
        <f>SUM(B12:B101)</f>
        <v>0</v>
      </c>
      <c r="C8" s="47"/>
    </row>
    <row r="9" spans="1:4" x14ac:dyDescent="0.3">
      <c r="A9" s="4" t="s">
        <v>202</v>
      </c>
      <c r="B9" s="2">
        <f ca="1">SUM(B5+B6-B7-B8)</f>
        <v>500</v>
      </c>
    </row>
    <row r="10" spans="1:4" x14ac:dyDescent="0.3">
      <c r="D10" s="1"/>
    </row>
    <row r="11" spans="1:4" s="1" customFormat="1" x14ac:dyDescent="0.3">
      <c r="A11" s="7" t="s">
        <v>203</v>
      </c>
      <c r="B11" s="3" t="s">
        <v>204</v>
      </c>
      <c r="C11" s="1" t="s">
        <v>205</v>
      </c>
      <c r="D11"/>
    </row>
    <row r="13" spans="1:4" x14ac:dyDescent="0.3">
      <c r="C13" s="4"/>
    </row>
    <row r="14" spans="1:4" x14ac:dyDescent="0.3">
      <c r="C14" s="4"/>
    </row>
    <row r="18" spans="3:3" x14ac:dyDescent="0.3">
      <c r="C18" s="97"/>
    </row>
  </sheetData>
  <hyperlinks>
    <hyperlink ref="A1" location="'Total Orgs'!A1" display="Total Organizations" xr:uid="{6B17C8E4-7F54-4E2D-A14B-16658C389E89}"/>
  </hyperlinks>
  <pageMargins left="0.75" right="0.75" top="1" bottom="1" header="0.5" footer="0.5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7CD86-35CA-4D9E-9A56-29359243FDA1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251</v>
      </c>
    </row>
    <row r="5" spans="1:3" x14ac:dyDescent="0.3">
      <c r="A5" s="4" t="s">
        <v>201</v>
      </c>
      <c r="B5" s="2">
        <f>'Total Orgs'!B30</f>
        <v>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f>INACTIVE!D12</f>
        <v>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3" spans="1:3" x14ac:dyDescent="0.3">
      <c r="C13" s="4"/>
    </row>
    <row r="14" spans="1:3" x14ac:dyDescent="0.3">
      <c r="C14" s="4"/>
    </row>
    <row r="18" spans="3:3" x14ac:dyDescent="0.3">
      <c r="C18" s="95"/>
    </row>
  </sheetData>
  <hyperlinks>
    <hyperlink ref="A1" location="'Total Orgs'!A1" display="Total Organizations" xr:uid="{A6D16582-038B-4A62-9519-54D5D7DD5A8B}"/>
  </hyperlinks>
  <pageMargins left="0.75" right="0.75" top="1" bottom="1" header="0.5" footer="0.5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0"/>
  </sheetPr>
  <dimension ref="A1:C18"/>
  <sheetViews>
    <sheetView workbookViewId="0">
      <selection activeCell="A12" sqref="A12:C1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252</v>
      </c>
    </row>
    <row r="5" spans="1:3" x14ac:dyDescent="0.3">
      <c r="A5" s="4" t="s">
        <v>201</v>
      </c>
      <c r="B5" s="2">
        <f>'Total Orgs'!B31</f>
        <v>4800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v>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4800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3" spans="1:3" x14ac:dyDescent="0.3">
      <c r="C13" s="4"/>
    </row>
    <row r="14" spans="1:3" x14ac:dyDescent="0.3">
      <c r="C14" s="4"/>
    </row>
    <row r="18" spans="3:3" x14ac:dyDescent="0.3">
      <c r="C18" s="95"/>
    </row>
  </sheetData>
  <hyperlinks>
    <hyperlink ref="A1" location="'Total Orgs'!A1" display="Total Organizations" xr:uid="{00000000-0004-0000-2200-000000000000}"/>
  </hyperlink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2889A-174D-43CD-8290-21F20B1A100F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209</v>
      </c>
      <c r="C3" t="s">
        <v>220</v>
      </c>
    </row>
    <row r="4" spans="1:3" x14ac:dyDescent="0.3">
      <c r="C4" t="s">
        <v>772</v>
      </c>
    </row>
    <row r="5" spans="1:3" x14ac:dyDescent="0.3">
      <c r="A5" s="4" t="s">
        <v>201</v>
      </c>
      <c r="B5" s="2">
        <f>'Total Orgs'!B7</f>
        <v>575</v>
      </c>
      <c r="C5" t="s">
        <v>773</v>
      </c>
    </row>
    <row r="6" spans="1:3" x14ac:dyDescent="0.3">
      <c r="A6" s="4" t="s">
        <v>5</v>
      </c>
    </row>
    <row r="7" spans="1:3" x14ac:dyDescent="0.3">
      <c r="A7" s="4" t="s">
        <v>7</v>
      </c>
      <c r="B7" s="2">
        <f>SUM(B11:B142)</f>
        <v>0</v>
      </c>
    </row>
    <row r="8" spans="1:3" x14ac:dyDescent="0.3">
      <c r="A8" s="4" t="s">
        <v>202</v>
      </c>
      <c r="B8" s="2">
        <f>SUM(B5+B6-B7)</f>
        <v>575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28"/>
      <c r="B17" s="229"/>
      <c r="C17" s="9"/>
      <c r="D17" s="8"/>
      <c r="E17" s="8"/>
      <c r="F17" s="8"/>
      <c r="G17" s="8"/>
      <c r="H17" s="8"/>
      <c r="I17" s="8"/>
      <c r="J17" s="8"/>
    </row>
    <row r="18" spans="1:10" x14ac:dyDescent="0.3">
      <c r="C18" s="8"/>
    </row>
    <row r="22" spans="1:10" s="17" customFormat="1" x14ac:dyDescent="0.3">
      <c r="A22" s="228"/>
      <c r="B22" s="229"/>
      <c r="C22" s="9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28"/>
      <c r="B23" s="229"/>
      <c r="C23" s="8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9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x14ac:dyDescent="0.3">
      <c r="C32" s="8"/>
    </row>
    <row r="33" spans="1:3" x14ac:dyDescent="0.3">
      <c r="C33" s="8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C41" s="9"/>
    </row>
    <row r="42" spans="1:3" x14ac:dyDescent="0.3">
      <c r="C42" s="8"/>
    </row>
    <row r="43" spans="1:3" x14ac:dyDescent="0.3">
      <c r="C43" s="8"/>
    </row>
    <row r="44" spans="1:3" x14ac:dyDescent="0.3">
      <c r="C44" s="8"/>
    </row>
    <row r="45" spans="1:3" x14ac:dyDescent="0.3">
      <c r="C45" s="8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D7769A7E-8775-4402-B626-10C02ADC52C3}"/>
  </hyperlinks>
  <pageMargins left="0.75" right="0.75" top="1" bottom="1" header="0.5" footer="0.5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253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Orgs'!B32</f>
        <v>5500</v>
      </c>
      <c r="C5" s="47" t="s">
        <v>254</v>
      </c>
    </row>
    <row r="6" spans="1:3" x14ac:dyDescent="0.3">
      <c r="A6" s="4" t="s">
        <v>5</v>
      </c>
      <c r="C6" s="47" t="s">
        <v>255</v>
      </c>
    </row>
    <row r="7" spans="1:3" x14ac:dyDescent="0.3">
      <c r="A7" s="4" t="s">
        <v>6</v>
      </c>
      <c r="C7" s="47" t="s">
        <v>537</v>
      </c>
    </row>
    <row r="8" spans="1:3" x14ac:dyDescent="0.3">
      <c r="A8" s="4" t="s">
        <v>7</v>
      </c>
      <c r="B8" s="2">
        <f>SUM(B12:B102)</f>
        <v>5500</v>
      </c>
      <c r="C8" s="47"/>
    </row>
    <row r="9" spans="1:3" x14ac:dyDescent="0.3">
      <c r="A9" s="4" t="s">
        <v>202</v>
      </c>
      <c r="B9" s="2">
        <f>SUM(B5+B6-B8)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736</v>
      </c>
      <c r="B12" s="2">
        <v>5500</v>
      </c>
      <c r="C12" t="s">
        <v>742</v>
      </c>
    </row>
    <row r="13" spans="1:3" x14ac:dyDescent="0.3">
      <c r="C13" t="s">
        <v>743</v>
      </c>
    </row>
    <row r="14" spans="1:3" x14ac:dyDescent="0.3">
      <c r="C14" t="s">
        <v>744</v>
      </c>
    </row>
    <row r="15" spans="1:3" x14ac:dyDescent="0.3">
      <c r="C15" t="s">
        <v>537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00000000-0004-0000-2300-000000000000}"/>
  </hyperlinks>
  <pageMargins left="0.75" right="0.75" top="1" bottom="1" header="0.5" footer="0.5"/>
  <pageSetup orientation="portrait" horizontalDpi="4294967292" verticalDpi="4294967292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867EF-963B-4F2A-B25E-280005AECCA1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256</v>
      </c>
    </row>
    <row r="4" spans="1:3" x14ac:dyDescent="0.3">
      <c r="C4" s="272" t="s">
        <v>235</v>
      </c>
    </row>
    <row r="5" spans="1:3" x14ac:dyDescent="0.3">
      <c r="A5" s="4" t="s">
        <v>201</v>
      </c>
      <c r="B5" s="2">
        <f>'Total Orgs'!B33</f>
        <v>500</v>
      </c>
      <c r="C5" s="272"/>
    </row>
    <row r="6" spans="1:3" x14ac:dyDescent="0.3">
      <c r="A6" s="4" t="s">
        <v>5</v>
      </c>
      <c r="C6" s="272" t="s">
        <v>257</v>
      </c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SUM(B12:B102)</f>
        <v>0</v>
      </c>
      <c r="C8" s="272"/>
    </row>
    <row r="9" spans="1:3" x14ac:dyDescent="0.3">
      <c r="A9" s="4" t="s">
        <v>202</v>
      </c>
      <c r="B9" s="2">
        <f>SUM(B5+B6-B8)</f>
        <v>500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7491F88E-AFCD-4282-B156-DB37756F70E4}"/>
  </hyperlinks>
  <pageMargins left="0.75" right="0.75" top="1" bottom="1" header="0.5" footer="0.5"/>
  <pageSetup orientation="portrait" horizontalDpi="4294967292" verticalDpi="4294967292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B4C24-C3B3-4CA4-8E98-9989FCAA39E3}">
  <sheetPr>
    <tabColor theme="0"/>
  </sheetPr>
  <dimension ref="A1:C2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43</v>
      </c>
    </row>
    <row r="4" spans="1:3" x14ac:dyDescent="0.3">
      <c r="C4" s="272" t="s">
        <v>235</v>
      </c>
    </row>
    <row r="5" spans="1:3" x14ac:dyDescent="0.3">
      <c r="A5" s="4" t="s">
        <v>201</v>
      </c>
      <c r="B5" s="2">
        <f>'Total Orgs'!B33</f>
        <v>500</v>
      </c>
      <c r="C5" s="272"/>
    </row>
    <row r="6" spans="1:3" x14ac:dyDescent="0.3">
      <c r="A6" s="4" t="s">
        <v>5</v>
      </c>
      <c r="C6" s="272"/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SUM(B12:B102)</f>
        <v>0</v>
      </c>
      <c r="C8" s="272"/>
    </row>
    <row r="9" spans="1:3" x14ac:dyDescent="0.3">
      <c r="A9" s="4" t="s">
        <v>202</v>
      </c>
      <c r="B9" s="2">
        <f>SUM(B5+B6-B8)</f>
        <v>500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24" spans="1:3" s="21" customFormat="1" x14ac:dyDescent="0.3">
      <c r="A24" s="13"/>
      <c r="B24" s="14"/>
      <c r="C24" s="15"/>
    </row>
  </sheetData>
  <hyperlinks>
    <hyperlink ref="A1" location="'Total Orgs'!A1" display="Total Organizations" xr:uid="{37B8F724-E3CA-4115-8D34-6F82E37339C8}"/>
  </hyperlinks>
  <pageMargins left="0.75" right="0.75" top="1" bottom="1" header="0.5" footer="0.5"/>
  <pageSetup orientation="portrait" horizontalDpi="4294967292" verticalDpi="4294967292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0"/>
  </sheetPr>
  <dimension ref="A1:C11"/>
  <sheetViews>
    <sheetView zoomScale="95" zoomScaleNormal="9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44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Orgs'!B35</f>
        <v>15000</v>
      </c>
      <c r="C5" s="47" t="s">
        <v>544</v>
      </c>
    </row>
    <row r="6" spans="1:3" x14ac:dyDescent="0.3">
      <c r="A6" s="4" t="s">
        <v>5</v>
      </c>
      <c r="C6" s="47" t="s">
        <v>258</v>
      </c>
    </row>
    <row r="7" spans="1:3" x14ac:dyDescent="0.3">
      <c r="A7" s="4" t="s">
        <v>6</v>
      </c>
      <c r="C7" s="47" t="s">
        <v>547</v>
      </c>
    </row>
    <row r="8" spans="1:3" x14ac:dyDescent="0.3">
      <c r="A8" s="4" t="s">
        <v>7</v>
      </c>
      <c r="B8" s="2">
        <f>SUM(B12:B104)</f>
        <v>0</v>
      </c>
      <c r="C8" s="47"/>
    </row>
    <row r="9" spans="1:3" x14ac:dyDescent="0.3">
      <c r="A9" s="4" t="s">
        <v>202</v>
      </c>
      <c r="B9" s="2">
        <f>SUM(B5+B6-B8)</f>
        <v>15000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2500-000000000000}"/>
  </hyperlinks>
  <pageMargins left="0.75" right="0.75" top="1" bottom="1" header="0.5" footer="0.5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E39E7-BE6C-4D8E-9ED6-FC89CA29224A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45</v>
      </c>
      <c r="C3" s="272" t="s">
        <v>220</v>
      </c>
    </row>
    <row r="4" spans="1:3" x14ac:dyDescent="0.3">
      <c r="C4" s="47" t="s">
        <v>554</v>
      </c>
    </row>
    <row r="5" spans="1:3" x14ac:dyDescent="0.3">
      <c r="A5" s="4" t="s">
        <v>201</v>
      </c>
      <c r="B5" s="2">
        <f>'Total Orgs'!B37</f>
        <v>500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B7" s="2">
        <f>'Total Orgs'!D37</f>
        <v>0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4C5C3335-3E31-403E-8512-CE53952F6341}"/>
  </hyperlinks>
  <pageMargins left="0.75" right="0.75" top="1" bottom="1" header="0.5" footer="0.5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259</v>
      </c>
      <c r="C3" s="272" t="s">
        <v>220</v>
      </c>
    </row>
    <row r="4" spans="1:3" x14ac:dyDescent="0.3">
      <c r="C4" s="47" t="s">
        <v>599</v>
      </c>
    </row>
    <row r="5" spans="1:3" x14ac:dyDescent="0.3">
      <c r="A5" s="4" t="s">
        <v>201</v>
      </c>
      <c r="B5" s="2">
        <f>'Total Orgs'!B37</f>
        <v>500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6</v>
      </c>
      <c r="B7" s="2">
        <f>'Total Orgs'!D37</f>
        <v>0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2900-000000000000}"/>
  </hyperlinks>
  <pageMargins left="0.75" right="0.75" top="1" bottom="1" header="0.5" footer="0.5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theme="0"/>
  </sheetPr>
  <dimension ref="A1:D52"/>
  <sheetViews>
    <sheetView zoomScale="115" zoomScaleNormal="115" workbookViewId="0"/>
  </sheetViews>
  <sheetFormatPr defaultRowHeight="15.6" x14ac:dyDescent="0.3"/>
  <cols>
    <col min="1" max="1" width="16.3984375" customWidth="1"/>
    <col min="2" max="2" width="12.3984375" style="2" customWidth="1"/>
    <col min="3" max="3" width="37.0976562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47</v>
      </c>
    </row>
    <row r="4" spans="1:4" x14ac:dyDescent="0.3">
      <c r="A4" s="4"/>
      <c r="C4" s="272" t="s">
        <v>220</v>
      </c>
    </row>
    <row r="5" spans="1:4" x14ac:dyDescent="0.3">
      <c r="A5" s="4" t="s">
        <v>201</v>
      </c>
      <c r="B5" s="2">
        <f>'Total Orgs'!B38</f>
        <v>11750</v>
      </c>
      <c r="C5" s="47" t="s">
        <v>260</v>
      </c>
    </row>
    <row r="6" spans="1:4" x14ac:dyDescent="0.3">
      <c r="A6" s="4" t="s">
        <v>5</v>
      </c>
      <c r="C6" s="47" t="s">
        <v>261</v>
      </c>
    </row>
    <row r="7" spans="1:4" x14ac:dyDescent="0.3">
      <c r="A7" s="4" t="s">
        <v>6</v>
      </c>
      <c r="B7" s="2">
        <v>0</v>
      </c>
      <c r="C7" s="47" t="s">
        <v>857</v>
      </c>
    </row>
    <row r="8" spans="1:4" x14ac:dyDescent="0.3">
      <c r="A8" s="4" t="s">
        <v>7</v>
      </c>
      <c r="B8" s="2">
        <f>SUM(B12:B110)</f>
        <v>8641.0400000000009</v>
      </c>
      <c r="C8" s="47"/>
    </row>
    <row r="9" spans="1:4" x14ac:dyDescent="0.3">
      <c r="A9" s="4" t="s">
        <v>202</v>
      </c>
      <c r="B9" s="2">
        <f>SUM(B5+B6-B7-B8)</f>
        <v>3108.9599999999991</v>
      </c>
    </row>
    <row r="10" spans="1:4" x14ac:dyDescent="0.3">
      <c r="A10" s="4"/>
    </row>
    <row r="11" spans="1:4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277" t="s">
        <v>724</v>
      </c>
      <c r="B12" s="2">
        <v>2500</v>
      </c>
      <c r="C12" t="s">
        <v>725</v>
      </c>
    </row>
    <row r="13" spans="1:4" x14ac:dyDescent="0.3">
      <c r="A13" s="278"/>
      <c r="C13" t="s">
        <v>726</v>
      </c>
      <c r="D13" s="134"/>
    </row>
    <row r="14" spans="1:4" x14ac:dyDescent="0.3">
      <c r="A14" s="278"/>
      <c r="C14" t="s">
        <v>727</v>
      </c>
    </row>
    <row r="15" spans="1:4" x14ac:dyDescent="0.3">
      <c r="A15" s="278"/>
      <c r="B15" s="2">
        <v>1112.5</v>
      </c>
      <c r="C15" t="s">
        <v>728</v>
      </c>
    </row>
    <row r="16" spans="1:4" x14ac:dyDescent="0.3">
      <c r="A16" s="278"/>
      <c r="C16" t="s">
        <v>729</v>
      </c>
    </row>
    <row r="17" spans="1:4" x14ac:dyDescent="0.3">
      <c r="A17" s="278"/>
      <c r="C17" t="s">
        <v>725</v>
      </c>
    </row>
    <row r="18" spans="1:4" x14ac:dyDescent="0.3">
      <c r="A18" s="277"/>
    </row>
    <row r="19" spans="1:4" x14ac:dyDescent="0.3">
      <c r="A19" s="277"/>
      <c r="B19" s="2">
        <v>2500</v>
      </c>
      <c r="C19" s="4" t="s">
        <v>795</v>
      </c>
    </row>
    <row r="20" spans="1:4" x14ac:dyDescent="0.3">
      <c r="A20" s="277"/>
      <c r="C20" s="4" t="s">
        <v>796</v>
      </c>
      <c r="D20" s="134"/>
    </row>
    <row r="21" spans="1:4" x14ac:dyDescent="0.3">
      <c r="A21" s="277"/>
      <c r="C21" t="s">
        <v>797</v>
      </c>
    </row>
    <row r="22" spans="1:4" x14ac:dyDescent="0.3">
      <c r="A22" s="277"/>
      <c r="B22" s="2">
        <v>1028.54</v>
      </c>
      <c r="C22" t="s">
        <v>728</v>
      </c>
    </row>
    <row r="23" spans="1:4" x14ac:dyDescent="0.3">
      <c r="A23" s="277"/>
      <c r="C23" t="s">
        <v>798</v>
      </c>
    </row>
    <row r="24" spans="1:4" x14ac:dyDescent="0.3">
      <c r="A24" s="277"/>
      <c r="C24" t="s">
        <v>799</v>
      </c>
    </row>
    <row r="25" spans="1:4" x14ac:dyDescent="0.3">
      <c r="A25" s="27"/>
      <c r="C25" t="s">
        <v>802</v>
      </c>
    </row>
    <row r="26" spans="1:4" x14ac:dyDescent="0.3">
      <c r="A26" s="27"/>
    </row>
    <row r="27" spans="1:4" x14ac:dyDescent="0.3">
      <c r="A27" s="27"/>
      <c r="B27" s="2">
        <v>1500</v>
      </c>
      <c r="C27" t="s">
        <v>894</v>
      </c>
    </row>
    <row r="28" spans="1:4" x14ac:dyDescent="0.3">
      <c r="A28" s="27"/>
      <c r="C28" t="s">
        <v>933</v>
      </c>
    </row>
    <row r="29" spans="1:4" x14ac:dyDescent="0.3">
      <c r="A29" s="27"/>
    </row>
    <row r="30" spans="1:4" x14ac:dyDescent="0.3">
      <c r="A30" s="27"/>
    </row>
    <row r="31" spans="1:4" x14ac:dyDescent="0.3">
      <c r="A31" s="27"/>
    </row>
    <row r="32" spans="1:4" x14ac:dyDescent="0.3">
      <c r="A32" s="27"/>
    </row>
    <row r="33" spans="1:3" x14ac:dyDescent="0.3">
      <c r="A33" s="27"/>
    </row>
    <row r="34" spans="1:3" x14ac:dyDescent="0.3">
      <c r="A34" s="27"/>
    </row>
    <row r="35" spans="1:3" x14ac:dyDescent="0.3">
      <c r="A35" s="27"/>
    </row>
    <row r="36" spans="1:3" x14ac:dyDescent="0.3">
      <c r="A36" s="27"/>
    </row>
    <row r="37" spans="1:3" x14ac:dyDescent="0.3">
      <c r="A37" s="27"/>
    </row>
    <row r="38" spans="1:3" x14ac:dyDescent="0.3">
      <c r="A38" s="27"/>
    </row>
    <row r="39" spans="1:3" x14ac:dyDescent="0.3">
      <c r="A39" s="27"/>
    </row>
    <row r="40" spans="1:3" x14ac:dyDescent="0.3">
      <c r="A40" s="27"/>
    </row>
    <row r="41" spans="1:3" x14ac:dyDescent="0.3">
      <c r="A41" s="27"/>
    </row>
    <row r="42" spans="1:3" x14ac:dyDescent="0.3">
      <c r="A42" s="27"/>
    </row>
    <row r="43" spans="1:3" x14ac:dyDescent="0.3">
      <c r="A43" s="27"/>
    </row>
    <row r="44" spans="1:3" x14ac:dyDescent="0.3">
      <c r="A44" s="27"/>
    </row>
    <row r="45" spans="1:3" x14ac:dyDescent="0.3">
      <c r="A45" s="27"/>
    </row>
    <row r="46" spans="1:3" x14ac:dyDescent="0.3">
      <c r="A46" s="27"/>
    </row>
    <row r="47" spans="1:3" x14ac:dyDescent="0.3">
      <c r="A47" s="27"/>
      <c r="C47" s="10"/>
    </row>
    <row r="48" spans="1:3" x14ac:dyDescent="0.3">
      <c r="A48" s="27"/>
    </row>
    <row r="52" spans="1:1" x14ac:dyDescent="0.3">
      <c r="A52" s="4"/>
    </row>
  </sheetData>
  <hyperlinks>
    <hyperlink ref="A1" location="'Total Orgs'!A1" display="Total Organizations" xr:uid="{00000000-0004-0000-2B00-000000000000}"/>
  </hyperlinks>
  <pageMargins left="0.7" right="0.7" top="0.75" bottom="0.75" header="0.3" footer="0.3"/>
  <pageSetup paperSize="154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0B253-F9E3-49FF-A38D-76E5F05413B6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262</v>
      </c>
      <c r="C3" s="272" t="s">
        <v>220</v>
      </c>
    </row>
    <row r="4" spans="1:3" x14ac:dyDescent="0.3">
      <c r="C4" s="47" t="s">
        <v>568</v>
      </c>
    </row>
    <row r="5" spans="1:3" x14ac:dyDescent="0.3">
      <c r="A5" s="4" t="s">
        <v>201</v>
      </c>
      <c r="B5" s="2">
        <f>'Total Orgs'!B39</f>
        <v>400</v>
      </c>
      <c r="C5" s="47"/>
    </row>
    <row r="6" spans="1:3" x14ac:dyDescent="0.3">
      <c r="A6" s="4" t="s">
        <v>5</v>
      </c>
      <c r="C6" s="47"/>
    </row>
    <row r="7" spans="1:3" x14ac:dyDescent="0.3">
      <c r="A7" s="4" t="s">
        <v>263</v>
      </c>
      <c r="C7" s="47"/>
    </row>
    <row r="8" spans="1:3" x14ac:dyDescent="0.3">
      <c r="A8" s="4" t="s">
        <v>7</v>
      </c>
      <c r="B8" s="2">
        <f>SUM(B12:B50)</f>
        <v>0</v>
      </c>
      <c r="C8" s="47"/>
    </row>
    <row r="9" spans="1:3" x14ac:dyDescent="0.3">
      <c r="A9" s="4" t="s">
        <v>202</v>
      </c>
      <c r="B9" s="2">
        <f>SUM(B5+B6-B8)</f>
        <v>400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9"/>
    </row>
    <row r="13" spans="1:3" x14ac:dyDescent="0.3">
      <c r="C13" s="15"/>
    </row>
    <row r="14" spans="1:3" x14ac:dyDescent="0.3">
      <c r="C14" s="9"/>
    </row>
    <row r="16" spans="1:3" x14ac:dyDescent="0.3">
      <c r="C16" s="9"/>
    </row>
    <row r="17" spans="1:10" x14ac:dyDescent="0.3">
      <c r="A17"/>
      <c r="B17"/>
    </row>
    <row r="18" spans="1:10" s="17" customFormat="1" x14ac:dyDescent="0.3">
      <c r="A18"/>
      <c r="B18"/>
      <c r="C18"/>
      <c r="D18"/>
      <c r="E18"/>
      <c r="F18"/>
      <c r="G18"/>
      <c r="H18"/>
      <c r="I18"/>
      <c r="J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x14ac:dyDescent="0.3">
      <c r="A22"/>
      <c r="B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s="17" customFormat="1" x14ac:dyDescent="0.3">
      <c r="A32"/>
      <c r="B32"/>
      <c r="C32"/>
      <c r="D32"/>
      <c r="E32"/>
      <c r="F32"/>
      <c r="G32"/>
      <c r="H32"/>
      <c r="I32"/>
      <c r="J32"/>
    </row>
    <row r="33" spans="1:3" x14ac:dyDescent="0.3">
      <c r="A33"/>
      <c r="B33"/>
    </row>
    <row r="34" spans="1:3" x14ac:dyDescent="0.3">
      <c r="A34"/>
      <c r="B34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FB1EF478-F1A9-4702-9790-8A88E4816384}"/>
  </hyperlinks>
  <pageMargins left="0.75" right="0.75" top="1" bottom="1" header="0.5" footer="0.5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49</v>
      </c>
    </row>
    <row r="5" spans="1:3" x14ac:dyDescent="0.3">
      <c r="A5" s="4" t="s">
        <v>201</v>
      </c>
      <c r="B5" s="2">
        <f>'Total Orgs'!B40</f>
        <v>2000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2000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2C00-000000000000}"/>
  </hyperlinks>
  <pageMargins left="0.75" right="0.75" top="1" bottom="1" header="0.5" footer="0.5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63AC9-1212-4DA5-A16B-9A9620ABC9BF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264</v>
      </c>
    </row>
    <row r="5" spans="1:3" x14ac:dyDescent="0.3">
      <c r="A5" s="4" t="s">
        <v>201</v>
      </c>
      <c r="B5" s="2" t="e">
        <f>'Total Orgs'!#REF!</f>
        <v>#REF!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 t="e">
        <f>SUM(B5+B6-B7-B8)</f>
        <v>#REF!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593BFD37-DF26-48DC-AA98-7F75DABF9128}"/>
  </hyperlink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E6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" customWidth="1"/>
    <col min="4" max="4" width="17.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17</v>
      </c>
    </row>
    <row r="4" spans="1:4" x14ac:dyDescent="0.3">
      <c r="C4" s="272" t="s">
        <v>210</v>
      </c>
    </row>
    <row r="5" spans="1:4" x14ac:dyDescent="0.3">
      <c r="A5" s="4" t="s">
        <v>201</v>
      </c>
      <c r="B5" s="2">
        <f>'Total Orgs'!B8</f>
        <v>4000</v>
      </c>
      <c r="C5" s="47" t="s">
        <v>629</v>
      </c>
      <c r="D5" s="47"/>
    </row>
    <row r="6" spans="1:4" x14ac:dyDescent="0.3">
      <c r="A6" s="4" t="s">
        <v>5</v>
      </c>
      <c r="C6" s="47"/>
      <c r="D6" s="47"/>
    </row>
    <row r="7" spans="1:4" x14ac:dyDescent="0.3">
      <c r="A7" s="4" t="s">
        <v>6</v>
      </c>
      <c r="C7" s="272" t="s">
        <v>768</v>
      </c>
    </row>
    <row r="8" spans="1:4" x14ac:dyDescent="0.3">
      <c r="A8" s="4" t="s">
        <v>7</v>
      </c>
      <c r="B8" s="2">
        <f>SUM(B12:B343)</f>
        <v>696.29</v>
      </c>
      <c r="C8" s="272" t="s">
        <v>211</v>
      </c>
    </row>
    <row r="9" spans="1:4" x14ac:dyDescent="0.3">
      <c r="A9" s="4" t="s">
        <v>202</v>
      </c>
      <c r="B9" s="2">
        <f>SUM(B5+B6-B8)</f>
        <v>3303.71</v>
      </c>
      <c r="C9" s="272" t="s">
        <v>212</v>
      </c>
    </row>
    <row r="10" spans="1:4" x14ac:dyDescent="0.3">
      <c r="C10" s="272" t="s">
        <v>213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s="1" customFormat="1" x14ac:dyDescent="0.3">
      <c r="A12" s="16"/>
      <c r="B12" s="209"/>
      <c r="C12" s="46" t="s">
        <v>757</v>
      </c>
    </row>
    <row r="13" spans="1:4" s="1" customFormat="1" x14ac:dyDescent="0.3">
      <c r="A13" s="16"/>
      <c r="B13" s="209"/>
      <c r="C13" s="46"/>
    </row>
    <row r="14" spans="1:4" s="1" customFormat="1" x14ac:dyDescent="0.3">
      <c r="A14" s="16" t="s">
        <v>808</v>
      </c>
      <c r="B14" s="209">
        <v>80</v>
      </c>
      <c r="C14" s="97" t="s">
        <v>809</v>
      </c>
    </row>
    <row r="15" spans="1:4" s="1" customFormat="1" x14ac:dyDescent="0.3">
      <c r="A15" s="488"/>
      <c r="B15" s="3"/>
      <c r="C15" s="97" t="s">
        <v>810</v>
      </c>
    </row>
    <row r="16" spans="1:4" s="1" customFormat="1" x14ac:dyDescent="0.3">
      <c r="A16" s="16"/>
      <c r="B16" s="209"/>
      <c r="C16" s="97" t="s">
        <v>811</v>
      </c>
    </row>
    <row r="17" spans="1:5" s="1" customFormat="1" x14ac:dyDescent="0.3">
      <c r="A17" s="488"/>
      <c r="B17" s="3"/>
      <c r="C17" s="97" t="s">
        <v>862</v>
      </c>
    </row>
    <row r="18" spans="1:5" s="1" customFormat="1" x14ac:dyDescent="0.3">
      <c r="A18" s="488"/>
      <c r="B18" s="3"/>
      <c r="C18" s="97" t="s">
        <v>930</v>
      </c>
      <c r="D18" s="284">
        <v>100</v>
      </c>
    </row>
    <row r="19" spans="1:5" s="1" customFormat="1" x14ac:dyDescent="0.3">
      <c r="A19" s="488"/>
      <c r="B19" s="3"/>
      <c r="C19" s="97" t="s">
        <v>924</v>
      </c>
      <c r="D19" s="284">
        <v>10</v>
      </c>
      <c r="E19" s="1" t="s">
        <v>928</v>
      </c>
    </row>
    <row r="20" spans="1:5" s="1" customFormat="1" ht="16.2" thickBot="1" x14ac:dyDescent="0.35">
      <c r="A20" s="488"/>
      <c r="B20" s="3"/>
      <c r="C20" s="97" t="s">
        <v>925</v>
      </c>
      <c r="D20" s="492">
        <v>10</v>
      </c>
      <c r="E20" s="1" t="s">
        <v>928</v>
      </c>
    </row>
    <row r="21" spans="1:5" s="1" customFormat="1" x14ac:dyDescent="0.3">
      <c r="A21" s="488"/>
      <c r="B21" s="3"/>
      <c r="C21" s="97"/>
      <c r="D21" s="491">
        <f>D18-D19-D20</f>
        <v>80</v>
      </c>
    </row>
    <row r="22" spans="1:5" s="1" customFormat="1" x14ac:dyDescent="0.3">
      <c r="A22" s="488"/>
      <c r="B22" s="3"/>
      <c r="C22" s="97"/>
      <c r="D22" s="95"/>
    </row>
    <row r="23" spans="1:5" s="1" customFormat="1" x14ac:dyDescent="0.3">
      <c r="A23" s="16" t="s">
        <v>889</v>
      </c>
      <c r="B23" s="209">
        <v>316.29000000000002</v>
      </c>
      <c r="C23" s="97" t="s">
        <v>926</v>
      </c>
      <c r="D23" s="95"/>
    </row>
    <row r="24" spans="1:5" s="1" customFormat="1" x14ac:dyDescent="0.3">
      <c r="A24" s="488"/>
      <c r="B24" s="3"/>
      <c r="C24" s="97" t="s">
        <v>810</v>
      </c>
      <c r="D24" s="95"/>
    </row>
    <row r="25" spans="1:5" s="1" customFormat="1" x14ac:dyDescent="0.3">
      <c r="A25" s="488"/>
      <c r="B25" s="3"/>
      <c r="C25" s="97" t="s">
        <v>929</v>
      </c>
      <c r="D25" s="284">
        <v>104</v>
      </c>
    </row>
    <row r="26" spans="1:5" s="1" customFormat="1" x14ac:dyDescent="0.3">
      <c r="A26" s="488"/>
      <c r="B26" s="3"/>
      <c r="C26" s="97" t="s">
        <v>927</v>
      </c>
      <c r="D26" s="284">
        <v>205.3</v>
      </c>
    </row>
    <row r="27" spans="1:5" s="1" customFormat="1" ht="16.2" thickBot="1" x14ac:dyDescent="0.35">
      <c r="A27" s="488"/>
      <c r="B27" s="3"/>
      <c r="C27" s="97"/>
      <c r="D27" s="493">
        <v>6.99</v>
      </c>
    </row>
    <row r="28" spans="1:5" s="1" customFormat="1" x14ac:dyDescent="0.3">
      <c r="A28" s="488"/>
      <c r="B28" s="3"/>
      <c r="C28" s="97"/>
      <c r="D28" s="490">
        <f>SUM(D25:D27)</f>
        <v>316.29000000000002</v>
      </c>
    </row>
    <row r="29" spans="1:5" s="1" customFormat="1" x14ac:dyDescent="0.3">
      <c r="A29" s="488"/>
      <c r="B29" s="3"/>
      <c r="C29" s="97"/>
      <c r="D29" s="489"/>
    </row>
    <row r="30" spans="1:5" s="1" customFormat="1" x14ac:dyDescent="0.3">
      <c r="A30" s="488"/>
      <c r="B30" s="3"/>
      <c r="C30" s="97"/>
      <c r="D30" s="489"/>
    </row>
    <row r="31" spans="1:5" s="1" customFormat="1" x14ac:dyDescent="0.3">
      <c r="A31" s="16" t="s">
        <v>921</v>
      </c>
      <c r="B31" s="209">
        <v>300</v>
      </c>
      <c r="C31" s="97" t="s">
        <v>969</v>
      </c>
    </row>
    <row r="32" spans="1:5" x14ac:dyDescent="0.3">
      <c r="A32" s="16"/>
      <c r="C32" s="97" t="s">
        <v>909</v>
      </c>
    </row>
    <row r="33" spans="1:3" x14ac:dyDescent="0.3">
      <c r="A33" s="16"/>
      <c r="C33" s="97" t="s">
        <v>968</v>
      </c>
    </row>
    <row r="34" spans="1:3" x14ac:dyDescent="0.3">
      <c r="A34" s="16"/>
    </row>
    <row r="35" spans="1:3" x14ac:dyDescent="0.3">
      <c r="A35" s="16"/>
      <c r="C35" s="97"/>
    </row>
    <row r="36" spans="1:3" x14ac:dyDescent="0.3">
      <c r="A36" s="16"/>
    </row>
    <row r="41" spans="1:3" x14ac:dyDescent="0.3">
      <c r="C41" s="97"/>
    </row>
    <row r="69" spans="1:3" s="21" customFormat="1" x14ac:dyDescent="0.3">
      <c r="A69" s="13"/>
      <c r="B69" s="14"/>
      <c r="C69"/>
    </row>
  </sheetData>
  <hyperlinks>
    <hyperlink ref="A1" location="'Total Orgs'!A1" display="Total Organizations" xr:uid="{00000000-0004-0000-0600-000000000000}"/>
  </hyperlinks>
  <pageMargins left="0.75" right="0.75" top="1" bottom="1" header="0.5" footer="0.5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265</v>
      </c>
    </row>
    <row r="5" spans="1:3" x14ac:dyDescent="0.3">
      <c r="A5" s="4" t="s">
        <v>201</v>
      </c>
      <c r="B5" s="2">
        <f>'Total Orgs'!B41</f>
        <v>1550</v>
      </c>
      <c r="C5" s="272" t="s">
        <v>215</v>
      </c>
    </row>
    <row r="6" spans="1:3" x14ac:dyDescent="0.3">
      <c r="A6" s="4" t="s">
        <v>5</v>
      </c>
      <c r="C6" s="272" t="s">
        <v>266</v>
      </c>
    </row>
    <row r="7" spans="1:3" x14ac:dyDescent="0.3">
      <c r="A7" s="4" t="s">
        <v>6</v>
      </c>
      <c r="C7" s="272" t="s">
        <v>267</v>
      </c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SUM(B5+B6-B8)</f>
        <v>1550</v>
      </c>
      <c r="C9" s="272"/>
    </row>
    <row r="10" spans="1:3" x14ac:dyDescent="0.3">
      <c r="C10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73"/>
      <c r="B12" s="74"/>
      <c r="C12" s="51"/>
    </row>
    <row r="13" spans="1:3" x14ac:dyDescent="0.3">
      <c r="A13" s="75"/>
      <c r="C13" s="76"/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7" spans="1:3" x14ac:dyDescent="0.3">
      <c r="A17" s="78"/>
      <c r="B17" s="79"/>
      <c r="C17" s="5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00000000-0004-0000-3000-000000000000}"/>
  </hyperlinks>
  <pageMargins left="0.75" right="0.75" top="1" bottom="1" header="0.5" footer="0.5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71392-8F3B-453D-8B57-94EBD478085C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265</v>
      </c>
    </row>
    <row r="5" spans="1:3" x14ac:dyDescent="0.3">
      <c r="A5" s="4" t="s">
        <v>201</v>
      </c>
      <c r="B5" s="2">
        <f>'Total Orgs'!B41</f>
        <v>1550</v>
      </c>
      <c r="C5" s="272" t="s">
        <v>215</v>
      </c>
    </row>
    <row r="6" spans="1:3" x14ac:dyDescent="0.3">
      <c r="A6" s="4" t="s">
        <v>5</v>
      </c>
      <c r="C6" s="272" t="s">
        <v>266</v>
      </c>
    </row>
    <row r="7" spans="1:3" x14ac:dyDescent="0.3">
      <c r="A7" s="4" t="s">
        <v>6</v>
      </c>
      <c r="C7" s="272" t="s">
        <v>267</v>
      </c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SUM(B5+B6-B8)</f>
        <v>1550</v>
      </c>
      <c r="C9" s="272"/>
    </row>
    <row r="10" spans="1:3" x14ac:dyDescent="0.3">
      <c r="C10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73"/>
      <c r="B12" s="74"/>
      <c r="C12" s="51"/>
    </row>
    <row r="13" spans="1:3" x14ac:dyDescent="0.3">
      <c r="A13" s="75"/>
      <c r="C13" s="76"/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7" spans="1:3" x14ac:dyDescent="0.3">
      <c r="A17" s="78"/>
      <c r="B17" s="79"/>
      <c r="C17" s="5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F4C9C0C9-4EBF-45B7-8D85-EAA59EFE838A}"/>
  </hyperlinks>
  <pageMargins left="0.75" right="0.75" top="1" bottom="1" header="0.5" footer="0.5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17C95-076F-47CF-AAF5-045091FA9C92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52</v>
      </c>
      <c r="C3" s="272" t="s">
        <v>220</v>
      </c>
    </row>
    <row r="4" spans="1:4" x14ac:dyDescent="0.3">
      <c r="C4" s="47" t="s">
        <v>535</v>
      </c>
    </row>
    <row r="5" spans="1:4" x14ac:dyDescent="0.3">
      <c r="A5" s="4" t="s">
        <v>201</v>
      </c>
      <c r="B5" s="2">
        <f>'Total Orgs'!B43</f>
        <v>2300</v>
      </c>
      <c r="C5" s="47" t="s">
        <v>885</v>
      </c>
      <c r="D5" t="s">
        <v>886</v>
      </c>
    </row>
    <row r="6" spans="1:4" x14ac:dyDescent="0.3">
      <c r="A6" s="4" t="s">
        <v>5</v>
      </c>
      <c r="C6" s="47" t="s">
        <v>535</v>
      </c>
    </row>
    <row r="7" spans="1:4" x14ac:dyDescent="0.3">
      <c r="A7" s="4" t="s">
        <v>7</v>
      </c>
      <c r="B7" s="2">
        <f>SUM(B11:B142)</f>
        <v>1100</v>
      </c>
      <c r="C7" s="47"/>
    </row>
    <row r="8" spans="1:4" x14ac:dyDescent="0.3">
      <c r="A8" s="4" t="s">
        <v>202</v>
      </c>
      <c r="B8" s="2">
        <f>SUM(B5+B6-B7)</f>
        <v>1200</v>
      </c>
      <c r="C8" s="47"/>
    </row>
    <row r="10" spans="1:4" s="1" customFormat="1" x14ac:dyDescent="0.3">
      <c r="A10" s="7" t="s">
        <v>203</v>
      </c>
      <c r="B10" s="3" t="s">
        <v>204</v>
      </c>
      <c r="C10" s="1" t="s">
        <v>205</v>
      </c>
    </row>
    <row r="11" spans="1:4" x14ac:dyDescent="0.3">
      <c r="A11" s="4" t="s">
        <v>907</v>
      </c>
      <c r="B11" s="2">
        <v>1100</v>
      </c>
      <c r="C11" s="125" t="s">
        <v>908</v>
      </c>
    </row>
    <row r="12" spans="1:4" x14ac:dyDescent="0.3">
      <c r="C12" s="15" t="s">
        <v>909</v>
      </c>
    </row>
    <row r="13" spans="1:4" x14ac:dyDescent="0.3">
      <c r="C13" s="125" t="s">
        <v>910</v>
      </c>
    </row>
    <row r="15" spans="1:4" x14ac:dyDescent="0.3">
      <c r="C15" s="9"/>
    </row>
    <row r="16" spans="1:4" x14ac:dyDescent="0.3">
      <c r="C16" s="8"/>
    </row>
    <row r="17" spans="1:10" s="17" customFormat="1" x14ac:dyDescent="0.3">
      <c r="A17"/>
      <c r="B17"/>
      <c r="C17"/>
      <c r="D17"/>
      <c r="E17"/>
      <c r="F17"/>
      <c r="G17"/>
      <c r="H17"/>
      <c r="I17"/>
      <c r="J17"/>
    </row>
    <row r="18" spans="1:10" x14ac:dyDescent="0.3">
      <c r="A18"/>
      <c r="B18"/>
    </row>
    <row r="19" spans="1:10" x14ac:dyDescent="0.3">
      <c r="A19"/>
      <c r="B19"/>
    </row>
    <row r="20" spans="1:10" x14ac:dyDescent="0.3">
      <c r="A20"/>
      <c r="B20"/>
    </row>
    <row r="21" spans="1:10" x14ac:dyDescent="0.3">
      <c r="A21"/>
      <c r="B21"/>
    </row>
    <row r="22" spans="1:10" s="17" customFormat="1" x14ac:dyDescent="0.3">
      <c r="A22"/>
      <c r="B22"/>
      <c r="C22"/>
      <c r="D22"/>
      <c r="E22"/>
      <c r="F22"/>
      <c r="G22"/>
      <c r="H22"/>
      <c r="I22"/>
      <c r="J22"/>
    </row>
    <row r="23" spans="1:10" s="17" customFormat="1" x14ac:dyDescent="0.3">
      <c r="A23"/>
      <c r="B23"/>
      <c r="C23"/>
      <c r="D23"/>
      <c r="E23"/>
      <c r="F23"/>
      <c r="G23"/>
      <c r="H23"/>
      <c r="I23"/>
      <c r="J23"/>
    </row>
    <row r="24" spans="1:10" s="17" customFormat="1" x14ac:dyDescent="0.3">
      <c r="A24"/>
      <c r="B24"/>
      <c r="C24"/>
      <c r="D24"/>
      <c r="E24"/>
      <c r="F24"/>
      <c r="G24"/>
      <c r="H24"/>
      <c r="I24"/>
      <c r="J24"/>
    </row>
    <row r="25" spans="1:10" s="17" customFormat="1" x14ac:dyDescent="0.3">
      <c r="A25"/>
      <c r="B25"/>
      <c r="C25"/>
      <c r="D25"/>
      <c r="E25"/>
      <c r="F25"/>
      <c r="G25"/>
      <c r="H25"/>
      <c r="I25"/>
      <c r="J25"/>
    </row>
    <row r="26" spans="1:10" s="17" customFormat="1" x14ac:dyDescent="0.3">
      <c r="A26"/>
      <c r="B26"/>
      <c r="C26"/>
      <c r="D26"/>
      <c r="E26"/>
      <c r="F26"/>
      <c r="G26"/>
      <c r="H26"/>
      <c r="I26"/>
      <c r="J26"/>
    </row>
    <row r="27" spans="1:10" s="17" customFormat="1" x14ac:dyDescent="0.3">
      <c r="A27"/>
      <c r="B27"/>
      <c r="C27"/>
      <c r="D27"/>
      <c r="E27"/>
      <c r="F27"/>
      <c r="G27"/>
      <c r="H27"/>
      <c r="I27"/>
      <c r="J27"/>
    </row>
    <row r="28" spans="1:10" s="17" customFormat="1" x14ac:dyDescent="0.3">
      <c r="A28"/>
      <c r="B28"/>
      <c r="C28"/>
      <c r="D28"/>
      <c r="E28"/>
      <c r="F28"/>
      <c r="G28"/>
      <c r="H28"/>
      <c r="I28"/>
      <c r="J28"/>
    </row>
    <row r="29" spans="1:10" s="17" customFormat="1" x14ac:dyDescent="0.3">
      <c r="A29"/>
      <c r="B29"/>
      <c r="C29"/>
      <c r="D29"/>
      <c r="E29"/>
      <c r="F29"/>
      <c r="G29"/>
      <c r="H29"/>
      <c r="I29"/>
      <c r="J29"/>
    </row>
    <row r="30" spans="1:10" s="17" customFormat="1" x14ac:dyDescent="0.3">
      <c r="A30"/>
      <c r="B30"/>
      <c r="C30"/>
      <c r="D30"/>
      <c r="E30"/>
      <c r="F30"/>
      <c r="G30"/>
      <c r="H30"/>
      <c r="I30"/>
      <c r="J30"/>
    </row>
    <row r="31" spans="1:10" s="17" customFormat="1" x14ac:dyDescent="0.3">
      <c r="A31"/>
      <c r="B31"/>
      <c r="C31"/>
      <c r="D31"/>
      <c r="E31"/>
      <c r="F31"/>
      <c r="G31"/>
      <c r="H31"/>
      <c r="I31"/>
      <c r="J31"/>
    </row>
    <row r="32" spans="1:10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25AF8057-93E5-41A5-9E41-B995EE45E3E3}"/>
  </hyperlinks>
  <pageMargins left="0.75" right="0.75" top="1" bottom="1" header="0.5" footer="0.5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F7969-2E31-46AA-AAEF-FBF0A4E83B32}">
  <sheetPr>
    <tabColor theme="0"/>
  </sheetPr>
  <dimension ref="A1:C2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53</v>
      </c>
    </row>
    <row r="5" spans="1:3" x14ac:dyDescent="0.3">
      <c r="A5" s="4" t="s">
        <v>201</v>
      </c>
      <c r="B5" s="2">
        <f>'Total Orgs'!B44</f>
        <v>0</v>
      </c>
    </row>
    <row r="6" spans="1:3" x14ac:dyDescent="0.3">
      <c r="A6" s="4" t="s">
        <v>5</v>
      </c>
    </row>
    <row r="7" spans="1:3" x14ac:dyDescent="0.3">
      <c r="A7" s="4" t="s">
        <v>6</v>
      </c>
      <c r="B7" s="2">
        <f>INACTIVE!D16</f>
        <v>0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73"/>
      <c r="B12" s="74"/>
      <c r="C12" s="51"/>
    </row>
    <row r="13" spans="1:3" x14ac:dyDescent="0.3">
      <c r="A13" s="75"/>
      <c r="C13" s="76"/>
    </row>
    <row r="14" spans="1:3" x14ac:dyDescent="0.3">
      <c r="A14" s="75"/>
      <c r="C14" s="76"/>
    </row>
    <row r="15" spans="1:3" x14ac:dyDescent="0.3">
      <c r="A15" s="75"/>
      <c r="C15" s="76"/>
    </row>
    <row r="16" spans="1:3" x14ac:dyDescent="0.3">
      <c r="A16" s="75"/>
      <c r="C16" s="76"/>
    </row>
    <row r="18" spans="1:3" x14ac:dyDescent="0.3">
      <c r="C18" s="76"/>
    </row>
    <row r="19" spans="1:3" x14ac:dyDescent="0.3">
      <c r="C19" s="76"/>
    </row>
    <row r="20" spans="1:3" x14ac:dyDescent="0.3">
      <c r="C20" s="76"/>
    </row>
    <row r="21" spans="1:3" x14ac:dyDescent="0.3">
      <c r="C21" s="76"/>
    </row>
    <row r="22" spans="1:3" x14ac:dyDescent="0.3">
      <c r="A22" s="13"/>
      <c r="B22" s="14"/>
      <c r="C22" s="15"/>
    </row>
  </sheetData>
  <hyperlinks>
    <hyperlink ref="A1" location="'Total Orgs'!A1" display="Total Organizations" xr:uid="{D541654A-52C1-481D-A497-0B39C01DB50F}"/>
  </hyperlinks>
  <pageMargins left="0.75" right="0.75" top="1" bottom="1" header="0.5" footer="0.5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268</v>
      </c>
    </row>
    <row r="5" spans="1:3" x14ac:dyDescent="0.3">
      <c r="A5" s="4" t="s">
        <v>201</v>
      </c>
      <c r="B5" s="2">
        <f>'Total Orgs'!B45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SUM(B12:B102)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3300-000000000000}"/>
  </hyperlinks>
  <pageMargins left="0.75" right="0.75" top="1" bottom="1" header="0.5" footer="0.5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5A192-A960-424F-A8FA-6AD8D0423231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58</v>
      </c>
    </row>
    <row r="4" spans="1:3" x14ac:dyDescent="0.3">
      <c r="C4" s="47" t="s">
        <v>220</v>
      </c>
    </row>
    <row r="5" spans="1:3" x14ac:dyDescent="0.3">
      <c r="A5" s="4" t="s">
        <v>201</v>
      </c>
      <c r="B5" s="2">
        <f>'Total Orgs'!B49</f>
        <v>325</v>
      </c>
      <c r="C5" s="47" t="s">
        <v>598</v>
      </c>
    </row>
    <row r="6" spans="1:3" x14ac:dyDescent="0.3">
      <c r="A6" s="4" t="s">
        <v>5</v>
      </c>
      <c r="C6" s="47" t="s">
        <v>611</v>
      </c>
    </row>
    <row r="7" spans="1:3" x14ac:dyDescent="0.3">
      <c r="A7" s="4" t="s">
        <v>272</v>
      </c>
      <c r="C7" s="47"/>
    </row>
    <row r="8" spans="1:3" x14ac:dyDescent="0.3">
      <c r="A8" s="4" t="s">
        <v>7</v>
      </c>
      <c r="B8" s="2">
        <f>SUM(B12:B143)</f>
        <v>0</v>
      </c>
    </row>
    <row r="9" spans="1:3" x14ac:dyDescent="0.3">
      <c r="A9" s="4" t="s">
        <v>202</v>
      </c>
      <c r="B9" s="2">
        <f>SUM(B5+B6-B7-B8)</f>
        <v>325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34"/>
      <c r="B18" s="23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34"/>
      <c r="B23" s="235"/>
      <c r="C23" s="88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6"/>
      <c r="B28" s="229"/>
      <c r="C28" s="23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7"/>
      <c r="B29" s="238"/>
      <c r="C29" s="23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6"/>
      <c r="B32" s="229"/>
      <c r="C32" s="23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2"/>
    </row>
    <row r="34" spans="1:3" x14ac:dyDescent="0.3">
      <c r="A34" s="78"/>
      <c r="B34" s="79"/>
      <c r="C34" s="233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EF9C2541-1F98-4712-B452-3438DC4D39F8}"/>
  </hyperlinks>
  <pageMargins left="0.75" right="0.75" top="1" bottom="1" header="0.5" footer="0.5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79982-DC7F-45B8-9559-58BA9862175A}">
  <sheetPr>
    <tabColor theme="0"/>
  </sheetPr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269</v>
      </c>
    </row>
    <row r="4" spans="1:3" x14ac:dyDescent="0.3">
      <c r="C4" s="47" t="s">
        <v>220</v>
      </c>
    </row>
    <row r="5" spans="1:3" x14ac:dyDescent="0.3">
      <c r="A5" s="4" t="s">
        <v>201</v>
      </c>
      <c r="B5" s="2">
        <f>'Total Orgs'!B48</f>
        <v>805</v>
      </c>
      <c r="C5" s="47" t="s">
        <v>270</v>
      </c>
    </row>
    <row r="6" spans="1:3" x14ac:dyDescent="0.3">
      <c r="A6" s="4" t="s">
        <v>5</v>
      </c>
      <c r="C6" s="47" t="s">
        <v>271</v>
      </c>
    </row>
    <row r="7" spans="1:3" x14ac:dyDescent="0.3">
      <c r="A7" s="4" t="s">
        <v>272</v>
      </c>
      <c r="C7" s="47" t="s">
        <v>273</v>
      </c>
    </row>
    <row r="8" spans="1:3" x14ac:dyDescent="0.3">
      <c r="A8" s="4" t="s">
        <v>7</v>
      </c>
      <c r="B8" s="2">
        <f>SUM(B12:B143)</f>
        <v>0</v>
      </c>
      <c r="C8" s="47" t="s">
        <v>691</v>
      </c>
    </row>
    <row r="9" spans="1:3" x14ac:dyDescent="0.3">
      <c r="A9" s="4" t="s">
        <v>202</v>
      </c>
      <c r="B9" s="2">
        <f>SUM(B5+B6-B7-B8)</f>
        <v>805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5"/>
    </row>
    <row r="13" spans="1:3" x14ac:dyDescent="0.3">
      <c r="C13" s="15"/>
    </row>
    <row r="14" spans="1:3" x14ac:dyDescent="0.3">
      <c r="C14" s="125"/>
    </row>
    <row r="16" spans="1:3" x14ac:dyDescent="0.3">
      <c r="C16" s="9"/>
    </row>
    <row r="17" spans="1:10" x14ac:dyDescent="0.3">
      <c r="C17" s="8"/>
    </row>
    <row r="18" spans="1:10" s="17" customFormat="1" x14ac:dyDescent="0.3">
      <c r="A18" s="234"/>
      <c r="B18" s="235"/>
      <c r="C18" s="88"/>
      <c r="D18" s="8"/>
      <c r="E18" s="8"/>
      <c r="F18" s="8"/>
      <c r="G18" s="8"/>
      <c r="H18" s="8"/>
      <c r="I18" s="8"/>
      <c r="J18" s="8"/>
    </row>
    <row r="19" spans="1:10" x14ac:dyDescent="0.3">
      <c r="A19" s="75"/>
      <c r="C19" s="232"/>
    </row>
    <row r="20" spans="1:10" x14ac:dyDescent="0.3">
      <c r="A20" s="75"/>
      <c r="C20" s="76"/>
    </row>
    <row r="21" spans="1:10" x14ac:dyDescent="0.3">
      <c r="A21" s="75"/>
      <c r="C21" s="76"/>
    </row>
    <row r="22" spans="1:10" x14ac:dyDescent="0.3">
      <c r="A22" s="78"/>
      <c r="B22" s="79"/>
      <c r="C22" s="56"/>
    </row>
    <row r="23" spans="1:10" s="17" customFormat="1" x14ac:dyDescent="0.3">
      <c r="A23" s="234"/>
      <c r="B23" s="235"/>
      <c r="C23" s="88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6"/>
      <c r="B28" s="229"/>
      <c r="C28" s="232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7"/>
      <c r="B29" s="238"/>
      <c r="C29" s="233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4"/>
      <c r="B30" s="235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36"/>
      <c r="B32" s="229"/>
      <c r="C32" s="232"/>
      <c r="D32" s="8"/>
      <c r="E32" s="8"/>
      <c r="F32" s="8"/>
      <c r="G32" s="8"/>
      <c r="H32" s="8"/>
      <c r="I32" s="8"/>
      <c r="J32" s="8"/>
    </row>
    <row r="33" spans="1:3" x14ac:dyDescent="0.3">
      <c r="A33" s="75"/>
      <c r="C33" s="232"/>
    </row>
    <row r="34" spans="1:3" x14ac:dyDescent="0.3">
      <c r="A34" s="78"/>
      <c r="B34" s="79"/>
      <c r="C34" s="233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A42" s="73"/>
      <c r="B42" s="74"/>
      <c r="C42" s="88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5B56F8A2-713B-44E4-8AE4-1F2B137B2857}"/>
  </hyperlinks>
  <pageMargins left="0.75" right="0.75" top="1" bottom="1" header="0.5" footer="0.5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17362-F405-4095-8319-9202AB710826}">
  <sheetPr>
    <tabColor theme="0"/>
  </sheetPr>
  <dimension ref="A1:D16"/>
  <sheetViews>
    <sheetView zoomScaleNormal="100" workbookViewId="0">
      <selection activeCell="C1" sqref="C1"/>
    </sheetView>
  </sheetViews>
  <sheetFormatPr defaultRowHeight="15.6" x14ac:dyDescent="0.3"/>
  <cols>
    <col min="1" max="1" width="18.19921875" customWidth="1"/>
    <col min="2" max="2" width="12.09765625" customWidth="1"/>
  </cols>
  <sheetData>
    <row r="1" spans="1:4" x14ac:dyDescent="0.3">
      <c r="A1" s="5" t="s">
        <v>200</v>
      </c>
    </row>
    <row r="3" spans="1:4" x14ac:dyDescent="0.3">
      <c r="A3" s="6" t="s">
        <v>274</v>
      </c>
      <c r="B3" s="2"/>
    </row>
    <row r="4" spans="1:4" x14ac:dyDescent="0.3">
      <c r="A4" s="4"/>
      <c r="B4" s="2"/>
    </row>
    <row r="5" spans="1:4" x14ac:dyDescent="0.3">
      <c r="A5" s="4" t="s">
        <v>201</v>
      </c>
      <c r="B5" s="2">
        <f>'Total Orgs'!B46</f>
        <v>500</v>
      </c>
    </row>
    <row r="6" spans="1:4" x14ac:dyDescent="0.3">
      <c r="A6" s="4" t="s">
        <v>5</v>
      </c>
      <c r="B6" s="2"/>
    </row>
    <row r="7" spans="1:4" x14ac:dyDescent="0.3">
      <c r="A7" s="4" t="s">
        <v>275</v>
      </c>
      <c r="B7" s="2"/>
    </row>
    <row r="8" spans="1:4" x14ac:dyDescent="0.3">
      <c r="A8" s="4" t="s">
        <v>7</v>
      </c>
      <c r="B8" s="2">
        <f>SUM(B12:B143)</f>
        <v>0</v>
      </c>
    </row>
    <row r="9" spans="1:4" x14ac:dyDescent="0.3">
      <c r="A9" s="4" t="s">
        <v>202</v>
      </c>
      <c r="B9" s="2">
        <f>SUM(B5+B6-B7-B8)</f>
        <v>500</v>
      </c>
    </row>
    <row r="10" spans="1:4" x14ac:dyDescent="0.3">
      <c r="A10" s="4"/>
      <c r="B10" s="2"/>
    </row>
    <row r="11" spans="1:4" x14ac:dyDescent="0.3">
      <c r="A11" s="7" t="s">
        <v>203</v>
      </c>
      <c r="B11" s="3" t="s">
        <v>204</v>
      </c>
      <c r="C11" s="1" t="s">
        <v>205</v>
      </c>
      <c r="D11" s="1"/>
    </row>
    <row r="12" spans="1:4" x14ac:dyDescent="0.3">
      <c r="A12" s="4"/>
      <c r="B12" s="2"/>
      <c r="C12" s="9"/>
    </row>
    <row r="13" spans="1:4" x14ac:dyDescent="0.3">
      <c r="A13" s="4"/>
      <c r="B13" s="2"/>
      <c r="C13" s="15"/>
    </row>
    <row r="14" spans="1:4" x14ac:dyDescent="0.3">
      <c r="A14" s="4"/>
      <c r="B14" s="2"/>
      <c r="C14" s="9"/>
    </row>
    <row r="15" spans="1:4" x14ac:dyDescent="0.3">
      <c r="A15" s="4"/>
      <c r="B15" s="2"/>
    </row>
    <row r="16" spans="1:4" x14ac:dyDescent="0.3">
      <c r="A16" s="4"/>
      <c r="B16" s="2"/>
      <c r="C16" s="9"/>
    </row>
  </sheetData>
  <hyperlinks>
    <hyperlink ref="A1" location="'Total Orgs'!A1" display="Total Organizations" xr:uid="{B0EEA4B1-8FD8-483B-A6F2-1B78EBBB456D}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theme="0"/>
  </sheetPr>
  <dimension ref="A1:E1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200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59</v>
      </c>
      <c r="C3" s="272" t="s">
        <v>215</v>
      </c>
    </row>
    <row r="4" spans="1:5" x14ac:dyDescent="0.3">
      <c r="C4" s="272" t="s">
        <v>276</v>
      </c>
    </row>
    <row r="5" spans="1:5" x14ac:dyDescent="0.3">
      <c r="A5" s="4" t="s">
        <v>201</v>
      </c>
      <c r="B5" s="2">
        <f>'Total Orgs'!B50</f>
        <v>1700</v>
      </c>
      <c r="C5" s="272" t="s">
        <v>771</v>
      </c>
    </row>
    <row r="6" spans="1:5" x14ac:dyDescent="0.3">
      <c r="A6" s="4" t="s">
        <v>5</v>
      </c>
      <c r="B6" s="2">
        <v>193.5</v>
      </c>
      <c r="C6" s="272"/>
    </row>
    <row r="7" spans="1:5" x14ac:dyDescent="0.3">
      <c r="A7" s="4" t="s">
        <v>6</v>
      </c>
      <c r="C7" s="272"/>
    </row>
    <row r="8" spans="1:5" x14ac:dyDescent="0.3">
      <c r="A8" s="4" t="s">
        <v>7</v>
      </c>
      <c r="B8" s="2">
        <f>SUM(B12:B101)</f>
        <v>0</v>
      </c>
      <c r="C8" s="272"/>
    </row>
    <row r="9" spans="1:5" x14ac:dyDescent="0.3">
      <c r="A9" s="4" t="s">
        <v>202</v>
      </c>
      <c r="B9" s="2">
        <f>SUM(B5+B6-B8)</f>
        <v>1893.5</v>
      </c>
      <c r="C9" s="272"/>
    </row>
    <row r="11" spans="1:5" s="1" customFormat="1" x14ac:dyDescent="0.3">
      <c r="A11" s="7" t="s">
        <v>203</v>
      </c>
      <c r="B11" s="3" t="s">
        <v>204</v>
      </c>
      <c r="C11" s="1" t="s">
        <v>205</v>
      </c>
      <c r="D11" s="1" t="s">
        <v>277</v>
      </c>
      <c r="E11" s="1" t="s">
        <v>278</v>
      </c>
    </row>
    <row r="12" spans="1:5" x14ac:dyDescent="0.3">
      <c r="D12" s="99"/>
    </row>
    <row r="13" spans="1:5" x14ac:dyDescent="0.3">
      <c r="D13" s="99"/>
    </row>
    <row r="14" spans="1:5" x14ac:dyDescent="0.3">
      <c r="D14" s="99"/>
    </row>
    <row r="15" spans="1:5" x14ac:dyDescent="0.3">
      <c r="D15" s="99"/>
    </row>
  </sheetData>
  <hyperlinks>
    <hyperlink ref="A1" location="'Total Orgs'!A1" display="Total Organizations" xr:uid="{00000000-0004-0000-3600-000000000000}"/>
  </hyperlinks>
  <pageMargins left="0.75" right="0.75" top="1" bottom="1" header="0.5" footer="0.5"/>
  <pageSetup orientation="portrait" horizontalDpi="4294967292" verticalDpi="4294967292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279</v>
      </c>
    </row>
    <row r="5" spans="1:3" x14ac:dyDescent="0.3">
      <c r="A5" s="4" t="s">
        <v>201</v>
      </c>
      <c r="B5" s="2" t="e">
        <f>'Total Orgs'!#REF!</f>
        <v>#REF!</v>
      </c>
    </row>
    <row r="6" spans="1:3" x14ac:dyDescent="0.3">
      <c r="A6" s="4" t="s">
        <v>5</v>
      </c>
    </row>
    <row r="7" spans="1:3" s="21" customFormat="1" x14ac:dyDescent="0.3">
      <c r="A7" s="13" t="s">
        <v>6</v>
      </c>
      <c r="B7" s="14"/>
      <c r="C7" s="15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 t="e">
        <f>SUM(B5+B6-B7-B8)</f>
        <v>#REF!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3700-000000000000}"/>
  </hyperlinks>
  <pageMargins left="0.75" right="0.75" top="1" bottom="1" header="0.5" footer="0.5"/>
  <pageSetup orientation="portrait" horizontalDpi="4294967292" verticalDpi="429496729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0E5BA-CD99-4F2E-91D2-6ACD63A32901}">
  <sheetPr>
    <tabColor theme="0"/>
  </sheetPr>
  <dimension ref="A1:K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214</v>
      </c>
    </row>
    <row r="4" spans="1:3" x14ac:dyDescent="0.3">
      <c r="C4" s="272" t="s">
        <v>210</v>
      </c>
    </row>
    <row r="5" spans="1:3" x14ac:dyDescent="0.3">
      <c r="A5" s="4" t="s">
        <v>201</v>
      </c>
      <c r="B5" s="2">
        <f>'Total Orgs'!B10</f>
        <v>1050</v>
      </c>
      <c r="C5" s="47" t="s">
        <v>555</v>
      </c>
    </row>
    <row r="6" spans="1:3" x14ac:dyDescent="0.3">
      <c r="A6" s="4" t="s">
        <v>5</v>
      </c>
      <c r="C6" s="47" t="s">
        <v>216</v>
      </c>
    </row>
    <row r="7" spans="1:3" x14ac:dyDescent="0.3">
      <c r="A7" s="4" t="s">
        <v>7</v>
      </c>
      <c r="B7" s="2">
        <f>SUM(B11:B142)</f>
        <v>0</v>
      </c>
      <c r="C7" s="47" t="s">
        <v>217</v>
      </c>
    </row>
    <row r="8" spans="1:3" x14ac:dyDescent="0.3">
      <c r="A8" s="4" t="s">
        <v>202</v>
      </c>
      <c r="B8" s="2">
        <f>SUM(B5+B6-B7)</f>
        <v>1050</v>
      </c>
      <c r="C8" s="47" t="s">
        <v>218</v>
      </c>
    </row>
    <row r="9" spans="1:3" x14ac:dyDescent="0.3">
      <c r="C9" s="47" t="s">
        <v>573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125"/>
    </row>
    <row r="12" spans="1:3" x14ac:dyDescent="0.3">
      <c r="C12" s="15"/>
    </row>
    <row r="13" spans="1:3" x14ac:dyDescent="0.3">
      <c r="C13" s="125"/>
    </row>
    <row r="15" spans="1:3" x14ac:dyDescent="0.3">
      <c r="C15" s="9"/>
    </row>
    <row r="16" spans="1:3" x14ac:dyDescent="0.3">
      <c r="C16" s="8"/>
    </row>
    <row r="17" spans="1:11" s="17" customFormat="1" x14ac:dyDescent="0.3">
      <c r="A17"/>
      <c r="B17"/>
      <c r="C17"/>
      <c r="D17"/>
      <c r="E17"/>
      <c r="F17"/>
      <c r="G17"/>
      <c r="H17"/>
      <c r="I17"/>
      <c r="J17"/>
      <c r="K17"/>
    </row>
    <row r="18" spans="1:11" x14ac:dyDescent="0.3">
      <c r="A18"/>
      <c r="B18"/>
    </row>
    <row r="19" spans="1:11" x14ac:dyDescent="0.3">
      <c r="A19"/>
      <c r="B19"/>
    </row>
    <row r="20" spans="1:11" x14ac:dyDescent="0.3">
      <c r="A20"/>
      <c r="B20"/>
    </row>
    <row r="21" spans="1:11" x14ac:dyDescent="0.3">
      <c r="A21"/>
      <c r="B21"/>
    </row>
    <row r="22" spans="1:11" s="17" customFormat="1" x14ac:dyDescent="0.3">
      <c r="A22"/>
      <c r="B22"/>
      <c r="C22"/>
      <c r="D22"/>
      <c r="E22"/>
      <c r="F22"/>
      <c r="G22"/>
      <c r="H22"/>
      <c r="I22"/>
      <c r="J22"/>
      <c r="K22"/>
    </row>
    <row r="23" spans="1:11" s="17" customFormat="1" x14ac:dyDescent="0.3">
      <c r="A23"/>
      <c r="B23"/>
      <c r="C23"/>
      <c r="D23"/>
      <c r="E23"/>
      <c r="F23"/>
      <c r="G23"/>
      <c r="H23"/>
      <c r="I23"/>
      <c r="J23"/>
      <c r="K23"/>
    </row>
    <row r="24" spans="1:11" s="17" customFormat="1" x14ac:dyDescent="0.3">
      <c r="A24"/>
      <c r="B24"/>
      <c r="C24"/>
      <c r="D24"/>
      <c r="E24"/>
      <c r="F24"/>
      <c r="G24"/>
      <c r="H24"/>
      <c r="I24"/>
      <c r="J24"/>
      <c r="K24"/>
    </row>
    <row r="25" spans="1:11" s="17" customFormat="1" x14ac:dyDescent="0.3">
      <c r="A25"/>
      <c r="B25"/>
      <c r="C25"/>
      <c r="D25"/>
      <c r="E25"/>
      <c r="F25"/>
      <c r="G25"/>
      <c r="H25"/>
      <c r="I25"/>
      <c r="J25"/>
      <c r="K25"/>
    </row>
    <row r="26" spans="1:11" s="17" customFormat="1" x14ac:dyDescent="0.3">
      <c r="A26"/>
      <c r="B26"/>
      <c r="C26"/>
      <c r="D26"/>
      <c r="E26"/>
      <c r="F26"/>
      <c r="G26"/>
      <c r="H26"/>
      <c r="I26"/>
      <c r="J26"/>
      <c r="K26"/>
    </row>
    <row r="27" spans="1:11" s="17" customFormat="1" x14ac:dyDescent="0.3">
      <c r="A27"/>
      <c r="B27"/>
      <c r="C27"/>
      <c r="D27"/>
      <c r="E27"/>
      <c r="F27"/>
      <c r="G27"/>
      <c r="H27"/>
      <c r="I27"/>
      <c r="J27"/>
      <c r="K27"/>
    </row>
    <row r="28" spans="1:11" s="17" customFormat="1" x14ac:dyDescent="0.3">
      <c r="A28"/>
      <c r="B28"/>
      <c r="C28"/>
      <c r="D28"/>
      <c r="E28"/>
      <c r="F28"/>
      <c r="G28"/>
      <c r="H28"/>
      <c r="I28"/>
      <c r="J28"/>
      <c r="K28"/>
    </row>
    <row r="29" spans="1:11" s="17" customFormat="1" x14ac:dyDescent="0.3">
      <c r="A29"/>
      <c r="B29"/>
      <c r="C29"/>
      <c r="D29"/>
      <c r="E29"/>
      <c r="F29"/>
      <c r="G29"/>
      <c r="H29"/>
      <c r="I29"/>
      <c r="J29"/>
      <c r="K29"/>
    </row>
    <row r="30" spans="1:11" s="17" customFormat="1" x14ac:dyDescent="0.3">
      <c r="A30"/>
      <c r="B30"/>
      <c r="C30"/>
      <c r="D30"/>
      <c r="E30"/>
      <c r="F30"/>
      <c r="G30"/>
      <c r="H30"/>
      <c r="I30"/>
      <c r="J30"/>
      <c r="K30"/>
    </row>
    <row r="31" spans="1:11" s="17" customFormat="1" x14ac:dyDescent="0.3">
      <c r="A31"/>
      <c r="B31"/>
      <c r="C31"/>
      <c r="D31"/>
      <c r="E31"/>
      <c r="F31"/>
      <c r="G31"/>
      <c r="H31"/>
      <c r="I31"/>
      <c r="J31"/>
      <c r="K31"/>
    </row>
    <row r="32" spans="1:11" x14ac:dyDescent="0.3">
      <c r="A32"/>
      <c r="B32"/>
    </row>
    <row r="33" spans="1:3" x14ac:dyDescent="0.3">
      <c r="A33"/>
      <c r="B33"/>
    </row>
    <row r="34" spans="1:3" x14ac:dyDescent="0.3">
      <c r="A34"/>
      <c r="B34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2C2DDFA5-DDDB-4509-B501-903A3C10AA65}"/>
  </hyperlinks>
  <pageMargins left="0.75" right="0.75" top="1" bottom="1" header="0.5" footer="0.5"/>
  <pageSetup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5BB8D-FA97-4A9C-8B33-F6B9B3B2D757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62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Orgs'!B53</f>
        <v>0</v>
      </c>
      <c r="C5" s="272" t="s">
        <v>280</v>
      </c>
    </row>
    <row r="6" spans="1:3" x14ac:dyDescent="0.3">
      <c r="A6" s="4" t="s">
        <v>5</v>
      </c>
      <c r="C6" s="272"/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SUM(B12:B104)</f>
        <v>0</v>
      </c>
      <c r="C8" s="272"/>
    </row>
    <row r="9" spans="1:3" x14ac:dyDescent="0.3">
      <c r="A9" s="4" t="s">
        <v>202</v>
      </c>
      <c r="B9" s="2">
        <f>SUM(B5+B6-B8)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C0BCB53F-7DD5-4982-BAF3-BBD916D1CEF4}"/>
  </hyperlinks>
  <pageMargins left="0.75" right="0.75" top="1" bottom="1" header="0.5" footer="0.5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63</v>
      </c>
      <c r="C3" s="272" t="s">
        <v>220</v>
      </c>
    </row>
    <row r="4" spans="1:3" x14ac:dyDescent="0.3">
      <c r="C4" s="47" t="s">
        <v>570</v>
      </c>
    </row>
    <row r="5" spans="1:3" x14ac:dyDescent="0.3">
      <c r="A5" s="4" t="s">
        <v>201</v>
      </c>
      <c r="B5" s="2">
        <f>'Total Orgs'!B54</f>
        <v>730</v>
      </c>
      <c r="C5" s="47" t="s">
        <v>571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SUM(B12:B104)</f>
        <v>0</v>
      </c>
      <c r="C8" s="47"/>
    </row>
    <row r="9" spans="1:3" x14ac:dyDescent="0.3">
      <c r="A9" s="4" t="s">
        <v>202</v>
      </c>
      <c r="B9" s="2">
        <f>SUM(B5+B6-B8)</f>
        <v>730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3900-000000000000}"/>
  </hyperlinks>
  <pageMargins left="0.75" right="0.75" top="1" bottom="1" header="0.5" footer="0.5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4CAF8-9B79-43BF-AB36-32EE779C50AB}"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 cm="1">
        <f t="array" ref="C1">'Total Orgs'!Techtones</f>
        <v>#NAME?</v>
      </c>
    </row>
    <row r="2" spans="1:3" x14ac:dyDescent="0.3">
      <c r="A2" s="5"/>
    </row>
    <row r="3" spans="1:3" x14ac:dyDescent="0.3">
      <c r="A3" s="6" t="s">
        <v>61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Orgs'!B52</f>
        <v>500</v>
      </c>
      <c r="C5" s="280" t="s">
        <v>281</v>
      </c>
    </row>
    <row r="6" spans="1:3" x14ac:dyDescent="0.3">
      <c r="A6" s="4" t="s">
        <v>5</v>
      </c>
      <c r="C6" s="47"/>
    </row>
    <row r="7" spans="1:3" s="21" customFormat="1" x14ac:dyDescent="0.3">
      <c r="A7" s="13" t="s">
        <v>6</v>
      </c>
      <c r="B7" s="14"/>
      <c r="C7" s="138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F08B26FA-38E0-41DF-AB09-F3FADF05F3F9}"/>
  </hyperlinks>
  <pageMargins left="0.75" right="0.75" top="1" bottom="1" header="0.5" footer="0.5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tabColor theme="0"/>
  </sheetPr>
  <dimension ref="A1:I1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200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64</v>
      </c>
    </row>
    <row r="5" spans="1:9" x14ac:dyDescent="0.3">
      <c r="A5" s="4" t="s">
        <v>201</v>
      </c>
      <c r="B5" s="2">
        <f>'Total Orgs'!B55</f>
        <v>1000</v>
      </c>
    </row>
    <row r="6" spans="1:9" x14ac:dyDescent="0.3">
      <c r="A6" s="4" t="s">
        <v>5</v>
      </c>
    </row>
    <row r="7" spans="1:9" x14ac:dyDescent="0.3">
      <c r="A7" s="4" t="s">
        <v>6</v>
      </c>
    </row>
    <row r="8" spans="1:9" ht="15.75" customHeight="1" x14ac:dyDescent="0.3">
      <c r="A8" s="4" t="s">
        <v>7</v>
      </c>
      <c r="B8" s="2">
        <f>SUM(B12:B102)</f>
        <v>0</v>
      </c>
      <c r="D8" s="505"/>
      <c r="E8" s="505"/>
      <c r="F8" s="505"/>
      <c r="G8" s="505"/>
      <c r="H8" s="505"/>
      <c r="I8" s="505"/>
    </row>
    <row r="9" spans="1:9" x14ac:dyDescent="0.3">
      <c r="A9" s="4" t="s">
        <v>202</v>
      </c>
      <c r="B9" s="2">
        <f>SUM(B5+B6-B7-B8)</f>
        <v>1000</v>
      </c>
      <c r="D9" s="505"/>
      <c r="E9" s="505"/>
      <c r="F9" s="505"/>
      <c r="G9" s="505"/>
      <c r="H9" s="505"/>
      <c r="I9" s="505"/>
    </row>
    <row r="11" spans="1:9" s="1" customFormat="1" x14ac:dyDescent="0.3">
      <c r="A11" s="7" t="s">
        <v>203</v>
      </c>
      <c r="B11" s="3" t="s">
        <v>204</v>
      </c>
      <c r="C11" s="1" t="s">
        <v>205</v>
      </c>
    </row>
    <row r="12" spans="1:9" s="21" customFormat="1" x14ac:dyDescent="0.3">
      <c r="A12" s="13"/>
      <c r="B12" s="14"/>
      <c r="C12" s="15"/>
    </row>
  </sheetData>
  <mergeCells count="1">
    <mergeCell ref="D8:I9"/>
  </mergeCells>
  <hyperlinks>
    <hyperlink ref="A1" location="'Total Orgs'!A1" display="Total Organizations" xr:uid="{00000000-0004-0000-3A00-000000000000}"/>
  </hyperlinks>
  <pageMargins left="0.75" right="0.75" top="1" bottom="1" header="0.5" footer="0.5"/>
  <pageSetup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91FC0-32D4-4AA2-979C-3237EDB95AEC}">
  <sheetPr>
    <tabColor theme="0"/>
  </sheetPr>
  <dimension ref="A1:I1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200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65</v>
      </c>
    </row>
    <row r="4" spans="1:9" x14ac:dyDescent="0.3">
      <c r="C4" t="s">
        <v>220</v>
      </c>
    </row>
    <row r="5" spans="1:9" x14ac:dyDescent="0.3">
      <c r="A5" s="4" t="s">
        <v>201</v>
      </c>
      <c r="B5" s="2">
        <f>'Total Orgs'!B56</f>
        <v>500</v>
      </c>
      <c r="C5" t="s">
        <v>490</v>
      </c>
    </row>
    <row r="6" spans="1:9" x14ac:dyDescent="0.3">
      <c r="A6" s="4" t="s">
        <v>5</v>
      </c>
    </row>
    <row r="7" spans="1:9" x14ac:dyDescent="0.3">
      <c r="A7" s="4" t="s">
        <v>6</v>
      </c>
    </row>
    <row r="8" spans="1:9" ht="15.75" customHeight="1" x14ac:dyDescent="0.3">
      <c r="A8" s="4" t="s">
        <v>7</v>
      </c>
      <c r="B8" s="2">
        <f>SUM(B12:B102)</f>
        <v>0</v>
      </c>
      <c r="D8" s="505"/>
      <c r="E8" s="505"/>
      <c r="F8" s="505"/>
      <c r="G8" s="505"/>
      <c r="H8" s="505"/>
      <c r="I8" s="505"/>
    </row>
    <row r="9" spans="1:9" x14ac:dyDescent="0.3">
      <c r="A9" s="4" t="s">
        <v>202</v>
      </c>
      <c r="B9" s="2">
        <f>SUM(B5+B6-B7-B8)</f>
        <v>500</v>
      </c>
      <c r="D9" s="505"/>
      <c r="E9" s="505"/>
      <c r="F9" s="505"/>
      <c r="G9" s="505"/>
      <c r="H9" s="505"/>
      <c r="I9" s="505"/>
    </row>
    <row r="11" spans="1:9" s="1" customFormat="1" x14ac:dyDescent="0.3">
      <c r="A11" s="7" t="s">
        <v>203</v>
      </c>
      <c r="B11" s="3" t="s">
        <v>204</v>
      </c>
      <c r="C11" s="1" t="s">
        <v>205</v>
      </c>
    </row>
    <row r="12" spans="1:9" s="21" customFormat="1" x14ac:dyDescent="0.3">
      <c r="A12" s="13"/>
      <c r="B12" s="14"/>
      <c r="C12" s="15"/>
    </row>
  </sheetData>
  <mergeCells count="1">
    <mergeCell ref="D8:I9"/>
  </mergeCells>
  <hyperlinks>
    <hyperlink ref="A1" location="'Total Orgs'!A1" display="Total Organizations" xr:uid="{4F966F96-FBBA-40E7-89B4-C0C0B5C3130F}"/>
  </hyperlinks>
  <pageMargins left="0.75" right="0.75" top="1" bottom="1" header="0.5" footer="0.5"/>
  <pageSetup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B887E-7FD5-4888-AC34-B551F85C50CC}">
  <sheetPr>
    <tabColor theme="0"/>
  </sheetPr>
  <dimension ref="A1:I12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9" x14ac:dyDescent="0.3">
      <c r="A1" s="5" t="s">
        <v>200</v>
      </c>
      <c r="C1" s="1" t="e">
        <f>'Total Orgs'!#REF!</f>
        <v>#REF!</v>
      </c>
    </row>
    <row r="2" spans="1:9" x14ac:dyDescent="0.3">
      <c r="A2" s="5"/>
    </row>
    <row r="3" spans="1:9" x14ac:dyDescent="0.3">
      <c r="A3" s="6" t="s">
        <v>66</v>
      </c>
      <c r="C3" s="272" t="s">
        <v>220</v>
      </c>
    </row>
    <row r="4" spans="1:9" x14ac:dyDescent="0.3">
      <c r="C4" s="47" t="s">
        <v>606</v>
      </c>
    </row>
    <row r="5" spans="1:9" x14ac:dyDescent="0.3">
      <c r="A5" s="4" t="s">
        <v>201</v>
      </c>
      <c r="B5" s="2">
        <f>'Total Orgs'!B57</f>
        <v>500</v>
      </c>
      <c r="C5" s="47" t="s">
        <v>607</v>
      </c>
    </row>
    <row r="6" spans="1:9" x14ac:dyDescent="0.3">
      <c r="A6" s="4" t="s">
        <v>5</v>
      </c>
      <c r="C6" s="47"/>
    </row>
    <row r="7" spans="1:9" x14ac:dyDescent="0.3">
      <c r="A7" s="4" t="s">
        <v>6</v>
      </c>
      <c r="C7" s="47"/>
    </row>
    <row r="8" spans="1:9" ht="15.75" customHeight="1" x14ac:dyDescent="0.3">
      <c r="A8" s="4" t="s">
        <v>7</v>
      </c>
      <c r="B8" s="2">
        <f>SUM(B12:B102)</f>
        <v>0</v>
      </c>
      <c r="C8" s="47"/>
      <c r="D8" s="505"/>
      <c r="E8" s="505"/>
      <c r="F8" s="505"/>
      <c r="G8" s="505"/>
      <c r="H8" s="505"/>
      <c r="I8" s="505"/>
    </row>
    <row r="9" spans="1:9" x14ac:dyDescent="0.3">
      <c r="A9" s="4" t="s">
        <v>202</v>
      </c>
      <c r="B9" s="2">
        <f>SUM(B5+B6-B7-B8)</f>
        <v>500</v>
      </c>
      <c r="C9" s="47"/>
      <c r="D9" s="505"/>
      <c r="E9" s="505"/>
      <c r="F9" s="505"/>
      <c r="G9" s="505"/>
      <c r="H9" s="505"/>
      <c r="I9" s="505"/>
    </row>
    <row r="11" spans="1:9" s="1" customFormat="1" x14ac:dyDescent="0.3">
      <c r="A11" s="7" t="s">
        <v>203</v>
      </c>
      <c r="B11" s="3" t="s">
        <v>204</v>
      </c>
      <c r="C11" s="1" t="s">
        <v>205</v>
      </c>
    </row>
    <row r="12" spans="1:9" s="21" customFormat="1" x14ac:dyDescent="0.3">
      <c r="A12" s="13"/>
      <c r="B12" s="14"/>
      <c r="C12" s="15"/>
    </row>
  </sheetData>
  <mergeCells count="1">
    <mergeCell ref="D8:I9"/>
  </mergeCells>
  <hyperlinks>
    <hyperlink ref="A1" location="'Total Orgs'!A1" display="Total Organizations" xr:uid="{21A5CDF7-BCA5-45B3-AD30-3B0439C1BC2B}"/>
  </hyperlinks>
  <pageMargins left="0.75" right="0.75" top="1" bottom="1" header="0.5" footer="0.5"/>
  <pageSetup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C7E8E-625E-4043-9583-F2ACA074354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282</v>
      </c>
    </row>
    <row r="5" spans="1:3" x14ac:dyDescent="0.3">
      <c r="A5" s="4" t="s">
        <v>201</v>
      </c>
      <c r="B5" s="2">
        <f>'Total Orgs'!B58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3C1B1DA3-7648-4A4B-ACFD-AD7C53D60F30}"/>
  </hyperlinks>
  <pageMargins left="0.75" right="0.75" top="1" bottom="1" header="0.5" footer="0.5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977B6-5049-4377-8715-1F2627636C4B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283</v>
      </c>
      <c r="C3" s="272" t="s">
        <v>220</v>
      </c>
    </row>
    <row r="4" spans="1:3" x14ac:dyDescent="0.3">
      <c r="C4" s="47" t="s">
        <v>563</v>
      </c>
    </row>
    <row r="5" spans="1:3" x14ac:dyDescent="0.3">
      <c r="A5" s="4" t="s">
        <v>201</v>
      </c>
      <c r="B5" s="2">
        <f>'Total Orgs'!B59</f>
        <v>700</v>
      </c>
      <c r="C5" s="47" t="s">
        <v>765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700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5F3F92DA-8764-47E4-9C02-A83342BF99AE}"/>
  </hyperlinks>
  <pageMargins left="0.75" right="0.75" top="1" bottom="1" header="0.5" footer="0.5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36E45-DDAD-4905-8E89-969F53C19F78}">
  <sheetPr>
    <tabColor theme="0"/>
  </sheetPr>
  <dimension ref="A1:D47"/>
  <sheetViews>
    <sheetView zoomScale="120" zoomScaleNormal="12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284</v>
      </c>
    </row>
    <row r="5" spans="1:3" x14ac:dyDescent="0.3">
      <c r="A5" s="4" t="s">
        <v>201</v>
      </c>
      <c r="B5" s="2">
        <f>'Total Orgs'!B112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SUM(B12:B102)</f>
        <v>0</v>
      </c>
    </row>
    <row r="9" spans="1:3" x14ac:dyDescent="0.3">
      <c r="A9" s="4" t="s">
        <v>202</v>
      </c>
      <c r="B9" s="2">
        <f>SUM(B5+B6-B8)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6" spans="1:3" x14ac:dyDescent="0.3">
      <c r="C16" s="136"/>
    </row>
    <row r="23" spans="3:4" x14ac:dyDescent="0.3">
      <c r="C23" s="135"/>
      <c r="D23" s="134"/>
    </row>
    <row r="25" spans="3:4" x14ac:dyDescent="0.3">
      <c r="C25" s="137"/>
    </row>
    <row r="26" spans="3:4" x14ac:dyDescent="0.3">
      <c r="C26" s="135"/>
      <c r="D26" s="134"/>
    </row>
    <row r="27" spans="3:4" x14ac:dyDescent="0.3">
      <c r="C27" s="47"/>
    </row>
    <row r="28" spans="3:4" x14ac:dyDescent="0.3">
      <c r="C28" s="136"/>
    </row>
    <row r="29" spans="3:4" x14ac:dyDescent="0.3">
      <c r="C29" s="134"/>
      <c r="D29" s="134"/>
    </row>
    <row r="30" spans="3:4" x14ac:dyDescent="0.3">
      <c r="C30" s="47"/>
      <c r="D30" s="134"/>
    </row>
    <row r="32" spans="3:4" x14ac:dyDescent="0.3">
      <c r="C32" s="134"/>
      <c r="D32" s="134"/>
    </row>
    <row r="43" spans="1:4" x14ac:dyDescent="0.3">
      <c r="D43" s="134"/>
    </row>
    <row r="45" spans="1:4" s="21" customFormat="1" x14ac:dyDescent="0.3">
      <c r="A45" s="13"/>
      <c r="B45" s="14"/>
      <c r="C45" s="138"/>
    </row>
    <row r="47" spans="1:4" x14ac:dyDescent="0.3">
      <c r="C47" s="47"/>
      <c r="D47" s="134"/>
    </row>
  </sheetData>
  <hyperlinks>
    <hyperlink ref="A1" location="'Total Orgs'!A1" display="Total Organizations" xr:uid="{9F620CA0-3026-47C0-B9EB-052A134406F4}"/>
  </hyperlinks>
  <pageMargins left="0.75" right="0.75" top="1" bottom="1" header="0.5" footer="0.5"/>
  <pageSetup orientation="portrait" horizontalDpi="4294967292" verticalDpi="4294967292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285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Orgs'!B61</f>
        <v>0</v>
      </c>
      <c r="C5" s="272" t="s">
        <v>286</v>
      </c>
    </row>
    <row r="6" spans="1:3" x14ac:dyDescent="0.3">
      <c r="A6" s="4" t="s">
        <v>5</v>
      </c>
      <c r="C6" s="272" t="s">
        <v>287</v>
      </c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4000-000000000000}"/>
  </hyperlink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73677-D44C-49E3-B80C-C9B26DF0AFA7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219</v>
      </c>
    </row>
    <row r="5" spans="1:3" x14ac:dyDescent="0.3">
      <c r="A5" s="4" t="s">
        <v>201</v>
      </c>
      <c r="B5" s="2">
        <v>0</v>
      </c>
    </row>
    <row r="6" spans="1:3" x14ac:dyDescent="0.3">
      <c r="A6" s="4" t="s">
        <v>5</v>
      </c>
    </row>
    <row r="7" spans="1:3" x14ac:dyDescent="0.3">
      <c r="A7" s="4" t="s">
        <v>7</v>
      </c>
      <c r="B7" s="2">
        <f>SUM(B11:B142)</f>
        <v>0</v>
      </c>
    </row>
    <row r="8" spans="1:3" x14ac:dyDescent="0.3">
      <c r="A8" s="4" t="s">
        <v>202</v>
      </c>
      <c r="B8" s="2">
        <f>SUM(B5+B6-B7)</f>
        <v>0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9BB6C11D-4CC8-428D-9B06-38E5720545C5}"/>
  </hyperlinks>
  <pageMargins left="0.75" right="0.75" top="1" bottom="1" header="0.5" footer="0.5"/>
  <pageSetup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B4380-4791-4BCE-898C-9FFD94060124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71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Orgs'!B62</f>
        <v>500</v>
      </c>
      <c r="C5" s="47" t="s">
        <v>530</v>
      </c>
    </row>
    <row r="6" spans="1:3" x14ac:dyDescent="0.3">
      <c r="A6" s="4" t="s">
        <v>5</v>
      </c>
      <c r="C6" s="47" t="s">
        <v>539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BEFC1F97-036A-4E95-A056-7CEA9C8B46DD}"/>
  </hyperlinks>
  <pageMargins left="0.75" right="0.75" top="1" bottom="1" header="0.5" footer="0.5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ED706-4D1E-45FF-BB63-FB2BA8120AC7}">
  <sheetPr>
    <tabColor theme="0"/>
  </sheetPr>
  <dimension ref="A1:C11"/>
  <sheetViews>
    <sheetView workbookViewId="0">
      <selection activeCell="A12" sqref="A12:C13"/>
    </sheetView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69</v>
      </c>
    </row>
    <row r="5" spans="1:3" x14ac:dyDescent="0.3">
      <c r="A5" s="4" t="s">
        <v>201</v>
      </c>
      <c r="B5" s="2">
        <f>'Total Orgs'!B60</f>
        <v>600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600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BB1AABCE-5D79-4D7B-926E-E2DCAE4BA299}"/>
  </hyperlinks>
  <pageMargins left="0.75" right="0.75" top="1" bottom="1" header="0.5" footer="0.5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tabColor theme="0"/>
  </sheetPr>
  <dimension ref="A1:C14"/>
  <sheetViews>
    <sheetView workbookViewId="0"/>
  </sheetViews>
  <sheetFormatPr defaultRowHeight="15.6" x14ac:dyDescent="0.3"/>
  <cols>
    <col min="1" max="1" width="17.69921875" style="40" customWidth="1"/>
    <col min="2" max="2" width="12.3984375" style="2" customWidth="1"/>
    <col min="3" max="3" width="31.8984375" customWidth="1"/>
  </cols>
  <sheetData>
    <row r="1" spans="1:3" x14ac:dyDescent="0.3">
      <c r="A1" s="38" t="s">
        <v>200</v>
      </c>
      <c r="C1" s="1" t="e">
        <f>'Total Orgs'!#REF!</f>
        <v>#REF!</v>
      </c>
    </row>
    <row r="2" spans="1:3" x14ac:dyDescent="0.3">
      <c r="A2" s="38"/>
    </row>
    <row r="3" spans="1:3" x14ac:dyDescent="0.3">
      <c r="A3" s="39" t="s">
        <v>72</v>
      </c>
    </row>
    <row r="4" spans="1:3" x14ac:dyDescent="0.3">
      <c r="C4" s="272" t="s">
        <v>235</v>
      </c>
    </row>
    <row r="5" spans="1:3" x14ac:dyDescent="0.3">
      <c r="A5" s="40" t="s">
        <v>201</v>
      </c>
      <c r="B5" s="2">
        <f>'Total Orgs'!B63</f>
        <v>10000</v>
      </c>
      <c r="C5" s="272" t="s">
        <v>288</v>
      </c>
    </row>
    <row r="6" spans="1:3" x14ac:dyDescent="0.3">
      <c r="A6" s="40" t="s">
        <v>5</v>
      </c>
      <c r="C6" s="272" t="s">
        <v>289</v>
      </c>
    </row>
    <row r="7" spans="1:3" x14ac:dyDescent="0.3">
      <c r="A7" s="40" t="s">
        <v>6</v>
      </c>
      <c r="C7" s="272"/>
    </row>
    <row r="8" spans="1:3" x14ac:dyDescent="0.3">
      <c r="A8" s="40" t="s">
        <v>7</v>
      </c>
      <c r="B8" s="2">
        <f>SUM(B12:B105)</f>
        <v>522</v>
      </c>
      <c r="C8" s="272"/>
    </row>
    <row r="9" spans="1:3" x14ac:dyDescent="0.3">
      <c r="A9" s="40" t="s">
        <v>202</v>
      </c>
      <c r="B9" s="2">
        <f>SUM(B5+B6-B8)</f>
        <v>9478</v>
      </c>
    </row>
    <row r="11" spans="1:3" x14ac:dyDescent="0.3">
      <c r="A11" s="41" t="s">
        <v>203</v>
      </c>
      <c r="B11" s="3" t="s">
        <v>204</v>
      </c>
      <c r="C11" s="1" t="s">
        <v>205</v>
      </c>
    </row>
    <row r="12" spans="1:3" x14ac:dyDescent="0.3">
      <c r="A12" s="40" t="s">
        <v>889</v>
      </c>
      <c r="B12" s="2">
        <v>522</v>
      </c>
      <c r="C12" t="s">
        <v>716</v>
      </c>
    </row>
    <row r="13" spans="1:3" x14ac:dyDescent="0.3">
      <c r="C13" t="s">
        <v>890</v>
      </c>
    </row>
    <row r="14" spans="1:3" x14ac:dyDescent="0.3">
      <c r="C14" t="s">
        <v>891</v>
      </c>
    </row>
  </sheetData>
  <hyperlinks>
    <hyperlink ref="A1" location="'Total Orgs'!A1" display="Total Organizations" xr:uid="{00000000-0004-0000-4500-000000000000}"/>
  </hyperlinks>
  <pageMargins left="0.7" right="0.7" top="0.75" bottom="0.75" header="0.3" footer="0.3"/>
  <pageSetup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7F804-8630-456E-8EBC-EFC56C45EE8B}">
  <sheetPr>
    <tabColor theme="0"/>
  </sheetPr>
  <dimension ref="A1:C11"/>
  <sheetViews>
    <sheetView workbookViewId="0"/>
  </sheetViews>
  <sheetFormatPr defaultRowHeight="15.6" x14ac:dyDescent="0.3"/>
  <cols>
    <col min="1" max="1" width="17.69921875" style="40" customWidth="1"/>
    <col min="2" max="2" width="12" style="2" customWidth="1"/>
    <col min="3" max="3" width="31.8984375" customWidth="1"/>
  </cols>
  <sheetData>
    <row r="1" spans="1:3" x14ac:dyDescent="0.3">
      <c r="A1" s="38" t="s">
        <v>200</v>
      </c>
      <c r="C1" s="1" t="e">
        <f>'Total Orgs'!#REF!</f>
        <v>#REF!</v>
      </c>
    </row>
    <row r="2" spans="1:3" x14ac:dyDescent="0.3">
      <c r="A2" s="38"/>
    </row>
    <row r="3" spans="1:3" x14ac:dyDescent="0.3">
      <c r="A3" s="39" t="s">
        <v>290</v>
      </c>
    </row>
    <row r="4" spans="1:3" x14ac:dyDescent="0.3">
      <c r="C4" s="272" t="s">
        <v>235</v>
      </c>
    </row>
    <row r="5" spans="1:3" x14ac:dyDescent="0.3">
      <c r="A5" s="40" t="s">
        <v>201</v>
      </c>
      <c r="B5" s="2">
        <f>'Total Orgs'!B64</f>
        <v>500</v>
      </c>
      <c r="C5" s="272" t="s">
        <v>505</v>
      </c>
    </row>
    <row r="6" spans="1:3" x14ac:dyDescent="0.3">
      <c r="A6" s="40" t="s">
        <v>5</v>
      </c>
      <c r="C6" s="272"/>
    </row>
    <row r="7" spans="1:3" x14ac:dyDescent="0.3">
      <c r="A7" s="40" t="s">
        <v>6</v>
      </c>
      <c r="C7" s="272"/>
    </row>
    <row r="8" spans="1:3" x14ac:dyDescent="0.3">
      <c r="A8" s="40" t="s">
        <v>7</v>
      </c>
      <c r="B8" s="2">
        <f>SUM(B12:B105)</f>
        <v>0</v>
      </c>
      <c r="C8" s="272"/>
    </row>
    <row r="9" spans="1:3" x14ac:dyDescent="0.3">
      <c r="A9" s="40" t="s">
        <v>202</v>
      </c>
      <c r="B9" s="2">
        <f>SUM(B5+B6-B8)</f>
        <v>500</v>
      </c>
    </row>
    <row r="11" spans="1:3" x14ac:dyDescent="0.3">
      <c r="A11" s="41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F9DA867A-2789-4DC9-AB5B-68C7C3B8352B}"/>
  </hyperlinks>
  <pageMargins left="0.7" right="0.7" top="0.75" bottom="0.75" header="0.3" footer="0.3"/>
  <pageSetup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BA60D-9921-4BD4-8A20-CFFECF265DCF}">
  <dimension ref="A1:J145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291</v>
      </c>
    </row>
    <row r="5" spans="1:3" x14ac:dyDescent="0.3">
      <c r="A5" s="4" t="s">
        <v>201</v>
      </c>
      <c r="B5" s="2">
        <f>'Total Orgs'!B65</f>
        <v>1700</v>
      </c>
      <c r="C5" s="272" t="s">
        <v>220</v>
      </c>
    </row>
    <row r="6" spans="1:3" x14ac:dyDescent="0.3">
      <c r="A6" s="4" t="s">
        <v>5</v>
      </c>
      <c r="C6" s="47" t="s">
        <v>574</v>
      </c>
    </row>
    <row r="7" spans="1:3" x14ac:dyDescent="0.3">
      <c r="A7" s="4" t="s">
        <v>6</v>
      </c>
      <c r="C7" s="47" t="s">
        <v>583</v>
      </c>
    </row>
    <row r="8" spans="1:3" x14ac:dyDescent="0.3">
      <c r="A8" s="4" t="s">
        <v>7</v>
      </c>
      <c r="B8" s="2">
        <f>SUM(B12:B143)</f>
        <v>0</v>
      </c>
      <c r="C8" s="47" t="s">
        <v>325</v>
      </c>
    </row>
    <row r="9" spans="1:3" x14ac:dyDescent="0.3">
      <c r="A9" s="4" t="s">
        <v>202</v>
      </c>
      <c r="B9" s="2">
        <f>SUM(B5+B6-B8)</f>
        <v>1700</v>
      </c>
      <c r="C9" s="47" t="s">
        <v>505</v>
      </c>
    </row>
    <row r="10" spans="1:3" x14ac:dyDescent="0.3">
      <c r="C10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C12" s="123"/>
    </row>
    <row r="13" spans="1:3" x14ac:dyDescent="0.3">
      <c r="C13" s="15"/>
    </row>
    <row r="14" spans="1:3" x14ac:dyDescent="0.3">
      <c r="C14" s="123"/>
    </row>
    <row r="16" spans="1:3" x14ac:dyDescent="0.3">
      <c r="C16" s="123"/>
    </row>
    <row r="17" spans="1:10" x14ac:dyDescent="0.3">
      <c r="C17" s="8"/>
    </row>
    <row r="18" spans="1:10" s="17" customFormat="1" x14ac:dyDescent="0.3">
      <c r="A18" s="228"/>
      <c r="B18" s="229"/>
      <c r="C18" s="9"/>
      <c r="D18" s="8"/>
      <c r="E18" s="8"/>
      <c r="F18" s="8"/>
      <c r="G18" s="8"/>
      <c r="H18" s="8"/>
      <c r="I18" s="8"/>
      <c r="J18" s="8"/>
    </row>
    <row r="19" spans="1:10" x14ac:dyDescent="0.3">
      <c r="C19" s="8"/>
    </row>
    <row r="23" spans="1:10" s="17" customFormat="1" x14ac:dyDescent="0.3">
      <c r="A23" s="228"/>
      <c r="B23" s="229"/>
      <c r="C23" s="9"/>
      <c r="D23" s="230"/>
      <c r="E23" s="230"/>
      <c r="F23" s="230"/>
      <c r="G23" s="230"/>
      <c r="H23" s="230"/>
      <c r="I23" s="230"/>
      <c r="J23" s="230"/>
    </row>
    <row r="24" spans="1:10" s="17" customFormat="1" x14ac:dyDescent="0.3">
      <c r="A24" s="228"/>
      <c r="B24" s="229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28"/>
      <c r="B25" s="229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28"/>
      <c r="B26" s="229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28"/>
      <c r="B27" s="229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28"/>
      <c r="B28" s="229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28"/>
      <c r="B29" s="229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28"/>
      <c r="B30" s="229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28"/>
      <c r="B31" s="229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3">
      <c r="A32" s="228"/>
      <c r="B32" s="229"/>
      <c r="C32" s="8"/>
      <c r="D32" s="8"/>
      <c r="E32" s="8"/>
      <c r="F32" s="8"/>
      <c r="G32" s="8"/>
      <c r="H32" s="8"/>
      <c r="I32" s="8"/>
      <c r="J32" s="8"/>
    </row>
    <row r="33" spans="1:3" x14ac:dyDescent="0.3">
      <c r="C33" s="8"/>
    </row>
    <row r="34" spans="1:3" x14ac:dyDescent="0.3">
      <c r="C34" s="8"/>
    </row>
    <row r="35" spans="1:3" x14ac:dyDescent="0.3">
      <c r="C35" s="9"/>
    </row>
    <row r="36" spans="1:3" s="17" customFormat="1" x14ac:dyDescent="0.3">
      <c r="A36" s="228"/>
      <c r="B36" s="229"/>
      <c r="C36" s="8"/>
    </row>
    <row r="37" spans="1:3" s="17" customFormat="1" x14ac:dyDescent="0.3">
      <c r="A37" s="228"/>
      <c r="B37" s="229"/>
      <c r="C37" s="8"/>
    </row>
    <row r="38" spans="1:3" x14ac:dyDescent="0.3">
      <c r="C38" s="9"/>
    </row>
    <row r="39" spans="1:3" x14ac:dyDescent="0.3">
      <c r="C39" s="8"/>
    </row>
    <row r="40" spans="1:3" x14ac:dyDescent="0.3">
      <c r="C40" s="9"/>
    </row>
    <row r="41" spans="1:3" x14ac:dyDescent="0.3">
      <c r="C41" s="8"/>
    </row>
    <row r="42" spans="1:3" x14ac:dyDescent="0.3">
      <c r="C42" s="9"/>
    </row>
    <row r="43" spans="1:3" x14ac:dyDescent="0.3">
      <c r="C43" s="8"/>
    </row>
    <row r="44" spans="1:3" x14ac:dyDescent="0.3">
      <c r="A44" s="75"/>
      <c r="C44" s="232"/>
    </row>
    <row r="45" spans="1:3" x14ac:dyDescent="0.3">
      <c r="A45" s="75"/>
      <c r="C45" s="232"/>
    </row>
    <row r="46" spans="1:3" x14ac:dyDescent="0.3">
      <c r="A46" s="78"/>
      <c r="B46" s="79"/>
      <c r="C46" s="233"/>
    </row>
    <row r="47" spans="1:3" x14ac:dyDescent="0.3">
      <c r="C47" s="9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8"/>
    </row>
    <row r="52" spans="3:3" x14ac:dyDescent="0.3">
      <c r="C52" s="9"/>
    </row>
    <row r="53" spans="3:3" x14ac:dyDescent="0.3">
      <c r="C53" s="8"/>
    </row>
    <row r="54" spans="3:3" x14ac:dyDescent="0.3">
      <c r="C54" s="8"/>
    </row>
    <row r="55" spans="3:3" x14ac:dyDescent="0.3">
      <c r="C55" s="9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8"/>
    </row>
    <row r="61" spans="3:3" x14ac:dyDescent="0.3">
      <c r="C61" s="9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8"/>
    </row>
    <row r="67" spans="1:3" x14ac:dyDescent="0.3">
      <c r="C67" s="9"/>
    </row>
    <row r="68" spans="1:3" x14ac:dyDescent="0.3">
      <c r="C68" s="8"/>
    </row>
    <row r="69" spans="1:3" x14ac:dyDescent="0.3">
      <c r="C69" s="8"/>
    </row>
    <row r="70" spans="1:3" x14ac:dyDescent="0.3">
      <c r="C70" s="9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x14ac:dyDescent="0.3">
      <c r="C75" s="8"/>
    </row>
    <row r="76" spans="1:3" s="21" customFormat="1" x14ac:dyDescent="0.3">
      <c r="A76" s="13"/>
      <c r="C76" s="4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C83" s="8"/>
    </row>
    <row r="84" spans="1:3" x14ac:dyDescent="0.3">
      <c r="A84" s="228"/>
      <c r="B84" s="229"/>
      <c r="C84" s="9"/>
    </row>
    <row r="85" spans="1:3" s="17" customFormat="1" x14ac:dyDescent="0.3">
      <c r="A85" s="228"/>
      <c r="B85" s="229"/>
      <c r="C85" s="231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8"/>
    </row>
    <row r="89" spans="1:3" x14ac:dyDescent="0.3">
      <c r="A89" s="228"/>
      <c r="B89" s="229"/>
      <c r="C89" s="9"/>
    </row>
    <row r="90" spans="1:3" x14ac:dyDescent="0.3">
      <c r="A90" s="228"/>
      <c r="B90" s="229"/>
      <c r="C90" s="231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  <row r="145" spans="1:3" x14ac:dyDescent="0.3">
      <c r="A145" s="228"/>
      <c r="B145" s="229"/>
      <c r="C145" s="8"/>
    </row>
  </sheetData>
  <hyperlinks>
    <hyperlink ref="A1" location="'Total Orgs'!A1" display="Total Organizations" xr:uid="{AD5A7FC1-7319-427F-916A-D7718CEF956A}"/>
  </hyperlinks>
  <pageMargins left="0.75" right="0.75" top="1" bottom="1" header="0.5" footer="0.5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75</v>
      </c>
    </row>
    <row r="5" spans="1:3" x14ac:dyDescent="0.3">
      <c r="A5" s="4" t="s">
        <v>201</v>
      </c>
      <c r="B5" s="2">
        <f>'Total Orgs'!B66</f>
        <v>1450</v>
      </c>
    </row>
    <row r="6" spans="1:3" x14ac:dyDescent="0.3">
      <c r="A6" s="4" t="s">
        <v>5</v>
      </c>
      <c r="B6" s="2">
        <v>0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1450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8" spans="1:3" s="21" customFormat="1" x14ac:dyDescent="0.3">
      <c r="A18" s="4"/>
      <c r="B18" s="2"/>
      <c r="C18"/>
    </row>
  </sheetData>
  <hyperlinks>
    <hyperlink ref="A1" location="'Total Orgs'!A1" display="Total Organizations" xr:uid="{00000000-0004-0000-4900-000000000000}"/>
  </hyperlinks>
  <pageMargins left="0.75" right="0.75" top="1" bottom="1" header="0.5" footer="0.5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752DA-EB02-4049-8536-0C6B1A55C7FC}">
  <sheetPr>
    <tabColor theme="0"/>
  </sheetPr>
  <dimension ref="A1:C18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76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Orgs'!B67</f>
        <v>0</v>
      </c>
      <c r="C5" s="272" t="s">
        <v>292</v>
      </c>
    </row>
    <row r="6" spans="1:3" x14ac:dyDescent="0.3">
      <c r="A6" s="4" t="s">
        <v>5</v>
      </c>
      <c r="B6" s="2">
        <v>0</v>
      </c>
      <c r="C6" s="272" t="s">
        <v>293</v>
      </c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8" spans="1:3" s="21" customFormat="1" x14ac:dyDescent="0.3">
      <c r="A18" s="4"/>
      <c r="B18" s="2"/>
      <c r="C18"/>
    </row>
  </sheetData>
  <hyperlinks>
    <hyperlink ref="A1" location="'Total Orgs'!A1" display="Total Organizations" xr:uid="{DF2F9836-4061-42A1-8BAD-7A829B774C8F}"/>
  </hyperlinks>
  <pageMargins left="0.75" right="0.75" top="1" bottom="1" header="0.5" footer="0.5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tabColor theme="0"/>
  </sheetPr>
  <dimension ref="A1:E23"/>
  <sheetViews>
    <sheetView zoomScale="145" zoomScaleNormal="145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200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294</v>
      </c>
    </row>
    <row r="4" spans="1:5" x14ac:dyDescent="0.3">
      <c r="C4" s="272" t="s">
        <v>215</v>
      </c>
    </row>
    <row r="5" spans="1:5" x14ac:dyDescent="0.3">
      <c r="A5" s="4" t="s">
        <v>201</v>
      </c>
      <c r="B5" s="2">
        <f>'Total Orgs'!B68</f>
        <v>3600</v>
      </c>
      <c r="C5" s="47" t="s">
        <v>295</v>
      </c>
    </row>
    <row r="6" spans="1:5" x14ac:dyDescent="0.3">
      <c r="A6" s="4" t="s">
        <v>5</v>
      </c>
      <c r="C6" s="47" t="s">
        <v>296</v>
      </c>
    </row>
    <row r="7" spans="1:5" x14ac:dyDescent="0.3">
      <c r="A7" s="4" t="s">
        <v>6</v>
      </c>
      <c r="C7" s="47" t="s">
        <v>577</v>
      </c>
    </row>
    <row r="8" spans="1:5" x14ac:dyDescent="0.3">
      <c r="A8" s="4" t="s">
        <v>7</v>
      </c>
      <c r="B8" s="2">
        <f>SUM(B12:B101)</f>
        <v>561</v>
      </c>
      <c r="C8" s="47" t="s">
        <v>582</v>
      </c>
    </row>
    <row r="9" spans="1:5" x14ac:dyDescent="0.3">
      <c r="A9" s="4" t="s">
        <v>202</v>
      </c>
      <c r="B9" s="2">
        <f>SUM(B5+B6-B7-B8)</f>
        <v>3039</v>
      </c>
      <c r="C9" s="47"/>
    </row>
    <row r="11" spans="1:5" s="1" customFormat="1" x14ac:dyDescent="0.3">
      <c r="A11" s="7" t="s">
        <v>203</v>
      </c>
      <c r="B11" s="3" t="s">
        <v>204</v>
      </c>
      <c r="C11" s="1" t="s">
        <v>205</v>
      </c>
      <c r="E11"/>
    </row>
    <row r="12" spans="1:5" x14ac:dyDescent="0.3">
      <c r="A12" s="4" t="s">
        <v>824</v>
      </c>
      <c r="B12" s="2">
        <v>561</v>
      </c>
      <c r="C12" s="97" t="s">
        <v>716</v>
      </c>
      <c r="E12" s="134"/>
    </row>
    <row r="13" spans="1:5" x14ac:dyDescent="0.3">
      <c r="C13" s="97" t="s">
        <v>840</v>
      </c>
    </row>
    <row r="14" spans="1:5" x14ac:dyDescent="0.3">
      <c r="C14" s="97"/>
    </row>
    <row r="15" spans="1:5" x14ac:dyDescent="0.3">
      <c r="C15" s="97"/>
      <c r="D15" s="134"/>
    </row>
    <row r="16" spans="1:5" x14ac:dyDescent="0.3">
      <c r="C16" s="97"/>
    </row>
    <row r="19" spans="1:4" x14ac:dyDescent="0.3">
      <c r="C19" s="16"/>
      <c r="D19" s="2"/>
    </row>
    <row r="23" spans="1:4" s="21" customFormat="1" x14ac:dyDescent="0.3">
      <c r="A23" s="13"/>
      <c r="B23" s="14"/>
      <c r="C23" s="15"/>
    </row>
  </sheetData>
  <hyperlinks>
    <hyperlink ref="A1" location="'Total Orgs'!A1" display="Total Organizations" xr:uid="{00000000-0004-0000-4C00-000000000000}"/>
  </hyperlinks>
  <pageMargins left="0.75" right="0.75" top="1" bottom="1" header="0.5" footer="0.5"/>
  <pageSetup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78</v>
      </c>
      <c r="C3" s="272" t="s">
        <v>220</v>
      </c>
    </row>
    <row r="4" spans="1:3" x14ac:dyDescent="0.3">
      <c r="C4" s="47" t="s">
        <v>564</v>
      </c>
    </row>
    <row r="5" spans="1:3" x14ac:dyDescent="0.3">
      <c r="A5" s="4" t="s">
        <v>201</v>
      </c>
      <c r="B5" s="2">
        <f>'Total Orgs'!B69</f>
        <v>2600</v>
      </c>
      <c r="C5" s="47" t="s">
        <v>579</v>
      </c>
    </row>
    <row r="6" spans="1:3" x14ac:dyDescent="0.3">
      <c r="A6" s="4" t="s">
        <v>5</v>
      </c>
      <c r="C6" s="47" t="s">
        <v>580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SUM(B12:B99)</f>
        <v>0</v>
      </c>
      <c r="C8" s="47"/>
    </row>
    <row r="9" spans="1:3" x14ac:dyDescent="0.3">
      <c r="A9" s="4" t="s">
        <v>202</v>
      </c>
      <c r="B9" s="2">
        <f>SUM(B5+B6-B8)</f>
        <v>2600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4E00-000000000000}"/>
  </hyperlinks>
  <pageMargins left="0.75" right="0.75" top="1" bottom="1" header="0.5" footer="0.5"/>
  <pageSetup orientation="portrait" horizontalDpi="4294967292" verticalDpi="4294967292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8D430-18DC-4021-B734-BB1B1A5276C3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297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298</v>
      </c>
      <c r="C3" t="s">
        <v>299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Orgs'!B130</f>
        <v>665</v>
      </c>
      <c r="C5" s="47" t="s">
        <v>300</v>
      </c>
    </row>
    <row r="6" spans="1:3" x14ac:dyDescent="0.3">
      <c r="A6" s="4" t="s">
        <v>5</v>
      </c>
      <c r="C6" s="47" t="s">
        <v>301</v>
      </c>
    </row>
    <row r="7" spans="1:3" x14ac:dyDescent="0.3">
      <c r="A7" s="4" t="s">
        <v>6</v>
      </c>
      <c r="C7" s="47" t="s">
        <v>497</v>
      </c>
    </row>
    <row r="8" spans="1:3" x14ac:dyDescent="0.3">
      <c r="A8" s="4" t="s">
        <v>7</v>
      </c>
      <c r="B8" s="2">
        <f>SUM(B12:B100)</f>
        <v>0</v>
      </c>
      <c r="C8" s="47"/>
    </row>
    <row r="9" spans="1:3" x14ac:dyDescent="0.3">
      <c r="A9" s="4" t="s">
        <v>202</v>
      </c>
      <c r="B9" s="2">
        <f>SUM(B5+B6-B8)</f>
        <v>665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343477EF-9484-42C1-81CC-7409A2590A90}"/>
  </hyperlinks>
  <pageMargins left="0.75" right="0.75" top="1" bottom="1" header="0.5" footer="0.5"/>
  <pageSetup orientation="portrait" horizontalDpi="4294967292" verticalDpi="4294967292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C13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18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Orgs'!B9</f>
        <v>0</v>
      </c>
      <c r="C5" s="47" t="s">
        <v>221</v>
      </c>
    </row>
    <row r="6" spans="1:3" x14ac:dyDescent="0.3">
      <c r="A6" s="4" t="s">
        <v>5</v>
      </c>
      <c r="C6" s="47" t="s">
        <v>222</v>
      </c>
    </row>
    <row r="7" spans="1:3" x14ac:dyDescent="0.3">
      <c r="A7" s="4" t="s">
        <v>6</v>
      </c>
      <c r="C7" s="47" t="s">
        <v>590</v>
      </c>
    </row>
    <row r="8" spans="1:3" x14ac:dyDescent="0.3">
      <c r="A8" s="4" t="s">
        <v>7</v>
      </c>
      <c r="B8" s="2">
        <f>SUM(B13:B102)</f>
        <v>0</v>
      </c>
      <c r="C8" s="47" t="s">
        <v>589</v>
      </c>
    </row>
    <row r="9" spans="1:3" x14ac:dyDescent="0.3">
      <c r="A9" s="4" t="s">
        <v>202</v>
      </c>
      <c r="B9" s="2">
        <f>SUM(B5+B6-B8)</f>
        <v>0</v>
      </c>
      <c r="C9" s="47"/>
    </row>
    <row r="12" spans="1:3" s="1" customFormat="1" x14ac:dyDescent="0.3">
      <c r="A12" s="7" t="s">
        <v>203</v>
      </c>
      <c r="B12" s="3" t="s">
        <v>204</v>
      </c>
      <c r="C12" s="1" t="s">
        <v>205</v>
      </c>
    </row>
    <row r="13" spans="1:3" s="21" customFormat="1" x14ac:dyDescent="0.3">
      <c r="A13" s="13"/>
      <c r="B13" s="14"/>
      <c r="C13" s="15"/>
    </row>
  </sheetData>
  <hyperlinks>
    <hyperlink ref="A1" location="'Total Orgs'!A1" display="Total Organizations" xr:uid="{00000000-0004-0000-0800-000000000000}"/>
  </hyperlinks>
  <pageMargins left="0.75" right="0.75" top="1" bottom="1" header="0.5" footer="0.5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>
    <tabColor theme="0"/>
  </sheetPr>
  <dimension ref="A1:C3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80</v>
      </c>
      <c r="C3" s="47" t="s">
        <v>302</v>
      </c>
    </row>
    <row r="4" spans="1:3" x14ac:dyDescent="0.3">
      <c r="C4" s="47" t="s">
        <v>677</v>
      </c>
    </row>
    <row r="5" spans="1:3" x14ac:dyDescent="0.3">
      <c r="A5" s="4" t="s">
        <v>201</v>
      </c>
      <c r="B5" s="2">
        <f>'Total Orgs'!B71</f>
        <v>15000</v>
      </c>
      <c r="C5" s="47" t="s">
        <v>678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SUM(B12:B106)</f>
        <v>7085.71</v>
      </c>
      <c r="C8" s="47"/>
    </row>
    <row r="9" spans="1:3" x14ac:dyDescent="0.3">
      <c r="A9" s="4" t="s">
        <v>202</v>
      </c>
      <c r="B9" s="2">
        <f>SUM(B5+B6-B8)</f>
        <v>7914.29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4" t="s">
        <v>836</v>
      </c>
      <c r="B12" s="2">
        <v>400</v>
      </c>
      <c r="C12" t="s">
        <v>850</v>
      </c>
    </row>
    <row r="13" spans="1:3" x14ac:dyDescent="0.3">
      <c r="C13" t="s">
        <v>851</v>
      </c>
    </row>
    <row r="14" spans="1:3" x14ac:dyDescent="0.3">
      <c r="C14" t="s">
        <v>852</v>
      </c>
    </row>
    <row r="16" spans="1:3" x14ac:dyDescent="0.3">
      <c r="A16" s="4" t="s">
        <v>853</v>
      </c>
      <c r="B16" s="2">
        <v>400</v>
      </c>
      <c r="C16" t="s">
        <v>854</v>
      </c>
    </row>
    <row r="17" spans="1:3" x14ac:dyDescent="0.3">
      <c r="C17" t="s">
        <v>855</v>
      </c>
    </row>
    <row r="18" spans="1:3" x14ac:dyDescent="0.3">
      <c r="C18" t="s">
        <v>856</v>
      </c>
    </row>
    <row r="20" spans="1:3" x14ac:dyDescent="0.3">
      <c r="A20" s="4" t="s">
        <v>872</v>
      </c>
      <c r="B20" s="2">
        <v>2000</v>
      </c>
      <c r="C20" t="s">
        <v>887</v>
      </c>
    </row>
    <row r="21" spans="1:3" x14ac:dyDescent="0.3">
      <c r="C21" t="s">
        <v>888</v>
      </c>
    </row>
    <row r="22" spans="1:3" x14ac:dyDescent="0.3">
      <c r="C22" t="s">
        <v>902</v>
      </c>
    </row>
    <row r="24" spans="1:3" x14ac:dyDescent="0.3">
      <c r="A24" s="4" t="s">
        <v>903</v>
      </c>
      <c r="B24" s="2">
        <v>4285.71</v>
      </c>
      <c r="C24" t="s">
        <v>904</v>
      </c>
    </row>
    <row r="25" spans="1:3" x14ac:dyDescent="0.3">
      <c r="C25" t="s">
        <v>905</v>
      </c>
    </row>
    <row r="26" spans="1:3" x14ac:dyDescent="0.3">
      <c r="C26" t="s">
        <v>906</v>
      </c>
    </row>
    <row r="30" spans="1:3" x14ac:dyDescent="0.3">
      <c r="C30" s="97"/>
    </row>
  </sheetData>
  <hyperlinks>
    <hyperlink ref="A1" location="'Total Orgs'!A1" display="Total Organizations" xr:uid="{00000000-0004-0000-4F00-000000000000}"/>
  </hyperlinks>
  <pageMargins left="0.75" right="0.75" top="1" bottom="1" header="0.5" footer="0.5"/>
  <pageSetup orientation="portrait" horizontalDpi="4294967292" verticalDpi="4294967292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A15D7-4C50-4138-A05A-E22E0A54861A}">
  <sheetPr>
    <tabColor theme="0"/>
  </sheetPr>
  <dimension ref="A1:D2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81</v>
      </c>
    </row>
    <row r="4" spans="1:4" x14ac:dyDescent="0.3">
      <c r="C4" s="272" t="s">
        <v>215</v>
      </c>
    </row>
    <row r="5" spans="1:4" x14ac:dyDescent="0.3">
      <c r="A5" s="4" t="s">
        <v>201</v>
      </c>
      <c r="B5" s="2">
        <f>'Total Orgs'!B72</f>
        <v>450</v>
      </c>
      <c r="C5" s="47" t="s">
        <v>575</v>
      </c>
    </row>
    <row r="6" spans="1:4" x14ac:dyDescent="0.3">
      <c r="A6" s="4" t="s">
        <v>5</v>
      </c>
      <c r="C6" s="47" t="s">
        <v>576</v>
      </c>
    </row>
    <row r="7" spans="1:4" x14ac:dyDescent="0.3">
      <c r="A7" s="4" t="s">
        <v>6</v>
      </c>
      <c r="C7" s="47"/>
    </row>
    <row r="8" spans="1:4" x14ac:dyDescent="0.3">
      <c r="A8" s="4" t="s">
        <v>7</v>
      </c>
      <c r="B8" s="2">
        <f>SUM(B12:B105)</f>
        <v>0</v>
      </c>
      <c r="C8" s="47"/>
    </row>
    <row r="9" spans="1:4" x14ac:dyDescent="0.3">
      <c r="A9" s="4" t="s">
        <v>202</v>
      </c>
      <c r="B9" s="2">
        <f>SUM(B5+B6-B8)</f>
        <v>450</v>
      </c>
      <c r="C9" s="47"/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3" spans="1:4" x14ac:dyDescent="0.3">
      <c r="D13" s="99"/>
    </row>
    <row r="14" spans="1:4" x14ac:dyDescent="0.3">
      <c r="D14" s="100"/>
    </row>
    <row r="15" spans="1:4" x14ac:dyDescent="0.3">
      <c r="D15" s="99"/>
    </row>
    <row r="29" spans="3:3" x14ac:dyDescent="0.3">
      <c r="C29" s="97"/>
    </row>
  </sheetData>
  <hyperlinks>
    <hyperlink ref="A1" location="'Total Orgs'!A1" display="Total Organizations" xr:uid="{A270DE70-88B7-426C-A392-B36CEDD6D27E}"/>
  </hyperlinks>
  <pageMargins left="0.75" right="0.75" top="1" bottom="1" header="0.5" footer="0.5"/>
  <pageSetup orientation="portrait" horizontalDpi="4294967292" verticalDpi="4294967292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tabColor theme="0"/>
  </sheetPr>
  <dimension ref="A1:C13"/>
  <sheetViews>
    <sheetView workbookViewId="0"/>
  </sheetViews>
  <sheetFormatPr defaultRowHeight="15.6" x14ac:dyDescent="0.3"/>
  <cols>
    <col min="1" max="1" width="17.19921875" style="40" customWidth="1"/>
    <col min="3" max="3" width="33.3984375" customWidth="1"/>
  </cols>
  <sheetData>
    <row r="1" spans="1:3" x14ac:dyDescent="0.3">
      <c r="A1" s="38" t="s">
        <v>200</v>
      </c>
      <c r="B1" s="2"/>
      <c r="C1" s="1" t="e">
        <f>'Total Orgs'!#REF!</f>
        <v>#REF!</v>
      </c>
    </row>
    <row r="2" spans="1:3" x14ac:dyDescent="0.3">
      <c r="A2" s="38"/>
      <c r="B2" s="2"/>
    </row>
    <row r="3" spans="1:3" x14ac:dyDescent="0.3">
      <c r="A3" s="39" t="s">
        <v>303</v>
      </c>
      <c r="B3" s="2"/>
    </row>
    <row r="4" spans="1:3" x14ac:dyDescent="0.3">
      <c r="B4" s="2"/>
    </row>
    <row r="5" spans="1:3" x14ac:dyDescent="0.3">
      <c r="A5" s="40" t="s">
        <v>201</v>
      </c>
      <c r="B5" s="2">
        <f>'Total Orgs'!B73</f>
        <v>1380</v>
      </c>
    </row>
    <row r="6" spans="1:3" x14ac:dyDescent="0.3">
      <c r="A6" s="40" t="s">
        <v>5</v>
      </c>
      <c r="B6" s="2"/>
    </row>
    <row r="7" spans="1:3" s="21" customFormat="1" x14ac:dyDescent="0.3">
      <c r="A7" s="59" t="s">
        <v>6</v>
      </c>
      <c r="B7" s="14"/>
      <c r="C7" s="15"/>
    </row>
    <row r="8" spans="1:3" x14ac:dyDescent="0.3">
      <c r="A8" s="40" t="s">
        <v>7</v>
      </c>
      <c r="B8" s="2">
        <f>SUM(B12:B101)</f>
        <v>0</v>
      </c>
    </row>
    <row r="9" spans="1:3" x14ac:dyDescent="0.3">
      <c r="A9" s="40" t="s">
        <v>202</v>
      </c>
      <c r="B9" s="2">
        <f>SUM(B5+B6-B7-B8)</f>
        <v>1380</v>
      </c>
    </row>
    <row r="10" spans="1:3" x14ac:dyDescent="0.3">
      <c r="B10" s="2"/>
    </row>
    <row r="11" spans="1:3" x14ac:dyDescent="0.3">
      <c r="A11" s="41" t="s">
        <v>203</v>
      </c>
      <c r="B11" s="3" t="s">
        <v>204</v>
      </c>
      <c r="C11" s="1" t="s">
        <v>205</v>
      </c>
    </row>
    <row r="13" spans="1:3" s="21" customFormat="1" x14ac:dyDescent="0.3">
      <c r="A13" s="59"/>
      <c r="C13" s="15"/>
    </row>
  </sheetData>
  <hyperlinks>
    <hyperlink ref="A1" location="'Total Orgs'!A1" display="Total Organizations" xr:uid="{00000000-0004-0000-5300-000000000000}"/>
  </hyperlinks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tabColor theme="0"/>
  </sheetPr>
  <dimension ref="A1:D33"/>
  <sheetViews>
    <sheetView workbookViewId="0"/>
  </sheetViews>
  <sheetFormatPr defaultRowHeight="15.6" x14ac:dyDescent="0.3"/>
  <cols>
    <col min="1" max="1" width="15" customWidth="1"/>
    <col min="2" max="2" width="10.09765625" bestFit="1" customWidth="1"/>
    <col min="3" max="3" width="33.69921875" customWidth="1"/>
    <col min="4" max="4" width="10.09765625" bestFit="1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304</v>
      </c>
      <c r="B3" s="2"/>
    </row>
    <row r="4" spans="1:3" x14ac:dyDescent="0.3">
      <c r="A4" s="4"/>
      <c r="B4" s="2"/>
      <c r="C4" s="272" t="s">
        <v>220</v>
      </c>
    </row>
    <row r="5" spans="1:3" x14ac:dyDescent="0.3">
      <c r="A5" s="4" t="s">
        <v>201</v>
      </c>
      <c r="B5" s="2">
        <f>'Total Orgs'!B74</f>
        <v>3450</v>
      </c>
      <c r="C5" s="47" t="s">
        <v>704</v>
      </c>
    </row>
    <row r="6" spans="1:3" x14ac:dyDescent="0.3">
      <c r="A6" s="4" t="s">
        <v>5</v>
      </c>
      <c r="B6" s="2"/>
      <c r="C6" s="272" t="s">
        <v>705</v>
      </c>
    </row>
    <row r="7" spans="1:3" s="15" customFormat="1" x14ac:dyDescent="0.3">
      <c r="A7" s="20" t="s">
        <v>6</v>
      </c>
      <c r="B7" s="32"/>
      <c r="C7" s="273"/>
    </row>
    <row r="8" spans="1:3" x14ac:dyDescent="0.3">
      <c r="A8" s="4" t="s">
        <v>7</v>
      </c>
      <c r="B8" s="2">
        <f>SUM(B12:B108)</f>
        <v>0</v>
      </c>
      <c r="C8" s="272"/>
    </row>
    <row r="9" spans="1:3" x14ac:dyDescent="0.3">
      <c r="A9" s="4" t="s">
        <v>202</v>
      </c>
      <c r="B9" s="2">
        <f>SUM(B5+B6-B7-B8)</f>
        <v>3450</v>
      </c>
      <c r="C9" s="272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13"/>
      <c r="B12" s="132"/>
      <c r="C12" s="15"/>
    </row>
    <row r="13" spans="1:3" x14ac:dyDescent="0.3">
      <c r="B13" s="132"/>
      <c r="C13" s="15"/>
    </row>
    <row r="14" spans="1:3" x14ac:dyDescent="0.3">
      <c r="A14" s="25"/>
      <c r="B14" s="99"/>
    </row>
    <row r="15" spans="1:3" x14ac:dyDescent="0.3">
      <c r="A15" s="25"/>
      <c r="B15" s="99"/>
    </row>
    <row r="16" spans="1:3" x14ac:dyDescent="0.3">
      <c r="B16" s="99"/>
    </row>
    <row r="17" spans="1:4" x14ac:dyDescent="0.3">
      <c r="A17" s="25"/>
      <c r="B17" s="99"/>
    </row>
    <row r="18" spans="1:4" x14ac:dyDescent="0.3">
      <c r="B18" s="99"/>
    </row>
    <row r="19" spans="1:4" x14ac:dyDescent="0.3">
      <c r="A19" s="25"/>
      <c r="B19" s="99"/>
      <c r="D19" s="127"/>
    </row>
    <row r="20" spans="1:4" x14ac:dyDescent="0.3">
      <c r="B20" s="99"/>
      <c r="D20" s="127"/>
    </row>
    <row r="21" spans="1:4" x14ac:dyDescent="0.3">
      <c r="B21" s="99"/>
      <c r="D21" s="129"/>
    </row>
    <row r="22" spans="1:4" x14ac:dyDescent="0.3">
      <c r="B22" s="99"/>
      <c r="D22" s="127"/>
    </row>
    <row r="23" spans="1:4" x14ac:dyDescent="0.3">
      <c r="B23" s="99"/>
    </row>
    <row r="24" spans="1:4" x14ac:dyDescent="0.3">
      <c r="B24" s="99"/>
    </row>
    <row r="25" spans="1:4" x14ac:dyDescent="0.3">
      <c r="A25" s="25"/>
      <c r="B25" s="99"/>
    </row>
    <row r="26" spans="1:4" x14ac:dyDescent="0.3">
      <c r="B26" s="99"/>
    </row>
    <row r="27" spans="1:4" x14ac:dyDescent="0.3">
      <c r="B27" s="99"/>
    </row>
    <row r="28" spans="1:4" x14ac:dyDescent="0.3">
      <c r="B28" s="99"/>
    </row>
    <row r="29" spans="1:4" x14ac:dyDescent="0.3">
      <c r="A29" s="25"/>
      <c r="B29" s="99"/>
    </row>
    <row r="30" spans="1:4" x14ac:dyDescent="0.3">
      <c r="B30" s="99"/>
    </row>
    <row r="31" spans="1:4" x14ac:dyDescent="0.3">
      <c r="B31" s="99"/>
    </row>
    <row r="33" spans="1:2" x14ac:dyDescent="0.3">
      <c r="A33" s="25"/>
      <c r="B33" s="99"/>
    </row>
  </sheetData>
  <hyperlinks>
    <hyperlink ref="A1" location="'Total Orgs'!A1" display="Total Organizations" xr:uid="{00000000-0004-0000-5400-000000000000}"/>
  </hyperlink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tabColor theme="0"/>
  </sheetPr>
  <dimension ref="A1:C16"/>
  <sheetViews>
    <sheetView workbookViewId="0"/>
  </sheetViews>
  <sheetFormatPr defaultRowHeight="15.6" x14ac:dyDescent="0.3"/>
  <cols>
    <col min="1" max="1" width="15" customWidth="1"/>
    <col min="3" max="3" width="33.69921875" customWidth="1"/>
  </cols>
  <sheetData>
    <row r="1" spans="1:3" x14ac:dyDescent="0.3">
      <c r="A1" s="5" t="s">
        <v>200</v>
      </c>
      <c r="B1" s="2"/>
      <c r="C1" s="1" t="e">
        <f>'Total Orgs'!#REF!</f>
        <v>#REF!</v>
      </c>
    </row>
    <row r="2" spans="1:3" x14ac:dyDescent="0.3">
      <c r="A2" s="5"/>
      <c r="B2" s="2"/>
    </row>
    <row r="3" spans="1:3" x14ac:dyDescent="0.3">
      <c r="A3" s="6" t="s">
        <v>84</v>
      </c>
      <c r="B3" s="2"/>
    </row>
    <row r="4" spans="1:3" x14ac:dyDescent="0.3">
      <c r="A4" s="4"/>
      <c r="B4" s="2"/>
    </row>
    <row r="5" spans="1:3" x14ac:dyDescent="0.3">
      <c r="A5" s="4" t="s">
        <v>201</v>
      </c>
      <c r="B5" s="2">
        <f>'Total Orgs'!B75</f>
        <v>1900</v>
      </c>
      <c r="C5" s="272" t="s">
        <v>215</v>
      </c>
    </row>
    <row r="6" spans="1:3" x14ac:dyDescent="0.3">
      <c r="A6" s="4" t="s">
        <v>5</v>
      </c>
      <c r="B6" s="2"/>
      <c r="C6" s="272" t="s">
        <v>305</v>
      </c>
    </row>
    <row r="7" spans="1:3" s="15" customFormat="1" x14ac:dyDescent="0.3">
      <c r="A7" s="20" t="s">
        <v>6</v>
      </c>
      <c r="B7" s="32">
        <f>'Total Orgs'!D75</f>
        <v>0</v>
      </c>
      <c r="C7" s="273" t="s">
        <v>495</v>
      </c>
    </row>
    <row r="8" spans="1:3" x14ac:dyDescent="0.3">
      <c r="A8" s="4" t="s">
        <v>7</v>
      </c>
      <c r="B8" s="2">
        <f>SUM(B12:B107)</f>
        <v>0</v>
      </c>
      <c r="C8" s="272" t="s">
        <v>498</v>
      </c>
    </row>
    <row r="9" spans="1:3" x14ac:dyDescent="0.3">
      <c r="A9" s="4" t="s">
        <v>202</v>
      </c>
      <c r="B9" s="2">
        <f>SUM(B5+B6-B7-B8)</f>
        <v>1900</v>
      </c>
      <c r="C9" s="272"/>
    </row>
    <row r="10" spans="1:3" x14ac:dyDescent="0.3">
      <c r="A10" s="4"/>
      <c r="B10" s="2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x14ac:dyDescent="0.3">
      <c r="A12" s="13"/>
      <c r="C12" s="15"/>
    </row>
    <row r="13" spans="1:3" x14ac:dyDescent="0.3">
      <c r="C13" s="15"/>
    </row>
    <row r="14" spans="1:3" x14ac:dyDescent="0.3">
      <c r="A14" s="25"/>
    </row>
    <row r="16" spans="1:3" x14ac:dyDescent="0.3">
      <c r="A16" s="25"/>
    </row>
  </sheetData>
  <hyperlinks>
    <hyperlink ref="A1" location="'Total Orgs'!A1" display="Total Organizations" xr:uid="{00000000-0004-0000-5500-000000000000}"/>
  </hyperlink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85</v>
      </c>
    </row>
    <row r="5" spans="1:3" x14ac:dyDescent="0.3">
      <c r="A5" s="4" t="s">
        <v>201</v>
      </c>
      <c r="B5" s="2">
        <f>'Total Orgs'!B76</f>
        <v>0</v>
      </c>
    </row>
    <row r="6" spans="1:3" x14ac:dyDescent="0.3">
      <c r="A6" s="4" t="s">
        <v>5</v>
      </c>
    </row>
    <row r="7" spans="1:3" s="15" customFormat="1" x14ac:dyDescent="0.3">
      <c r="A7" s="20" t="s">
        <v>6</v>
      </c>
      <c r="B7" s="32"/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B12" s="14"/>
      <c r="C12" s="15"/>
    </row>
    <row r="19" spans="1:3" s="21" customFormat="1" x14ac:dyDescent="0.3">
      <c r="A19" s="13"/>
      <c r="B19" s="14"/>
      <c r="C19" s="15"/>
    </row>
  </sheetData>
  <hyperlinks>
    <hyperlink ref="A1" location="'Total Orgs'!A1" display="Total Organizations" xr:uid="{00000000-0004-0000-5700-000000000000}"/>
  </hyperlinks>
  <pageMargins left="0.75" right="0.75" top="1" bottom="1" header="0.5" footer="0.5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923BF-8856-46F5-9BF8-79A840B6D225}">
  <sheetPr>
    <tabColor theme="0"/>
  </sheetPr>
  <dimension ref="A1:C19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86</v>
      </c>
      <c r="C3" s="272" t="s">
        <v>220</v>
      </c>
    </row>
    <row r="4" spans="1:3" x14ac:dyDescent="0.3">
      <c r="C4" s="47" t="s">
        <v>558</v>
      </c>
    </row>
    <row r="5" spans="1:3" x14ac:dyDescent="0.3">
      <c r="A5" s="4" t="s">
        <v>201</v>
      </c>
      <c r="B5" s="2">
        <f>'Total Orgs'!B77</f>
        <v>150</v>
      </c>
      <c r="C5" s="47" t="s">
        <v>565</v>
      </c>
    </row>
    <row r="6" spans="1:3" x14ac:dyDescent="0.3">
      <c r="A6" s="4" t="s">
        <v>5</v>
      </c>
      <c r="C6" s="47"/>
    </row>
    <row r="7" spans="1:3" s="15" customFormat="1" x14ac:dyDescent="0.3">
      <c r="A7" s="20" t="s">
        <v>6</v>
      </c>
      <c r="B7" s="32"/>
      <c r="C7" s="138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SUM(B5+B6-B7-B8)</f>
        <v>150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B12" s="14"/>
      <c r="C12" s="15"/>
    </row>
    <row r="19" spans="1:3" s="21" customFormat="1" x14ac:dyDescent="0.3">
      <c r="A19" s="13"/>
      <c r="B19" s="14"/>
      <c r="C19" s="15"/>
    </row>
  </sheetData>
  <hyperlinks>
    <hyperlink ref="A1" location="'Total Orgs'!A1" display="Total Organizations" xr:uid="{96A4C7F9-2506-432D-B3FA-10CA31953CA5}"/>
  </hyperlinks>
  <pageMargins left="0.75" right="0.75" top="1" bottom="1" header="0.5" footer="0.5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>
    <tabColor theme="0"/>
  </sheetPr>
  <dimension ref="A1:F90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.5" customWidth="1"/>
  </cols>
  <sheetData>
    <row r="1" spans="1:6" x14ac:dyDescent="0.3">
      <c r="A1" s="5" t="s">
        <v>200</v>
      </c>
      <c r="C1" s="1" t="e">
        <f>'Total Orgs'!#REF!</f>
        <v>#REF!</v>
      </c>
    </row>
    <row r="2" spans="1:6" x14ac:dyDescent="0.3">
      <c r="A2" s="5"/>
    </row>
    <row r="3" spans="1:6" x14ac:dyDescent="0.3">
      <c r="A3" s="6" t="s">
        <v>87</v>
      </c>
      <c r="C3" t="s">
        <v>306</v>
      </c>
    </row>
    <row r="4" spans="1:6" x14ac:dyDescent="0.3">
      <c r="C4" t="s">
        <v>307</v>
      </c>
    </row>
    <row r="5" spans="1:6" x14ac:dyDescent="0.3">
      <c r="A5" s="4" t="s">
        <v>201</v>
      </c>
      <c r="B5" s="2">
        <f>'Total Orgs'!B78</f>
        <v>15000</v>
      </c>
      <c r="C5" t="s">
        <v>308</v>
      </c>
    </row>
    <row r="6" spans="1:6" x14ac:dyDescent="0.3">
      <c r="A6" s="4" t="s">
        <v>5</v>
      </c>
      <c r="C6" s="272" t="s">
        <v>215</v>
      </c>
    </row>
    <row r="7" spans="1:6" x14ac:dyDescent="0.3">
      <c r="A7" s="4" t="s">
        <v>6</v>
      </c>
      <c r="C7" s="272" t="s">
        <v>640</v>
      </c>
    </row>
    <row r="8" spans="1:6" x14ac:dyDescent="0.3">
      <c r="A8" s="4" t="s">
        <v>7</v>
      </c>
      <c r="B8" s="2">
        <f>SUM(B12:B157)</f>
        <v>0</v>
      </c>
      <c r="C8" s="272" t="s">
        <v>641</v>
      </c>
    </row>
    <row r="9" spans="1:6" x14ac:dyDescent="0.3">
      <c r="A9" s="4" t="s">
        <v>202</v>
      </c>
      <c r="B9" s="2">
        <f>SUM(B5+B6-B8)</f>
        <v>15000</v>
      </c>
      <c r="C9" s="272" t="s">
        <v>309</v>
      </c>
    </row>
    <row r="10" spans="1:6" x14ac:dyDescent="0.3">
      <c r="C10" s="272"/>
    </row>
    <row r="11" spans="1:6" s="1" customFormat="1" x14ac:dyDescent="0.3">
      <c r="A11" s="7" t="s">
        <v>203</v>
      </c>
      <c r="B11" s="3" t="s">
        <v>204</v>
      </c>
      <c r="C11" s="1" t="s">
        <v>205</v>
      </c>
      <c r="F11" s="47"/>
    </row>
    <row r="12" spans="1:6" s="1" customFormat="1" x14ac:dyDescent="0.3">
      <c r="A12" s="130"/>
      <c r="B12" s="98"/>
      <c r="C12" s="97"/>
      <c r="F12" s="47"/>
    </row>
    <row r="13" spans="1:6" s="1" customFormat="1" x14ac:dyDescent="0.3">
      <c r="A13" s="130"/>
      <c r="B13" s="98"/>
      <c r="C13" s="97"/>
      <c r="F13" s="47"/>
    </row>
    <row r="14" spans="1:6" s="1" customFormat="1" x14ac:dyDescent="0.3">
      <c r="A14" s="130"/>
      <c r="B14" s="98"/>
      <c r="C14" s="97"/>
      <c r="F14" s="47"/>
    </row>
    <row r="15" spans="1:6" s="1" customFormat="1" x14ac:dyDescent="0.3">
      <c r="A15" s="130"/>
      <c r="B15" s="209"/>
      <c r="C15" s="97"/>
      <c r="F15" s="47"/>
    </row>
    <row r="16" spans="1:6" x14ac:dyDescent="0.3">
      <c r="A16" s="130"/>
      <c r="C16" s="97"/>
    </row>
    <row r="17" spans="1:3" x14ac:dyDescent="0.3">
      <c r="C17" s="76"/>
    </row>
    <row r="18" spans="1:3" x14ac:dyDescent="0.3">
      <c r="A18" s="75"/>
      <c r="C18" s="82"/>
    </row>
    <row r="19" spans="1:3" x14ac:dyDescent="0.3">
      <c r="A19" s="75"/>
      <c r="C19" s="77"/>
    </row>
    <row r="20" spans="1:3" x14ac:dyDescent="0.3">
      <c r="A20" s="75"/>
      <c r="C20" s="77"/>
    </row>
    <row r="21" spans="1:3" x14ac:dyDescent="0.3">
      <c r="A21" s="75"/>
      <c r="C21" s="77"/>
    </row>
    <row r="22" spans="1:3" x14ac:dyDescent="0.3">
      <c r="C22" s="13"/>
    </row>
    <row r="23" spans="1:3" x14ac:dyDescent="0.3">
      <c r="A23" s="75"/>
      <c r="C23" s="13"/>
    </row>
    <row r="24" spans="1:3" x14ac:dyDescent="0.3">
      <c r="A24" s="75"/>
      <c r="C24" s="20"/>
    </row>
    <row r="25" spans="1:3" s="21" customFormat="1" x14ac:dyDescent="0.3">
      <c r="A25" s="80"/>
      <c r="B25" s="14"/>
      <c r="C25" s="15"/>
    </row>
    <row r="26" spans="1:3" x14ac:dyDescent="0.3">
      <c r="A26" s="75"/>
      <c r="C26" s="13"/>
    </row>
    <row r="27" spans="1:3" x14ac:dyDescent="0.3">
      <c r="A27" s="75"/>
      <c r="C27" s="13"/>
    </row>
    <row r="28" spans="1:3" x14ac:dyDescent="0.3">
      <c r="A28" s="75"/>
      <c r="C28" s="13"/>
    </row>
    <row r="29" spans="1:3" x14ac:dyDescent="0.3">
      <c r="A29" s="75"/>
      <c r="C29" s="13"/>
    </row>
    <row r="30" spans="1:3" x14ac:dyDescent="0.3">
      <c r="A30" s="75"/>
      <c r="C30" s="13"/>
    </row>
    <row r="31" spans="1:3" x14ac:dyDescent="0.3">
      <c r="A31" s="75"/>
    </row>
    <row r="32" spans="1:3" x14ac:dyDescent="0.3">
      <c r="A32" s="75"/>
      <c r="C32" s="13"/>
    </row>
    <row r="33" spans="1:3" x14ac:dyDescent="0.3">
      <c r="A33" s="78"/>
      <c r="B33" s="79"/>
      <c r="C33" s="13"/>
    </row>
    <row r="34" spans="1:3" x14ac:dyDescent="0.3">
      <c r="A34" s="73"/>
      <c r="B34" s="74"/>
      <c r="C34" s="76"/>
    </row>
    <row r="35" spans="1:3" x14ac:dyDescent="0.3">
      <c r="A35" s="75"/>
      <c r="C35" s="76"/>
    </row>
    <row r="36" spans="1:3" s="21" customFormat="1" x14ac:dyDescent="0.3">
      <c r="A36" s="75"/>
      <c r="B36" s="2"/>
      <c r="C36" s="77"/>
    </row>
    <row r="37" spans="1:3" x14ac:dyDescent="0.3">
      <c r="A37" s="80"/>
      <c r="B37" s="14"/>
      <c r="C37" s="83"/>
    </row>
    <row r="38" spans="1:3" x14ac:dyDescent="0.3">
      <c r="A38" s="75"/>
      <c r="C38" s="76"/>
    </row>
    <row r="39" spans="1:3" x14ac:dyDescent="0.3">
      <c r="A39" s="75"/>
      <c r="C39" s="76"/>
    </row>
    <row r="40" spans="1:3" x14ac:dyDescent="0.3">
      <c r="A40" s="78"/>
      <c r="B40" s="79"/>
      <c r="C40" s="56"/>
    </row>
    <row r="41" spans="1:3" x14ac:dyDescent="0.3">
      <c r="A41" s="73"/>
      <c r="B41" s="74"/>
      <c r="C41" s="89"/>
    </row>
    <row r="42" spans="1:3" x14ac:dyDescent="0.3">
      <c r="A42" s="75"/>
      <c r="C42" s="76"/>
    </row>
    <row r="43" spans="1:3" x14ac:dyDescent="0.3">
      <c r="A43" s="75"/>
      <c r="C43" s="76"/>
    </row>
    <row r="44" spans="1:3" x14ac:dyDescent="0.3">
      <c r="A44" s="75"/>
      <c r="C44" s="76"/>
    </row>
    <row r="45" spans="1:3" s="21" customFormat="1" x14ac:dyDescent="0.3">
      <c r="A45" s="78"/>
      <c r="B45" s="79"/>
      <c r="C45" s="90"/>
    </row>
    <row r="46" spans="1:3" x14ac:dyDescent="0.3">
      <c r="A46" s="73"/>
      <c r="B46" s="74"/>
      <c r="C46" s="89"/>
    </row>
    <row r="47" spans="1:3" s="21" customFormat="1" x14ac:dyDescent="0.3">
      <c r="A47" s="80"/>
      <c r="B47" s="14"/>
      <c r="C47" s="82"/>
    </row>
    <row r="48" spans="1:3" x14ac:dyDescent="0.3">
      <c r="A48" s="75"/>
      <c r="C48" s="91"/>
    </row>
    <row r="49" spans="1:3" x14ac:dyDescent="0.3">
      <c r="A49" s="75"/>
      <c r="C49" s="91"/>
    </row>
    <row r="50" spans="1:3" x14ac:dyDescent="0.3">
      <c r="A50" s="78"/>
      <c r="B50" s="79"/>
      <c r="C50" s="56"/>
    </row>
    <row r="53" spans="1:3" x14ac:dyDescent="0.3">
      <c r="C53" s="4"/>
    </row>
    <row r="54" spans="1:3" x14ac:dyDescent="0.3">
      <c r="C54" s="4"/>
    </row>
    <row r="55" spans="1:3" x14ac:dyDescent="0.3">
      <c r="C55" s="4"/>
    </row>
    <row r="56" spans="1:3" x14ac:dyDescent="0.3">
      <c r="C56" s="10"/>
    </row>
    <row r="57" spans="1:3" x14ac:dyDescent="0.3">
      <c r="C57" s="4"/>
    </row>
    <row r="58" spans="1:3" x14ac:dyDescent="0.3">
      <c r="C58" s="4"/>
    </row>
    <row r="59" spans="1:3" x14ac:dyDescent="0.3">
      <c r="C59" s="4"/>
    </row>
    <row r="60" spans="1:3" x14ac:dyDescent="0.3">
      <c r="C60" s="10"/>
    </row>
    <row r="65" spans="1:3" x14ac:dyDescent="0.3">
      <c r="C65" s="11"/>
    </row>
    <row r="67" spans="1:3" x14ac:dyDescent="0.3">
      <c r="C67" s="4"/>
    </row>
    <row r="68" spans="1:3" x14ac:dyDescent="0.3">
      <c r="C68" s="4"/>
    </row>
    <row r="70" spans="1:3" x14ac:dyDescent="0.3">
      <c r="C70" s="11"/>
    </row>
    <row r="74" spans="1:3" s="2" customFormat="1" x14ac:dyDescent="0.3">
      <c r="A74" s="4"/>
      <c r="C74" s="11"/>
    </row>
    <row r="78" spans="1:3" s="21" customFormat="1" x14ac:dyDescent="0.3">
      <c r="A78" s="13"/>
      <c r="B78" s="14"/>
      <c r="C78" s="15"/>
    </row>
    <row r="85" spans="3:3" x14ac:dyDescent="0.3">
      <c r="C85" s="4"/>
    </row>
    <row r="90" spans="3:3" x14ac:dyDescent="0.3">
      <c r="C90" s="4"/>
    </row>
  </sheetData>
  <hyperlinks>
    <hyperlink ref="A1" location="'Total Orgs'!A1" display="Total Organizations" xr:uid="{00000000-0004-0000-5800-000000000000}"/>
  </hyperlinks>
  <pageMargins left="0.75" right="0.75" top="1" bottom="1" header="0.5" footer="0.5"/>
  <pageSetup orientation="portrait" horizontalDpi="4294967292" verticalDpi="4294967292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8D462-FA03-4470-9AF1-B5D62991C1DC}">
  <sheetPr>
    <tabColor theme="0"/>
  </sheetPr>
  <dimension ref="A1:C14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89</v>
      </c>
      <c r="C3" t="s">
        <v>220</v>
      </c>
    </row>
    <row r="4" spans="1:3" x14ac:dyDescent="0.3">
      <c r="A4" s="4"/>
      <c r="C4" t="s">
        <v>763</v>
      </c>
    </row>
    <row r="5" spans="1:3" x14ac:dyDescent="0.3">
      <c r="A5" s="4" t="s">
        <v>201</v>
      </c>
      <c r="B5" s="2">
        <f>'Total Orgs'!B80</f>
        <v>500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500</v>
      </c>
    </row>
    <row r="10" spans="1:3" x14ac:dyDescent="0.3">
      <c r="A10" s="4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</sheetData>
  <hyperlinks>
    <hyperlink ref="A1" location="'Total Orgs'!A1" display="Total Organizations" xr:uid="{50CE7FB8-D891-461C-ADB6-0D52CD92ED87}"/>
  </hyperlink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95B05-CDFF-488D-B88B-3FA8E31EA018}">
  <sheetPr>
    <tabColor theme="0"/>
  </sheetPr>
  <dimension ref="A1:C14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90</v>
      </c>
    </row>
    <row r="4" spans="1:3" x14ac:dyDescent="0.3">
      <c r="A4" s="4"/>
    </row>
    <row r="5" spans="1:3" x14ac:dyDescent="0.3">
      <c r="A5" s="4" t="s">
        <v>201</v>
      </c>
      <c r="B5" s="2">
        <f>'Total Orgs'!B81</f>
        <v>500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500</v>
      </c>
    </row>
    <row r="10" spans="1:3" x14ac:dyDescent="0.3">
      <c r="A10" s="4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</sheetData>
  <hyperlinks>
    <hyperlink ref="A1" location="'Total Orgs'!A1" display="Total Organizations" xr:uid="{F9FBED56-3FA2-4C3F-8582-78591950CFDD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223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Orgs'!B11</f>
        <v>2200</v>
      </c>
      <c r="C5" s="47" t="s">
        <v>697</v>
      </c>
    </row>
    <row r="6" spans="1:3" x14ac:dyDescent="0.3">
      <c r="A6" s="4" t="s">
        <v>5</v>
      </c>
      <c r="C6" s="47" t="s">
        <v>784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2200</v>
      </c>
      <c r="C9" s="47"/>
    </row>
    <row r="10" spans="1:3" x14ac:dyDescent="0.3">
      <c r="C10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0B00-000000000000}"/>
  </hyperlinks>
  <pageMargins left="0.75" right="0.75" top="1" bottom="1" header="0.5" footer="0.5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4EAB8-36FA-4D58-B8D1-1C63D587D5C3}">
  <sheetPr>
    <tabColor theme="0"/>
  </sheetPr>
  <dimension ref="A1:C14"/>
  <sheetViews>
    <sheetView workbookViewId="0">
      <selection activeCell="B7" sqref="B7"/>
    </sheetView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88</v>
      </c>
    </row>
    <row r="4" spans="1:3" x14ac:dyDescent="0.3">
      <c r="A4" s="4"/>
    </row>
    <row r="5" spans="1:3" x14ac:dyDescent="0.3">
      <c r="A5" s="4" t="s">
        <v>201</v>
      </c>
      <c r="B5" s="2">
        <f>'Total Orgs'!B79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0" spans="1:3" x14ac:dyDescent="0.3">
      <c r="A10" s="4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</sheetData>
  <hyperlinks>
    <hyperlink ref="A1" location="'Total Orgs'!A1" display="Total Organizations" xr:uid="{0464D9F7-A4F0-4014-B2C8-019CF2F43BEF}"/>
  </hyperlinks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FCB07-0A08-4A1E-91B4-CFCAD92FBA0A}">
  <sheetPr>
    <tabColor theme="0"/>
  </sheetPr>
  <dimension ref="A1:C16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144</v>
      </c>
      <c r="C3" s="272" t="s">
        <v>220</v>
      </c>
    </row>
    <row r="4" spans="1:3" x14ac:dyDescent="0.3">
      <c r="A4" s="4"/>
      <c r="C4" s="47" t="s">
        <v>557</v>
      </c>
    </row>
    <row r="5" spans="1:3" x14ac:dyDescent="0.3">
      <c r="A5" s="4" t="s">
        <v>201</v>
      </c>
      <c r="B5" s="2">
        <f>'Total Orgs'!B135</f>
        <v>500</v>
      </c>
      <c r="C5" s="47" t="s">
        <v>622</v>
      </c>
    </row>
    <row r="6" spans="1:3" x14ac:dyDescent="0.3">
      <c r="A6" s="4" t="s">
        <v>5</v>
      </c>
      <c r="C6" s="47"/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290</v>
      </c>
      <c r="C8" s="47"/>
    </row>
    <row r="9" spans="1:3" x14ac:dyDescent="0.3">
      <c r="A9" s="4" t="s">
        <v>202</v>
      </c>
      <c r="B9" s="2">
        <f>SUM(B5+B6-B7-B8)</f>
        <v>210</v>
      </c>
      <c r="C9" s="47"/>
    </row>
    <row r="10" spans="1:3" x14ac:dyDescent="0.3">
      <c r="A10" s="4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ht="31.2" x14ac:dyDescent="0.3">
      <c r="A12" s="13" t="s">
        <v>863</v>
      </c>
      <c r="B12" s="14">
        <v>290</v>
      </c>
      <c r="C12" s="15" t="s">
        <v>864</v>
      </c>
    </row>
    <row r="13" spans="1:3" x14ac:dyDescent="0.3">
      <c r="A13" s="4"/>
      <c r="C13" t="s">
        <v>865</v>
      </c>
    </row>
    <row r="14" spans="1:3" x14ac:dyDescent="0.3">
      <c r="A14" s="25"/>
      <c r="C14" t="s">
        <v>866</v>
      </c>
    </row>
    <row r="15" spans="1:3" x14ac:dyDescent="0.3">
      <c r="C15" t="s">
        <v>867</v>
      </c>
    </row>
    <row r="16" spans="1:3" x14ac:dyDescent="0.3">
      <c r="A16" s="25"/>
      <c r="C16" t="s">
        <v>875</v>
      </c>
    </row>
  </sheetData>
  <hyperlinks>
    <hyperlink ref="A1" location="'Total Orgs'!A1" display="Total Organizations" xr:uid="{1B05B869-AE83-4250-85DF-FABCE0C4A2AD}"/>
  </hyperlinks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852CC-0CF0-4016-BE20-62348DFBBC6B}">
  <sheetPr>
    <tabColor theme="0"/>
  </sheetPr>
  <dimension ref="A1:C16"/>
  <sheetViews>
    <sheetView workbookViewId="0"/>
  </sheetViews>
  <sheetFormatPr defaultRowHeight="15.6" x14ac:dyDescent="0.3"/>
  <cols>
    <col min="1" max="1" width="19.3984375" customWidth="1"/>
    <col min="2" max="2" width="13" style="2" customWidth="1"/>
    <col min="3" max="3" width="31.0976562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310</v>
      </c>
    </row>
    <row r="4" spans="1:3" x14ac:dyDescent="0.3">
      <c r="A4" s="4"/>
    </row>
    <row r="5" spans="1:3" x14ac:dyDescent="0.3">
      <c r="A5" s="4" t="s">
        <v>201</v>
      </c>
      <c r="B5" s="2">
        <f>'Total Orgs'!B134</f>
        <v>0</v>
      </c>
    </row>
    <row r="6" spans="1:3" x14ac:dyDescent="0.3">
      <c r="A6" s="4" t="s">
        <v>5</v>
      </c>
    </row>
    <row r="7" spans="1:3" x14ac:dyDescent="0.3">
      <c r="A7" s="4" t="s">
        <v>6</v>
      </c>
      <c r="B7" s="2" t="e">
        <f>'Total Orgs'!#REF!</f>
        <v>#REF!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 t="e">
        <f>SUM(B5+B6-B7-B8)</f>
        <v>#REF!</v>
      </c>
    </row>
    <row r="10" spans="1:3" x14ac:dyDescent="0.3">
      <c r="A10" s="4"/>
    </row>
    <row r="11" spans="1:3" x14ac:dyDescent="0.3">
      <c r="A11" s="7" t="s">
        <v>203</v>
      </c>
      <c r="B11" s="3" t="s">
        <v>204</v>
      </c>
      <c r="C11" s="1" t="s">
        <v>205</v>
      </c>
    </row>
    <row r="12" spans="1:3" s="21" customFormat="1" x14ac:dyDescent="0.3">
      <c r="A12" s="13"/>
      <c r="B12" s="14"/>
      <c r="C12" s="15"/>
    </row>
    <row r="13" spans="1:3" x14ac:dyDescent="0.3">
      <c r="A13" s="4"/>
    </row>
    <row r="14" spans="1:3" x14ac:dyDescent="0.3">
      <c r="A14" s="25"/>
    </row>
    <row r="16" spans="1:3" x14ac:dyDescent="0.3">
      <c r="A16" s="25"/>
    </row>
  </sheetData>
  <hyperlinks>
    <hyperlink ref="A1" location="'Total Orgs'!A1" display="Total Organizations" xr:uid="{6BCC4D0F-C37C-4491-99CF-292B2D68BD5B}"/>
  </hyperlinks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91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Orgs'!B82</f>
        <v>3000</v>
      </c>
      <c r="C5" s="272" t="s">
        <v>309</v>
      </c>
    </row>
    <row r="6" spans="1:3" x14ac:dyDescent="0.3">
      <c r="A6" s="4" t="s">
        <v>5</v>
      </c>
      <c r="B6" s="2">
        <v>0</v>
      </c>
      <c r="C6" s="272" t="s">
        <v>311</v>
      </c>
    </row>
    <row r="7" spans="1:3" x14ac:dyDescent="0.3">
      <c r="A7" s="4" t="s">
        <v>6</v>
      </c>
      <c r="C7" s="272" t="s">
        <v>428</v>
      </c>
    </row>
    <row r="8" spans="1:3" x14ac:dyDescent="0.3">
      <c r="A8" s="4" t="s">
        <v>7</v>
      </c>
      <c r="B8" s="2">
        <f>SUM(B12:B102)</f>
        <v>0</v>
      </c>
      <c r="C8" s="272" t="s">
        <v>781</v>
      </c>
    </row>
    <row r="9" spans="1:3" x14ac:dyDescent="0.3">
      <c r="A9" s="4" t="s">
        <v>202</v>
      </c>
      <c r="B9" s="2">
        <f>SUM(B5+B6-B8)</f>
        <v>3000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s="1" customFormat="1" x14ac:dyDescent="0.3">
      <c r="A12" s="4"/>
      <c r="B12" s="2"/>
      <c r="C12"/>
    </row>
    <row r="16" spans="1:3" s="21" customFormat="1" x14ac:dyDescent="0.3">
      <c r="A16" s="13"/>
      <c r="B16" s="14"/>
      <c r="C16" s="15"/>
    </row>
  </sheetData>
  <hyperlinks>
    <hyperlink ref="A1" location="'Total Orgs'!A1" display="Total Organizations" xr:uid="{00000000-0004-0000-5D00-000000000000}"/>
  </hyperlinks>
  <pageMargins left="0.75" right="0.75" top="1" bottom="1" header="0.5" footer="0.5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>
    <tabColor theme="0"/>
  </sheetPr>
  <dimension ref="A1:D62"/>
  <sheetViews>
    <sheetView zoomScale="110" zoomScaleNormal="11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1.699218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  <c r="C2" t="s">
        <v>312</v>
      </c>
    </row>
    <row r="3" spans="1:4" x14ac:dyDescent="0.3">
      <c r="A3" s="6" t="s">
        <v>92</v>
      </c>
      <c r="C3" t="s">
        <v>313</v>
      </c>
    </row>
    <row r="4" spans="1:4" x14ac:dyDescent="0.3">
      <c r="C4" s="272" t="s">
        <v>235</v>
      </c>
    </row>
    <row r="5" spans="1:4" x14ac:dyDescent="0.3">
      <c r="A5" s="4" t="s">
        <v>201</v>
      </c>
      <c r="B5" s="2">
        <f>'Total Orgs'!B83</f>
        <v>15000</v>
      </c>
      <c r="C5" s="272" t="s">
        <v>314</v>
      </c>
      <c r="D5" t="s">
        <v>315</v>
      </c>
    </row>
    <row r="6" spans="1:4" x14ac:dyDescent="0.3">
      <c r="A6" s="4" t="s">
        <v>5</v>
      </c>
      <c r="C6" s="272" t="s">
        <v>316</v>
      </c>
      <c r="D6" t="s">
        <v>317</v>
      </c>
    </row>
    <row r="7" spans="1:4" x14ac:dyDescent="0.3">
      <c r="A7" s="4" t="s">
        <v>6</v>
      </c>
      <c r="C7" s="272" t="s">
        <v>428</v>
      </c>
      <c r="D7" t="s">
        <v>318</v>
      </c>
    </row>
    <row r="8" spans="1:4" x14ac:dyDescent="0.3">
      <c r="A8" s="4" t="s">
        <v>7</v>
      </c>
      <c r="B8" s="2">
        <f>SUM(B12:B134)</f>
        <v>0</v>
      </c>
      <c r="C8" s="272" t="s">
        <v>780</v>
      </c>
      <c r="D8" t="s">
        <v>319</v>
      </c>
    </row>
    <row r="9" spans="1:4" x14ac:dyDescent="0.3">
      <c r="A9" s="4" t="s">
        <v>202</v>
      </c>
      <c r="B9" s="2">
        <f>SUM(B5+B6-B8)</f>
        <v>15000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2" spans="1:4" x14ac:dyDescent="0.3">
      <c r="A12" s="75"/>
      <c r="B12"/>
    </row>
    <row r="13" spans="1:4" x14ac:dyDescent="0.3">
      <c r="A13" s="75"/>
      <c r="B13"/>
    </row>
    <row r="14" spans="1:4" x14ac:dyDescent="0.3">
      <c r="A14" s="75"/>
      <c r="B14"/>
    </row>
    <row r="15" spans="1:4" x14ac:dyDescent="0.3">
      <c r="A15" s="75"/>
      <c r="B15"/>
    </row>
    <row r="16" spans="1:4" x14ac:dyDescent="0.3">
      <c r="A16" s="75"/>
      <c r="B16"/>
    </row>
    <row r="17" spans="1:4" x14ac:dyDescent="0.3">
      <c r="A17" s="75"/>
      <c r="B17"/>
    </row>
    <row r="18" spans="1:4" x14ac:dyDescent="0.3">
      <c r="A18" s="75"/>
      <c r="B18"/>
    </row>
    <row r="19" spans="1:4" x14ac:dyDescent="0.3">
      <c r="A19" s="75"/>
      <c r="B19"/>
    </row>
    <row r="20" spans="1:4" x14ac:dyDescent="0.3">
      <c r="A20" s="75"/>
      <c r="B20"/>
      <c r="D20" s="133"/>
    </row>
    <row r="21" spans="1:4" x14ac:dyDescent="0.3">
      <c r="A21" s="75"/>
      <c r="B21"/>
    </row>
    <row r="22" spans="1:4" x14ac:dyDescent="0.3">
      <c r="A22" s="75"/>
      <c r="B22"/>
    </row>
    <row r="23" spans="1:4" x14ac:dyDescent="0.3">
      <c r="B23"/>
    </row>
    <row r="24" spans="1:4" x14ac:dyDescent="0.3">
      <c r="A24" s="75"/>
      <c r="B24"/>
    </row>
    <row r="25" spans="1:4" x14ac:dyDescent="0.3">
      <c r="A25" s="75"/>
      <c r="B25"/>
    </row>
    <row r="26" spans="1:4" x14ac:dyDescent="0.3">
      <c r="A26" s="75"/>
      <c r="B26"/>
    </row>
    <row r="27" spans="1:4" x14ac:dyDescent="0.3">
      <c r="A27" s="75"/>
      <c r="B27"/>
    </row>
    <row r="28" spans="1:4" s="21" customFormat="1" x14ac:dyDescent="0.3">
      <c r="A28" s="13"/>
      <c r="B28"/>
      <c r="C28"/>
    </row>
    <row r="29" spans="1:4" x14ac:dyDescent="0.3">
      <c r="A29" s="75"/>
      <c r="B29"/>
    </row>
    <row r="30" spans="1:4" x14ac:dyDescent="0.3">
      <c r="A30" s="75"/>
      <c r="B30"/>
    </row>
    <row r="31" spans="1:4" x14ac:dyDescent="0.3">
      <c r="A31" s="75"/>
      <c r="B31"/>
    </row>
    <row r="32" spans="1:4" x14ac:dyDescent="0.3">
      <c r="A32" s="75"/>
      <c r="C32" s="76"/>
    </row>
    <row r="33" spans="1:3" x14ac:dyDescent="0.3">
      <c r="A33" s="75"/>
      <c r="C33" s="76"/>
    </row>
    <row r="34" spans="1:3" x14ac:dyDescent="0.3">
      <c r="A34" s="73"/>
      <c r="B34" s="74"/>
      <c r="C34" s="51"/>
    </row>
    <row r="35" spans="1:3" x14ac:dyDescent="0.3">
      <c r="A35" s="75"/>
      <c r="C35" s="76"/>
    </row>
    <row r="36" spans="1:3" s="21" customFormat="1" x14ac:dyDescent="0.3">
      <c r="A36" s="80"/>
      <c r="B36" s="14"/>
      <c r="C36" s="81"/>
    </row>
    <row r="37" spans="1:3" x14ac:dyDescent="0.3">
      <c r="A37" s="75"/>
      <c r="C37" s="76"/>
    </row>
    <row r="38" spans="1:3" x14ac:dyDescent="0.3">
      <c r="A38" s="75"/>
      <c r="C38" s="76"/>
    </row>
    <row r="39" spans="1:3" x14ac:dyDescent="0.3">
      <c r="A39" s="78"/>
      <c r="B39" s="79"/>
      <c r="C39" s="56"/>
    </row>
    <row r="40" spans="1:3" x14ac:dyDescent="0.3">
      <c r="A40" s="73"/>
      <c r="B40" s="74"/>
      <c r="C40" s="51"/>
    </row>
    <row r="41" spans="1:3" s="21" customFormat="1" x14ac:dyDescent="0.3">
      <c r="A41" s="80"/>
      <c r="B41" s="14"/>
      <c r="C41" s="81"/>
    </row>
    <row r="42" spans="1:3" x14ac:dyDescent="0.3">
      <c r="A42" s="75"/>
      <c r="C42" s="76"/>
    </row>
    <row r="43" spans="1:3" x14ac:dyDescent="0.3">
      <c r="A43" s="75"/>
      <c r="C43" s="84"/>
    </row>
    <row r="44" spans="1:3" x14ac:dyDescent="0.3">
      <c r="A44" s="78"/>
      <c r="B44" s="79"/>
      <c r="C44" s="56"/>
    </row>
    <row r="45" spans="1:3" x14ac:dyDescent="0.3">
      <c r="A45" s="73"/>
      <c r="B45" s="74"/>
      <c r="C45" s="51"/>
    </row>
    <row r="46" spans="1:3" x14ac:dyDescent="0.3">
      <c r="A46" s="75"/>
      <c r="C46" s="76"/>
    </row>
    <row r="47" spans="1:3" x14ac:dyDescent="0.3">
      <c r="A47" s="75"/>
      <c r="C47" s="76"/>
    </row>
    <row r="48" spans="1:3" x14ac:dyDescent="0.3">
      <c r="A48" s="78"/>
      <c r="B48" s="79"/>
      <c r="C48" s="56"/>
    </row>
    <row r="49" spans="1:3" x14ac:dyDescent="0.3">
      <c r="C49" s="76"/>
    </row>
    <row r="50" spans="1:3" x14ac:dyDescent="0.3">
      <c r="C50" s="76"/>
    </row>
    <row r="60" spans="1:3" s="21" customFormat="1" x14ac:dyDescent="0.3">
      <c r="A60" s="13"/>
      <c r="B60" s="14"/>
      <c r="C60" s="15"/>
    </row>
    <row r="62" spans="1:3" x14ac:dyDescent="0.3">
      <c r="C62" s="4"/>
    </row>
  </sheetData>
  <hyperlinks>
    <hyperlink ref="A1" location="'Total Orgs'!A1" display="Total Organizations" xr:uid="{00000000-0004-0000-5E00-000000000000}"/>
  </hyperlinks>
  <pageMargins left="0.75" right="0.75" top="1" bottom="1" header="0.5" footer="0.5"/>
  <pageSetup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>
    <tabColor theme="0"/>
  </sheetPr>
  <dimension ref="A1:C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93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Orgs'!B84</f>
        <v>750</v>
      </c>
      <c r="C5" s="272" t="s">
        <v>684</v>
      </c>
    </row>
    <row r="6" spans="1:3" x14ac:dyDescent="0.3">
      <c r="A6" s="4" t="s">
        <v>5</v>
      </c>
      <c r="B6" s="2">
        <f>'Total Orgs'!C84</f>
        <v>0</v>
      </c>
      <c r="C6" s="272" t="s">
        <v>688</v>
      </c>
    </row>
    <row r="7" spans="1:3" s="21" customFormat="1" x14ac:dyDescent="0.3">
      <c r="A7" s="13" t="s">
        <v>6</v>
      </c>
      <c r="B7" s="14"/>
      <c r="C7" s="273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SUM(B5+B6-B7-B8)</f>
        <v>750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B12" s="74"/>
      <c r="C12" s="51"/>
    </row>
    <row r="13" spans="1:3" x14ac:dyDescent="0.3">
      <c r="C13" s="84"/>
    </row>
    <row r="16" spans="1:3" x14ac:dyDescent="0.3">
      <c r="A16" s="13"/>
      <c r="B16" s="14"/>
      <c r="C16" s="15"/>
    </row>
  </sheetData>
  <hyperlinks>
    <hyperlink ref="A1" location="'Total Orgs'!A1" display="Total Organizations" xr:uid="{00000000-0004-0000-5F00-000000000000}"/>
  </hyperlinks>
  <pageMargins left="0.75" right="0.75" top="1" bottom="1" header="0.5" footer="0.5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>
    <tabColor theme="0"/>
  </sheetPr>
  <dimension ref="A1:C17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94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Orgs'!B85</f>
        <v>7200</v>
      </c>
      <c r="C5" s="47" t="s">
        <v>311</v>
      </c>
    </row>
    <row r="6" spans="1:3" x14ac:dyDescent="0.3">
      <c r="A6" s="4" t="s">
        <v>5</v>
      </c>
      <c r="C6" s="47" t="s">
        <v>320</v>
      </c>
    </row>
    <row r="7" spans="1:3" x14ac:dyDescent="0.3">
      <c r="A7" s="4" t="s">
        <v>6</v>
      </c>
      <c r="C7" s="47" t="s">
        <v>321</v>
      </c>
    </row>
    <row r="8" spans="1:3" x14ac:dyDescent="0.3">
      <c r="A8" s="4" t="s">
        <v>7</v>
      </c>
      <c r="B8" s="2">
        <f>SUM(B12:B105)</f>
        <v>0</v>
      </c>
      <c r="C8" s="47" t="s">
        <v>684</v>
      </c>
    </row>
    <row r="9" spans="1:3" x14ac:dyDescent="0.3">
      <c r="A9" s="4" t="s">
        <v>202</v>
      </c>
      <c r="B9" s="2">
        <f>SUM(B5+B6-B8)</f>
        <v>7200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  <row r="12" spans="1:3" x14ac:dyDescent="0.3">
      <c r="B12" s="74"/>
      <c r="C12" s="51"/>
    </row>
    <row r="13" spans="1:3" x14ac:dyDescent="0.3">
      <c r="C13" s="84"/>
    </row>
    <row r="17" spans="1:3" s="21" customFormat="1" x14ac:dyDescent="0.3">
      <c r="A17" s="13"/>
      <c r="B17" s="14"/>
      <c r="C17" s="15"/>
    </row>
  </sheetData>
  <hyperlinks>
    <hyperlink ref="A1" location="'Total Orgs'!A1" display="Total Organizations" xr:uid="{00000000-0004-0000-6000-000000000000}"/>
  </hyperlinks>
  <pageMargins left="0.75" right="0.75" top="1" bottom="1" header="0.5" footer="0.5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95</v>
      </c>
      <c r="C3" s="272" t="s">
        <v>210</v>
      </c>
    </row>
    <row r="4" spans="1:3" x14ac:dyDescent="0.3">
      <c r="C4" s="47" t="s">
        <v>492</v>
      </c>
    </row>
    <row r="5" spans="1:3" x14ac:dyDescent="0.3">
      <c r="A5" s="4" t="s">
        <v>201</v>
      </c>
      <c r="B5" s="2">
        <f>'Total Orgs'!B86</f>
        <v>5000</v>
      </c>
      <c r="C5" s="47" t="s">
        <v>496</v>
      </c>
    </row>
    <row r="6" spans="1:3" x14ac:dyDescent="0.3">
      <c r="A6" s="4" t="s">
        <v>5</v>
      </c>
      <c r="C6" s="47" t="s">
        <v>499</v>
      </c>
    </row>
    <row r="7" spans="1:3" x14ac:dyDescent="0.3">
      <c r="A7" s="4" t="s">
        <v>6</v>
      </c>
      <c r="C7" s="47"/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5000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6400-000000000000}"/>
  </hyperlinks>
  <pageMargins left="0.75" right="0.75" top="1" bottom="1" header="0.5" footer="0.5"/>
  <pageSetup orientation="portrait" horizontalDpi="4294967292" verticalDpi="4294967292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80F24-E068-4CF1-AB73-2BCA62B19C1D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ht="46.8" x14ac:dyDescent="0.3">
      <c r="A3" s="145" t="s">
        <v>322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Orgs'!B87</f>
        <v>500</v>
      </c>
      <c r="C5" s="47" t="s">
        <v>504</v>
      </c>
    </row>
    <row r="6" spans="1:3" x14ac:dyDescent="0.3">
      <c r="A6" s="4" t="s">
        <v>5</v>
      </c>
      <c r="C6" s="47" t="s">
        <v>523</v>
      </c>
    </row>
    <row r="7" spans="1:3" x14ac:dyDescent="0.3">
      <c r="A7" s="4" t="s">
        <v>6</v>
      </c>
      <c r="C7" s="47" t="s">
        <v>612</v>
      </c>
    </row>
    <row r="8" spans="1:3" x14ac:dyDescent="0.3">
      <c r="A8" s="4" t="s">
        <v>7</v>
      </c>
      <c r="B8" s="2">
        <f>SUM(B12:B101)</f>
        <v>0</v>
      </c>
      <c r="C8" s="47"/>
    </row>
    <row r="9" spans="1:3" x14ac:dyDescent="0.3">
      <c r="A9" s="4" t="s">
        <v>202</v>
      </c>
      <c r="B9" s="2">
        <f>SUM(B5+B6-B8)</f>
        <v>500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FF14BFBC-EA33-4058-A7B5-0D00588F0A20}"/>
  </hyperlinks>
  <pageMargins left="0.75" right="0.75" top="1" bottom="1" header="0.5" footer="0.5"/>
  <pageSetup orientation="portrait" horizontalDpi="4294967292" verticalDpi="4294967292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AA259-1AAE-43E6-8180-38D63FA9F1EE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145" t="s">
        <v>97</v>
      </c>
    </row>
    <row r="5" spans="1:3" x14ac:dyDescent="0.3">
      <c r="A5" s="4" t="s">
        <v>201</v>
      </c>
      <c r="B5" s="2">
        <f>'Total Orgs'!B88</f>
        <v>500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500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16B4F828-D2DC-48AD-9767-885E654B64FF}"/>
  </hyperlinks>
  <pageMargins left="0.75" right="0.75" top="1" bottom="1" header="0.5" footer="0.5"/>
  <pageSetup orientation="portrait" horizontalDpi="4294967292" vertic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:G34"/>
  <sheetViews>
    <sheetView zoomScale="120" zoomScaleNormal="12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7.3984375" customWidth="1"/>
  </cols>
  <sheetData>
    <row r="1" spans="1:7" x14ac:dyDescent="0.3">
      <c r="A1" s="5" t="s">
        <v>200</v>
      </c>
      <c r="C1" s="1" t="e">
        <f>'Total Orgs'!#REF!</f>
        <v>#REF!</v>
      </c>
    </row>
    <row r="2" spans="1:7" x14ac:dyDescent="0.3">
      <c r="A2" s="5"/>
    </row>
    <row r="3" spans="1:7" x14ac:dyDescent="0.3">
      <c r="A3" s="6" t="s">
        <v>21</v>
      </c>
    </row>
    <row r="4" spans="1:7" x14ac:dyDescent="0.3">
      <c r="C4" t="s">
        <v>224</v>
      </c>
    </row>
    <row r="5" spans="1:7" x14ac:dyDescent="0.3">
      <c r="A5" s="4" t="s">
        <v>201</v>
      </c>
      <c r="B5" s="2">
        <f>'Total Orgs'!B12</f>
        <v>8200</v>
      </c>
      <c r="C5" t="s">
        <v>225</v>
      </c>
    </row>
    <row r="6" spans="1:7" x14ac:dyDescent="0.3">
      <c r="A6" s="4" t="s">
        <v>5</v>
      </c>
      <c r="C6" s="272" t="s">
        <v>215</v>
      </c>
    </row>
    <row r="7" spans="1:7" x14ac:dyDescent="0.3">
      <c r="A7" s="4" t="s">
        <v>6</v>
      </c>
      <c r="C7" s="272" t="s">
        <v>226</v>
      </c>
      <c r="D7" s="112" t="s">
        <v>227</v>
      </c>
    </row>
    <row r="8" spans="1:7" x14ac:dyDescent="0.3">
      <c r="A8" s="4" t="s">
        <v>7</v>
      </c>
      <c r="B8" s="2">
        <f>SUM(B12:B108)</f>
        <v>5466.67</v>
      </c>
      <c r="C8" s="272" t="s">
        <v>228</v>
      </c>
    </row>
    <row r="9" spans="1:7" x14ac:dyDescent="0.3">
      <c r="A9" s="4" t="s">
        <v>202</v>
      </c>
      <c r="B9" s="2">
        <f>SUM(B5+B6-B8)</f>
        <v>2733.33</v>
      </c>
      <c r="C9" s="272" t="s">
        <v>229</v>
      </c>
    </row>
    <row r="10" spans="1:7" x14ac:dyDescent="0.3">
      <c r="C10" s="272" t="s">
        <v>230</v>
      </c>
      <c r="D10" t="s">
        <v>231</v>
      </c>
    </row>
    <row r="11" spans="1:7" s="1" customFormat="1" x14ac:dyDescent="0.3">
      <c r="A11" s="7" t="s">
        <v>203</v>
      </c>
      <c r="B11" s="3" t="s">
        <v>204</v>
      </c>
      <c r="C11" s="1" t="s">
        <v>205</v>
      </c>
    </row>
    <row r="12" spans="1:7" s="1" customFormat="1" x14ac:dyDescent="0.3">
      <c r="A12" s="130" t="s">
        <v>815</v>
      </c>
      <c r="B12" s="209">
        <v>5466.67</v>
      </c>
      <c r="C12" s="97" t="s">
        <v>816</v>
      </c>
    </row>
    <row r="13" spans="1:7" s="1" customFormat="1" x14ac:dyDescent="0.3">
      <c r="A13" s="7"/>
      <c r="B13" s="3"/>
      <c r="C13" s="97" t="s">
        <v>817</v>
      </c>
    </row>
    <row r="14" spans="1:7" s="1" customFormat="1" x14ac:dyDescent="0.3">
      <c r="A14" s="7"/>
      <c r="B14" s="3"/>
      <c r="C14" s="97" t="s">
        <v>819</v>
      </c>
      <c r="D14" s="99">
        <v>2188.62</v>
      </c>
      <c r="E14" s="285">
        <v>5466.67</v>
      </c>
      <c r="F14" s="285"/>
      <c r="G14" s="284"/>
    </row>
    <row r="15" spans="1:7" x14ac:dyDescent="0.3">
      <c r="C15" s="97" t="s">
        <v>818</v>
      </c>
      <c r="D15" s="99">
        <v>2278.62</v>
      </c>
      <c r="E15" s="99">
        <v>2188.62</v>
      </c>
      <c r="F15" s="100"/>
      <c r="G15" s="100"/>
    </row>
    <row r="16" spans="1:7" x14ac:dyDescent="0.3">
      <c r="C16" s="97" t="s">
        <v>820</v>
      </c>
      <c r="D16" s="99">
        <v>4773.24</v>
      </c>
      <c r="E16" s="100">
        <v>2278.62</v>
      </c>
      <c r="F16" s="99"/>
      <c r="G16" s="99"/>
    </row>
    <row r="17" spans="1:7" x14ac:dyDescent="0.3">
      <c r="C17" s="97" t="s">
        <v>821</v>
      </c>
      <c r="D17" s="190">
        <v>3178.71</v>
      </c>
      <c r="E17" s="127">
        <f>E14-E15-E16</f>
        <v>999.43000000000029</v>
      </c>
      <c r="F17" s="99"/>
      <c r="G17" s="99"/>
    </row>
    <row r="18" spans="1:7" x14ac:dyDescent="0.3">
      <c r="C18" s="97" t="s">
        <v>823</v>
      </c>
      <c r="D18" s="127">
        <v>3126.68</v>
      </c>
      <c r="F18" s="99"/>
      <c r="G18" s="99"/>
    </row>
    <row r="19" spans="1:7" x14ac:dyDescent="0.3">
      <c r="C19" s="97"/>
      <c r="D19" s="127">
        <f>SUM(D14:D18)</f>
        <v>15545.869999999999</v>
      </c>
      <c r="F19" s="99"/>
      <c r="G19" s="99"/>
    </row>
    <row r="20" spans="1:7" x14ac:dyDescent="0.3">
      <c r="C20" s="97"/>
      <c r="F20" s="99"/>
      <c r="G20" s="99"/>
    </row>
    <row r="21" spans="1:7" x14ac:dyDescent="0.3">
      <c r="C21" s="97"/>
      <c r="D21" s="127"/>
    </row>
    <row r="22" spans="1:7" x14ac:dyDescent="0.3">
      <c r="C22" s="97"/>
      <c r="D22" s="127"/>
    </row>
    <row r="23" spans="1:7" x14ac:dyDescent="0.3">
      <c r="C23" s="97"/>
      <c r="D23" s="127"/>
    </row>
    <row r="24" spans="1:7" x14ac:dyDescent="0.3">
      <c r="C24" s="97"/>
    </row>
    <row r="25" spans="1:7" x14ac:dyDescent="0.3">
      <c r="C25" s="97"/>
    </row>
    <row r="27" spans="1:7" x14ac:dyDescent="0.3">
      <c r="C27" s="97"/>
    </row>
    <row r="28" spans="1:7" s="21" customFormat="1" x14ac:dyDescent="0.3">
      <c r="A28" s="13"/>
      <c r="B28" s="14"/>
      <c r="C28" s="15"/>
    </row>
    <row r="29" spans="1:7" x14ac:dyDescent="0.3">
      <c r="C29" s="97"/>
    </row>
    <row r="30" spans="1:7" x14ac:dyDescent="0.3">
      <c r="C30" s="97"/>
    </row>
    <row r="31" spans="1:7" x14ac:dyDescent="0.3">
      <c r="C31" s="97"/>
    </row>
    <row r="32" spans="1:7" x14ac:dyDescent="0.3">
      <c r="C32" s="97"/>
    </row>
    <row r="33" spans="3:3" x14ac:dyDescent="0.3">
      <c r="C33" s="97"/>
    </row>
    <row r="34" spans="3:3" x14ac:dyDescent="0.3">
      <c r="C34" s="97"/>
    </row>
  </sheetData>
  <hyperlinks>
    <hyperlink ref="A1" location="'Total Orgs'!A1" display="Total Organizations" xr:uid="{00000000-0004-0000-0C00-000000000000}"/>
    <hyperlink ref="D7" r:id="rId1" xr:uid="{A3B92C3B-6EA6-49FF-A275-998C23FA9374}"/>
  </hyperlinks>
  <pageMargins left="0.75" right="0.75" top="1" bottom="1" header="0.5" footer="0.5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402E9-E380-4DC7-B270-D5B1B4B846B4}">
  <sheetPr>
    <tabColor theme="0"/>
  </sheetPr>
  <dimension ref="A1:C11"/>
  <sheetViews>
    <sheetView workbookViewId="0"/>
  </sheetViews>
  <sheetFormatPr defaultColWidth="11" defaultRowHeight="15.6" x14ac:dyDescent="0.3"/>
  <cols>
    <col min="1" max="1" width="23.6992187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145" t="s">
        <v>98</v>
      </c>
    </row>
    <row r="4" spans="1:3" x14ac:dyDescent="0.3">
      <c r="C4" s="272" t="s">
        <v>215</v>
      </c>
    </row>
    <row r="5" spans="1:3" x14ac:dyDescent="0.3">
      <c r="A5" s="4" t="s">
        <v>201</v>
      </c>
      <c r="B5" s="2">
        <f>'Total Orgs'!B89</f>
        <v>0</v>
      </c>
      <c r="C5" s="272" t="s">
        <v>323</v>
      </c>
    </row>
    <row r="6" spans="1:3" x14ac:dyDescent="0.3">
      <c r="A6" s="4" t="s">
        <v>5</v>
      </c>
      <c r="C6" s="272" t="s">
        <v>324</v>
      </c>
    </row>
    <row r="7" spans="1:3" x14ac:dyDescent="0.3">
      <c r="A7" s="4" t="s">
        <v>6</v>
      </c>
      <c r="C7" s="272"/>
    </row>
    <row r="8" spans="1:3" x14ac:dyDescent="0.3">
      <c r="A8" s="4" t="s">
        <v>7</v>
      </c>
      <c r="B8" s="2">
        <f>SUM(B12:B101)</f>
        <v>0</v>
      </c>
      <c r="C8" s="272"/>
    </row>
    <row r="9" spans="1:3" x14ac:dyDescent="0.3">
      <c r="A9" s="4" t="s">
        <v>202</v>
      </c>
      <c r="B9" s="2">
        <f>SUM(B5+B6-B8)</f>
        <v>0</v>
      </c>
      <c r="C9" s="272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1ACE9375-D8B9-4D28-AFA8-052E30AB115E}"/>
  </hyperlinks>
  <pageMargins left="0.75" right="0.75" top="1" bottom="1" header="0.5" footer="0.5"/>
  <pageSetup orientation="portrait" horizontalDpi="4294967292" verticalDpi="4294967292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99</v>
      </c>
    </row>
    <row r="5" spans="1:3" x14ac:dyDescent="0.3">
      <c r="A5" s="4" t="s">
        <v>201</v>
      </c>
      <c r="B5" s="2">
        <f>'Total Orgs'!B90</f>
        <v>1300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1300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6700-000000000000}"/>
  </hyperlinks>
  <pageMargins left="0.75" right="0.75" top="1" bottom="1" header="0.5" footer="0.5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39DF7-7A3E-4A41-A4C2-5B512532DBC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100</v>
      </c>
    </row>
    <row r="5" spans="1:3" x14ac:dyDescent="0.3">
      <c r="A5" s="4" t="s">
        <v>201</v>
      </c>
      <c r="B5" s="2">
        <f>'Total Orgs'!B91</f>
        <v>300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SUM(B5+B6-B8)</f>
        <v>300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9B89B2E5-E88A-4AF3-9B2E-E98833716880}"/>
  </hyperlinks>
  <pageMargins left="0.75" right="0.75" top="1" bottom="1" header="0.5" footer="0.5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>
    <tabColor theme="0"/>
  </sheetPr>
  <dimension ref="A1:D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100</v>
      </c>
    </row>
    <row r="5" spans="1:4" x14ac:dyDescent="0.3">
      <c r="A5" s="4" t="s">
        <v>201</v>
      </c>
      <c r="B5" s="2">
        <f>'Total Orgs'!B91</f>
        <v>300</v>
      </c>
    </row>
    <row r="6" spans="1:4" x14ac:dyDescent="0.3">
      <c r="A6" s="4" t="s">
        <v>5</v>
      </c>
    </row>
    <row r="7" spans="1:4" s="15" customFormat="1" x14ac:dyDescent="0.3">
      <c r="A7" s="20" t="s">
        <v>6</v>
      </c>
      <c r="B7" s="32"/>
    </row>
    <row r="8" spans="1:4" x14ac:dyDescent="0.3">
      <c r="A8" s="4" t="s">
        <v>7</v>
      </c>
      <c r="B8" s="2">
        <f>SUM(B12:B102)</f>
        <v>0</v>
      </c>
    </row>
    <row r="9" spans="1:4" x14ac:dyDescent="0.3">
      <c r="A9" s="4" t="s">
        <v>202</v>
      </c>
      <c r="B9" s="2">
        <f>SUM(B5+B6-B7-B8)</f>
        <v>300</v>
      </c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4" spans="1:4" x14ac:dyDescent="0.3">
      <c r="D14" s="99"/>
    </row>
    <row r="15" spans="1:4" x14ac:dyDescent="0.3">
      <c r="D15" s="100"/>
    </row>
    <row r="16" spans="1:4" x14ac:dyDescent="0.3">
      <c r="D16" s="99"/>
    </row>
  </sheetData>
  <hyperlinks>
    <hyperlink ref="A1" location="'Total Orgs'!A1" display="Total Organizations" xr:uid="{00000000-0004-0000-6800-000000000000}"/>
  </hyperlinks>
  <pageMargins left="0.75" right="0.75" top="1" bottom="1" header="0.5" footer="0.5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>
    <tabColor theme="0"/>
  </sheetPr>
  <dimension ref="A1:D15"/>
  <sheetViews>
    <sheetView zoomScale="130" zoomScaleNormal="130"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4" x14ac:dyDescent="0.3">
      <c r="A1" s="5" t="s">
        <v>200</v>
      </c>
      <c r="C1" s="1" t="e">
        <f>'Total Orgs'!#REF!</f>
        <v>#REF!</v>
      </c>
    </row>
    <row r="2" spans="1:4" x14ac:dyDescent="0.3">
      <c r="A2" s="5"/>
    </row>
    <row r="3" spans="1:4" x14ac:dyDescent="0.3">
      <c r="A3" s="6" t="s">
        <v>101</v>
      </c>
    </row>
    <row r="4" spans="1:4" x14ac:dyDescent="0.3">
      <c r="C4" s="272" t="s">
        <v>220</v>
      </c>
    </row>
    <row r="5" spans="1:4" x14ac:dyDescent="0.3">
      <c r="A5" s="4" t="s">
        <v>201</v>
      </c>
      <c r="B5" s="2">
        <f>'Total Orgs'!B92</f>
        <v>2250</v>
      </c>
      <c r="C5" s="47" t="s">
        <v>325</v>
      </c>
    </row>
    <row r="6" spans="1:4" x14ac:dyDescent="0.3">
      <c r="A6" s="4" t="s">
        <v>5</v>
      </c>
      <c r="C6" s="47" t="s">
        <v>326</v>
      </c>
    </row>
    <row r="7" spans="1:4" x14ac:dyDescent="0.3">
      <c r="A7" s="4" t="s">
        <v>6</v>
      </c>
      <c r="C7" s="47" t="s">
        <v>327</v>
      </c>
    </row>
    <row r="8" spans="1:4" x14ac:dyDescent="0.3">
      <c r="A8" s="4" t="s">
        <v>7</v>
      </c>
      <c r="B8" s="2">
        <f>SUM(B12:B103)</f>
        <v>0</v>
      </c>
      <c r="C8" s="47" t="s">
        <v>538</v>
      </c>
    </row>
    <row r="9" spans="1:4" x14ac:dyDescent="0.3">
      <c r="A9" s="4" t="s">
        <v>202</v>
      </c>
      <c r="B9" s="2">
        <f>SUM(B5+B6-B8)</f>
        <v>2250</v>
      </c>
      <c r="C9" s="272"/>
    </row>
    <row r="10" spans="1:4" x14ac:dyDescent="0.3">
      <c r="C10" s="272"/>
    </row>
    <row r="11" spans="1:4" s="1" customFormat="1" x14ac:dyDescent="0.3">
      <c r="A11" s="7" t="s">
        <v>203</v>
      </c>
      <c r="B11" s="3" t="s">
        <v>204</v>
      </c>
      <c r="C11" s="1" t="s">
        <v>205</v>
      </c>
    </row>
    <row r="13" spans="1:4" x14ac:dyDescent="0.3">
      <c r="D13" s="99"/>
    </row>
    <row r="14" spans="1:4" x14ac:dyDescent="0.3">
      <c r="D14" s="100"/>
    </row>
    <row r="15" spans="1:4" x14ac:dyDescent="0.3">
      <c r="D15" s="99"/>
    </row>
  </sheetData>
  <hyperlinks>
    <hyperlink ref="A1" location="'Total Orgs'!A1" display="Total Organizations" xr:uid="{00000000-0004-0000-6C00-000000000000}"/>
  </hyperlinks>
  <pageMargins left="0.75" right="0.75" top="1" bottom="1" header="0.5" footer="0.5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D3662-C3A7-4E59-8AB1-0E8AD5F33D1D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107</v>
      </c>
      <c r="C3" s="47" t="s">
        <v>220</v>
      </c>
    </row>
    <row r="4" spans="1:3" x14ac:dyDescent="0.3">
      <c r="C4" s="47" t="s">
        <v>502</v>
      </c>
    </row>
    <row r="5" spans="1:3" x14ac:dyDescent="0.3">
      <c r="A5" s="4" t="s">
        <v>201</v>
      </c>
      <c r="B5" s="2">
        <f>'Total Orgs'!B93</f>
        <v>0</v>
      </c>
      <c r="C5" s="47" t="s">
        <v>545</v>
      </c>
    </row>
    <row r="6" spans="1:3" x14ac:dyDescent="0.3">
      <c r="A6" s="4" t="s">
        <v>5</v>
      </c>
      <c r="C6" s="47"/>
    </row>
    <row r="7" spans="1:3" x14ac:dyDescent="0.3">
      <c r="A7" s="4" t="s">
        <v>7</v>
      </c>
      <c r="B7" s="2">
        <f>SUM(B11:B142)</f>
        <v>0</v>
      </c>
      <c r="C7" s="47"/>
    </row>
    <row r="8" spans="1:3" x14ac:dyDescent="0.3">
      <c r="A8" s="4" t="s">
        <v>202</v>
      </c>
      <c r="B8" s="2">
        <f>SUM(B5+B6-B7)</f>
        <v>0</v>
      </c>
      <c r="C8" s="47"/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910C8D16-7C77-40ED-8523-8867DAC910A8}"/>
  </hyperlinks>
  <pageMargins left="0.75" right="0.75" top="1" bottom="1" header="0.5" footer="0.5"/>
  <pageSetup orientation="portrait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DAAFB-8217-46E8-9887-0396594200B2}">
  <sheetPr>
    <tabColor theme="0"/>
  </sheetPr>
  <dimension ref="A1:J144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53.699218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328</v>
      </c>
      <c r="C3" t="s">
        <v>220</v>
      </c>
    </row>
    <row r="4" spans="1:3" x14ac:dyDescent="0.3">
      <c r="C4" t="s">
        <v>767</v>
      </c>
    </row>
    <row r="5" spans="1:3" x14ac:dyDescent="0.3">
      <c r="A5" s="4" t="s">
        <v>201</v>
      </c>
      <c r="B5" s="2">
        <f>'Total Orgs'!B93</f>
        <v>0</v>
      </c>
    </row>
    <row r="6" spans="1:3" x14ac:dyDescent="0.3">
      <c r="A6" s="4" t="s">
        <v>5</v>
      </c>
    </row>
    <row r="7" spans="1:3" x14ac:dyDescent="0.3">
      <c r="A7" s="4" t="s">
        <v>7</v>
      </c>
      <c r="B7" s="2">
        <f>SUM(B11:B142)</f>
        <v>0</v>
      </c>
    </row>
    <row r="8" spans="1:3" x14ac:dyDescent="0.3">
      <c r="A8" s="4" t="s">
        <v>202</v>
      </c>
      <c r="B8" s="2">
        <f>SUM(B5+B6-B7)</f>
        <v>0</v>
      </c>
    </row>
    <row r="10" spans="1:3" s="1" customFormat="1" x14ac:dyDescent="0.3">
      <c r="A10" s="7" t="s">
        <v>203</v>
      </c>
      <c r="B10" s="3" t="s">
        <v>204</v>
      </c>
      <c r="C10" s="1" t="s">
        <v>205</v>
      </c>
    </row>
    <row r="11" spans="1:3" x14ac:dyDescent="0.3">
      <c r="C11" s="9"/>
    </row>
    <row r="12" spans="1:3" x14ac:dyDescent="0.3">
      <c r="C12" s="15"/>
    </row>
    <row r="13" spans="1:3" x14ac:dyDescent="0.3">
      <c r="C13" s="9"/>
    </row>
    <row r="15" spans="1:3" x14ac:dyDescent="0.3">
      <c r="C15" s="9"/>
    </row>
    <row r="16" spans="1:3" x14ac:dyDescent="0.3">
      <c r="C16" s="8"/>
    </row>
    <row r="17" spans="1:10" s="17" customFormat="1" x14ac:dyDescent="0.3">
      <c r="A17" s="234"/>
      <c r="B17" s="235"/>
      <c r="C17" s="88"/>
      <c r="D17" s="8"/>
      <c r="E17" s="8"/>
      <c r="F17" s="8"/>
      <c r="G17" s="8"/>
      <c r="H17" s="8"/>
      <c r="I17" s="8"/>
      <c r="J17" s="8"/>
    </row>
    <row r="18" spans="1:10" x14ac:dyDescent="0.3">
      <c r="A18" s="75"/>
      <c r="C18" s="232"/>
    </row>
    <row r="19" spans="1:10" x14ac:dyDescent="0.3">
      <c r="A19" s="75"/>
      <c r="C19" s="76"/>
    </row>
    <row r="20" spans="1:10" x14ac:dyDescent="0.3">
      <c r="A20" s="75"/>
      <c r="C20" s="76"/>
    </row>
    <row r="21" spans="1:10" x14ac:dyDescent="0.3">
      <c r="A21" s="78"/>
      <c r="B21" s="79"/>
      <c r="C21" s="56"/>
    </row>
    <row r="22" spans="1:10" s="17" customFormat="1" x14ac:dyDescent="0.3">
      <c r="A22" s="234"/>
      <c r="B22" s="235"/>
      <c r="C22" s="88"/>
      <c r="D22" s="230"/>
      <c r="E22" s="230"/>
      <c r="F22" s="230"/>
      <c r="G22" s="230"/>
      <c r="H22" s="230"/>
      <c r="I22" s="230"/>
      <c r="J22" s="230"/>
    </row>
    <row r="23" spans="1:10" s="17" customFormat="1" x14ac:dyDescent="0.3">
      <c r="A23" s="236"/>
      <c r="B23" s="229"/>
      <c r="C23" s="232"/>
      <c r="D23" s="8"/>
      <c r="E23" s="8"/>
      <c r="F23" s="8"/>
      <c r="G23" s="8"/>
      <c r="H23" s="8"/>
      <c r="I23" s="8"/>
      <c r="J23" s="8"/>
    </row>
    <row r="24" spans="1:10" s="17" customFormat="1" x14ac:dyDescent="0.3">
      <c r="A24" s="236"/>
      <c r="B24" s="229"/>
      <c r="C24" s="232"/>
      <c r="D24" s="8"/>
      <c r="E24" s="8"/>
      <c r="F24" s="8"/>
      <c r="G24" s="8"/>
      <c r="H24" s="8"/>
      <c r="I24" s="8"/>
      <c r="J24" s="8"/>
    </row>
    <row r="25" spans="1:10" s="17" customFormat="1" x14ac:dyDescent="0.3">
      <c r="A25" s="236"/>
      <c r="B25" s="229"/>
      <c r="C25" s="232"/>
      <c r="D25" s="8"/>
      <c r="E25" s="8"/>
      <c r="F25" s="8"/>
      <c r="G25" s="8"/>
      <c r="H25" s="8"/>
      <c r="I25" s="8"/>
      <c r="J25" s="8"/>
    </row>
    <row r="26" spans="1:10" s="17" customFormat="1" x14ac:dyDescent="0.3">
      <c r="A26" s="236"/>
      <c r="B26" s="229"/>
      <c r="C26" s="232"/>
      <c r="D26" s="8"/>
      <c r="E26" s="8"/>
      <c r="F26" s="8"/>
      <c r="G26" s="8"/>
      <c r="H26" s="8"/>
      <c r="I26" s="8"/>
      <c r="J26" s="8"/>
    </row>
    <row r="27" spans="1:10" s="17" customFormat="1" x14ac:dyDescent="0.3">
      <c r="A27" s="236"/>
      <c r="B27" s="229"/>
      <c r="C27" s="232"/>
      <c r="D27" s="8"/>
      <c r="E27" s="8"/>
      <c r="F27" s="8"/>
      <c r="G27" s="8"/>
      <c r="H27" s="8"/>
      <c r="I27" s="8"/>
      <c r="J27" s="8"/>
    </row>
    <row r="28" spans="1:10" s="17" customFormat="1" x14ac:dyDescent="0.3">
      <c r="A28" s="237"/>
      <c r="B28" s="238"/>
      <c r="C28" s="233"/>
      <c r="D28" s="8"/>
      <c r="E28" s="8"/>
      <c r="F28" s="8"/>
      <c r="G28" s="8"/>
      <c r="H28" s="8"/>
      <c r="I28" s="8"/>
      <c r="J28" s="8"/>
    </row>
    <row r="29" spans="1:10" s="17" customFormat="1" x14ac:dyDescent="0.3">
      <c r="A29" s="234"/>
      <c r="B29" s="235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3">
      <c r="A30" s="236"/>
      <c r="B30" s="229"/>
      <c r="C30" s="232"/>
      <c r="D30" s="8"/>
      <c r="E30" s="8"/>
      <c r="F30" s="8"/>
      <c r="G30" s="8"/>
      <c r="H30" s="8"/>
      <c r="I30" s="8"/>
      <c r="J30" s="8"/>
    </row>
    <row r="31" spans="1:10" s="17" customFormat="1" x14ac:dyDescent="0.3">
      <c r="A31" s="236"/>
      <c r="B31" s="229"/>
      <c r="C31" s="232"/>
      <c r="D31" s="8"/>
      <c r="E31" s="8"/>
      <c r="F31" s="8"/>
      <c r="G31" s="8"/>
      <c r="H31" s="8"/>
      <c r="I31" s="8"/>
      <c r="J31" s="8"/>
    </row>
    <row r="32" spans="1:10" x14ac:dyDescent="0.3">
      <c r="A32" s="75"/>
      <c r="C32" s="232"/>
    </row>
    <row r="33" spans="1:3" x14ac:dyDescent="0.3">
      <c r="A33" s="78"/>
      <c r="B33" s="79"/>
      <c r="C33" s="233"/>
    </row>
    <row r="34" spans="1:3" x14ac:dyDescent="0.3">
      <c r="C34" s="9"/>
    </row>
    <row r="35" spans="1:3" s="17" customFormat="1" x14ac:dyDescent="0.3">
      <c r="A35" s="228"/>
      <c r="B35" s="229"/>
      <c r="C35" s="8"/>
    </row>
    <row r="36" spans="1:3" s="17" customFormat="1" x14ac:dyDescent="0.3">
      <c r="A36" s="228"/>
      <c r="B36" s="229"/>
      <c r="C36" s="8"/>
    </row>
    <row r="37" spans="1:3" x14ac:dyDescent="0.3">
      <c r="C37" s="9"/>
    </row>
    <row r="38" spans="1:3" x14ac:dyDescent="0.3">
      <c r="C38" s="8"/>
    </row>
    <row r="39" spans="1:3" x14ac:dyDescent="0.3">
      <c r="C39" s="9"/>
    </row>
    <row r="40" spans="1:3" x14ac:dyDescent="0.3">
      <c r="C40" s="8"/>
    </row>
    <row r="41" spans="1:3" x14ac:dyDescent="0.3">
      <c r="A41" s="73"/>
      <c r="B41" s="74"/>
      <c r="C41" s="88"/>
    </row>
    <row r="42" spans="1:3" x14ac:dyDescent="0.3">
      <c r="A42" s="75"/>
      <c r="C42" s="232"/>
    </row>
    <row r="43" spans="1:3" x14ac:dyDescent="0.3">
      <c r="A43" s="75"/>
      <c r="C43" s="232"/>
    </row>
    <row r="44" spans="1:3" x14ac:dyDescent="0.3">
      <c r="A44" s="75"/>
      <c r="C44" s="232"/>
    </row>
    <row r="45" spans="1:3" x14ac:dyDescent="0.3">
      <c r="A45" s="78"/>
      <c r="B45" s="79"/>
      <c r="C45" s="233"/>
    </row>
    <row r="46" spans="1:3" x14ac:dyDescent="0.3">
      <c r="C46" s="9"/>
    </row>
    <row r="47" spans="1:3" x14ac:dyDescent="0.3">
      <c r="C47" s="8"/>
    </row>
    <row r="48" spans="1:3" x14ac:dyDescent="0.3">
      <c r="C48" s="8"/>
    </row>
    <row r="49" spans="3:3" x14ac:dyDescent="0.3">
      <c r="C49" s="8"/>
    </row>
    <row r="50" spans="3:3" x14ac:dyDescent="0.3">
      <c r="C50" s="8"/>
    </row>
    <row r="51" spans="3:3" x14ac:dyDescent="0.3">
      <c r="C51" s="9"/>
    </row>
    <row r="52" spans="3:3" x14ac:dyDescent="0.3">
      <c r="C52" s="8"/>
    </row>
    <row r="53" spans="3:3" x14ac:dyDescent="0.3">
      <c r="C53" s="8"/>
    </row>
    <row r="54" spans="3:3" x14ac:dyDescent="0.3">
      <c r="C54" s="9"/>
    </row>
    <row r="55" spans="3:3" x14ac:dyDescent="0.3">
      <c r="C55" s="8"/>
    </row>
    <row r="56" spans="3:3" x14ac:dyDescent="0.3">
      <c r="C56" s="8"/>
    </row>
    <row r="57" spans="3:3" x14ac:dyDescent="0.3">
      <c r="C57" s="8"/>
    </row>
    <row r="58" spans="3:3" x14ac:dyDescent="0.3">
      <c r="C58" s="8"/>
    </row>
    <row r="59" spans="3:3" x14ac:dyDescent="0.3">
      <c r="C59" s="8"/>
    </row>
    <row r="60" spans="3:3" x14ac:dyDescent="0.3">
      <c r="C60" s="9"/>
    </row>
    <row r="61" spans="3:3" x14ac:dyDescent="0.3">
      <c r="C61" s="8"/>
    </row>
    <row r="62" spans="3:3" x14ac:dyDescent="0.3">
      <c r="C62" s="8"/>
    </row>
    <row r="63" spans="3:3" x14ac:dyDescent="0.3">
      <c r="C63" s="8"/>
    </row>
    <row r="64" spans="3:3" x14ac:dyDescent="0.3">
      <c r="C64" s="8"/>
    </row>
    <row r="65" spans="1:3" x14ac:dyDescent="0.3">
      <c r="C65" s="8"/>
    </row>
    <row r="66" spans="1:3" x14ac:dyDescent="0.3">
      <c r="C66" s="9"/>
    </row>
    <row r="67" spans="1:3" x14ac:dyDescent="0.3">
      <c r="C67" s="8"/>
    </row>
    <row r="68" spans="1:3" x14ac:dyDescent="0.3">
      <c r="C68" s="8"/>
    </row>
    <row r="69" spans="1:3" x14ac:dyDescent="0.3">
      <c r="C69" s="9"/>
    </row>
    <row r="70" spans="1:3" x14ac:dyDescent="0.3">
      <c r="C70" s="8"/>
    </row>
    <row r="71" spans="1:3" x14ac:dyDescent="0.3">
      <c r="C71" s="8"/>
    </row>
    <row r="72" spans="1:3" x14ac:dyDescent="0.3">
      <c r="C72" s="8"/>
    </row>
    <row r="73" spans="1:3" x14ac:dyDescent="0.3">
      <c r="C73" s="8"/>
    </row>
    <row r="74" spans="1:3" x14ac:dyDescent="0.3">
      <c r="C74" s="8"/>
    </row>
    <row r="75" spans="1:3" s="21" customFormat="1" x14ac:dyDescent="0.3">
      <c r="A75" s="13"/>
      <c r="C75" s="48"/>
    </row>
    <row r="76" spans="1:3" x14ac:dyDescent="0.3">
      <c r="C76" s="8"/>
    </row>
    <row r="77" spans="1:3" x14ac:dyDescent="0.3">
      <c r="C77" s="8"/>
    </row>
    <row r="78" spans="1:3" x14ac:dyDescent="0.3">
      <c r="C78" s="8"/>
    </row>
    <row r="79" spans="1:3" x14ac:dyDescent="0.3">
      <c r="C79" s="8"/>
    </row>
    <row r="80" spans="1:3" x14ac:dyDescent="0.3">
      <c r="C80" s="8"/>
    </row>
    <row r="81" spans="1:3" x14ac:dyDescent="0.3">
      <c r="C81" s="8"/>
    </row>
    <row r="82" spans="1:3" x14ac:dyDescent="0.3">
      <c r="C82" s="8"/>
    </row>
    <row r="83" spans="1:3" x14ac:dyDescent="0.3">
      <c r="A83" s="228"/>
      <c r="B83" s="229"/>
      <c r="C83" s="9"/>
    </row>
    <row r="84" spans="1:3" s="17" customFormat="1" x14ac:dyDescent="0.3">
      <c r="A84" s="228"/>
      <c r="B84" s="229"/>
      <c r="C84" s="231"/>
    </row>
    <row r="85" spans="1:3" x14ac:dyDescent="0.3">
      <c r="A85" s="228"/>
      <c r="B85" s="229"/>
      <c r="C85" s="8"/>
    </row>
    <row r="86" spans="1:3" x14ac:dyDescent="0.3">
      <c r="A86" s="228"/>
      <c r="B86" s="229"/>
      <c r="C86" s="8"/>
    </row>
    <row r="87" spans="1:3" x14ac:dyDescent="0.3">
      <c r="A87" s="228"/>
      <c r="B87" s="229"/>
      <c r="C87" s="8"/>
    </row>
    <row r="88" spans="1:3" x14ac:dyDescent="0.3">
      <c r="A88" s="228"/>
      <c r="B88" s="229"/>
      <c r="C88" s="9"/>
    </row>
    <row r="89" spans="1:3" x14ac:dyDescent="0.3">
      <c r="A89" s="228"/>
      <c r="B89" s="229"/>
      <c r="C89" s="231"/>
    </row>
    <row r="90" spans="1:3" x14ac:dyDescent="0.3">
      <c r="A90" s="228"/>
      <c r="B90" s="229"/>
      <c r="C90" s="8"/>
    </row>
    <row r="91" spans="1:3" x14ac:dyDescent="0.3">
      <c r="A91" s="228"/>
      <c r="B91" s="229"/>
      <c r="C91" s="8"/>
    </row>
    <row r="92" spans="1:3" x14ac:dyDescent="0.3">
      <c r="A92" s="228"/>
      <c r="B92" s="229"/>
      <c r="C92" s="8"/>
    </row>
    <row r="93" spans="1:3" x14ac:dyDescent="0.3">
      <c r="A93" s="228"/>
      <c r="B93" s="229"/>
      <c r="C93" s="8"/>
    </row>
    <row r="94" spans="1:3" x14ac:dyDescent="0.3">
      <c r="A94" s="228"/>
      <c r="B94" s="229"/>
      <c r="C94" s="8"/>
    </row>
    <row r="95" spans="1:3" x14ac:dyDescent="0.3">
      <c r="A95" s="228"/>
      <c r="B95" s="229"/>
      <c r="C95" s="8"/>
    </row>
    <row r="96" spans="1:3" x14ac:dyDescent="0.3">
      <c r="A96" s="228"/>
      <c r="B96" s="229"/>
      <c r="C96" s="8"/>
    </row>
    <row r="97" spans="1:3" x14ac:dyDescent="0.3">
      <c r="A97" s="228"/>
      <c r="B97" s="229"/>
      <c r="C97" s="8"/>
    </row>
    <row r="98" spans="1:3" x14ac:dyDescent="0.3">
      <c r="A98" s="228"/>
      <c r="B98" s="229"/>
      <c r="C98" s="8"/>
    </row>
    <row r="99" spans="1:3" x14ac:dyDescent="0.3">
      <c r="A99" s="228"/>
      <c r="B99" s="229"/>
      <c r="C99" s="8"/>
    </row>
    <row r="100" spans="1:3" x14ac:dyDescent="0.3">
      <c r="A100" s="228"/>
      <c r="B100" s="229"/>
      <c r="C100" s="8"/>
    </row>
    <row r="101" spans="1:3" x14ac:dyDescent="0.3">
      <c r="A101" s="228"/>
      <c r="B101" s="229"/>
      <c r="C101" s="8"/>
    </row>
    <row r="102" spans="1:3" x14ac:dyDescent="0.3">
      <c r="A102" s="228"/>
      <c r="B102" s="229"/>
      <c r="C102" s="8"/>
    </row>
    <row r="103" spans="1:3" x14ac:dyDescent="0.3">
      <c r="A103" s="228"/>
      <c r="B103" s="229"/>
      <c r="C103" s="8"/>
    </row>
    <row r="104" spans="1:3" x14ac:dyDescent="0.3">
      <c r="A104" s="228"/>
      <c r="B104" s="229"/>
      <c r="C104" s="8"/>
    </row>
    <row r="105" spans="1:3" x14ac:dyDescent="0.3">
      <c r="A105" s="228"/>
      <c r="B105" s="229"/>
      <c r="C105" s="8"/>
    </row>
    <row r="106" spans="1:3" x14ac:dyDescent="0.3">
      <c r="A106" s="228"/>
      <c r="B106" s="229"/>
      <c r="C106" s="8"/>
    </row>
    <row r="107" spans="1:3" x14ac:dyDescent="0.3">
      <c r="A107" s="228"/>
      <c r="B107" s="229"/>
      <c r="C107" s="8"/>
    </row>
    <row r="108" spans="1:3" x14ac:dyDescent="0.3">
      <c r="A108" s="228"/>
      <c r="B108" s="229"/>
      <c r="C108" s="8"/>
    </row>
    <row r="109" spans="1:3" x14ac:dyDescent="0.3">
      <c r="A109" s="228"/>
      <c r="B109" s="229"/>
      <c r="C109" s="8"/>
    </row>
    <row r="110" spans="1:3" x14ac:dyDescent="0.3">
      <c r="A110" s="228"/>
      <c r="B110" s="229"/>
      <c r="C110" s="8"/>
    </row>
    <row r="111" spans="1:3" x14ac:dyDescent="0.3">
      <c r="A111" s="228"/>
      <c r="B111" s="229"/>
      <c r="C111" s="8"/>
    </row>
    <row r="112" spans="1:3" x14ac:dyDescent="0.3">
      <c r="A112" s="228"/>
      <c r="B112" s="229"/>
      <c r="C112" s="8"/>
    </row>
    <row r="113" spans="1:3" x14ac:dyDescent="0.3">
      <c r="A113" s="228"/>
      <c r="B113" s="229"/>
      <c r="C113" s="8"/>
    </row>
    <row r="114" spans="1:3" x14ac:dyDescent="0.3">
      <c r="A114" s="228"/>
      <c r="B114" s="229"/>
      <c r="C114" s="8"/>
    </row>
    <row r="115" spans="1:3" x14ac:dyDescent="0.3">
      <c r="A115" s="228"/>
      <c r="B115" s="229"/>
      <c r="C115" s="8"/>
    </row>
    <row r="116" spans="1:3" x14ac:dyDescent="0.3">
      <c r="A116" s="228"/>
      <c r="B116" s="229"/>
      <c r="C116" s="8"/>
    </row>
    <row r="117" spans="1:3" x14ac:dyDescent="0.3">
      <c r="A117" s="228"/>
      <c r="B117" s="229"/>
      <c r="C117" s="8"/>
    </row>
    <row r="118" spans="1:3" x14ac:dyDescent="0.3">
      <c r="A118" s="228"/>
      <c r="B118" s="229"/>
      <c r="C118" s="8"/>
    </row>
    <row r="119" spans="1:3" x14ac:dyDescent="0.3">
      <c r="A119" s="228"/>
      <c r="B119" s="229"/>
      <c r="C119" s="8"/>
    </row>
    <row r="120" spans="1:3" x14ac:dyDescent="0.3">
      <c r="A120" s="228"/>
      <c r="B120" s="229"/>
      <c r="C120" s="8"/>
    </row>
    <row r="121" spans="1:3" x14ac:dyDescent="0.3">
      <c r="A121" s="228"/>
      <c r="B121" s="229"/>
      <c r="C121" s="8"/>
    </row>
    <row r="122" spans="1:3" x14ac:dyDescent="0.3">
      <c r="A122" s="228"/>
      <c r="B122" s="229"/>
      <c r="C122" s="8"/>
    </row>
    <row r="123" spans="1:3" x14ac:dyDescent="0.3">
      <c r="A123" s="228"/>
      <c r="B123" s="229"/>
      <c r="C123" s="8"/>
    </row>
    <row r="124" spans="1:3" x14ac:dyDescent="0.3">
      <c r="A124" s="228"/>
      <c r="B124" s="229"/>
      <c r="C124" s="8"/>
    </row>
    <row r="125" spans="1:3" x14ac:dyDescent="0.3">
      <c r="A125" s="228"/>
      <c r="B125" s="229"/>
      <c r="C125" s="8"/>
    </row>
    <row r="126" spans="1:3" x14ac:dyDescent="0.3">
      <c r="A126" s="228"/>
      <c r="B126" s="229"/>
      <c r="C126" s="8"/>
    </row>
    <row r="127" spans="1:3" x14ac:dyDescent="0.3">
      <c r="A127" s="228"/>
      <c r="B127" s="229"/>
      <c r="C127" s="8"/>
    </row>
    <row r="128" spans="1:3" x14ac:dyDescent="0.3">
      <c r="A128" s="228"/>
      <c r="B128" s="229"/>
      <c r="C128" s="8"/>
    </row>
    <row r="129" spans="1:3" x14ac:dyDescent="0.3">
      <c r="A129" s="228"/>
      <c r="B129" s="229"/>
      <c r="C129" s="8"/>
    </row>
    <row r="130" spans="1:3" x14ac:dyDescent="0.3">
      <c r="A130" s="228"/>
      <c r="B130" s="229"/>
      <c r="C130" s="8"/>
    </row>
    <row r="131" spans="1:3" x14ac:dyDescent="0.3">
      <c r="A131" s="228"/>
      <c r="B131" s="229"/>
      <c r="C131" s="8"/>
    </row>
    <row r="132" spans="1:3" x14ac:dyDescent="0.3">
      <c r="A132" s="228"/>
      <c r="B132" s="229"/>
      <c r="C132" s="8"/>
    </row>
    <row r="133" spans="1:3" x14ac:dyDescent="0.3">
      <c r="A133" s="228"/>
      <c r="B133" s="229"/>
      <c r="C133" s="8"/>
    </row>
    <row r="134" spans="1:3" x14ac:dyDescent="0.3">
      <c r="A134" s="228"/>
      <c r="B134" s="229"/>
      <c r="C134" s="8"/>
    </row>
    <row r="135" spans="1:3" x14ac:dyDescent="0.3">
      <c r="A135" s="228"/>
      <c r="B135" s="229"/>
      <c r="C135" s="8"/>
    </row>
    <row r="136" spans="1:3" x14ac:dyDescent="0.3">
      <c r="A136" s="228"/>
      <c r="B136" s="229"/>
      <c r="C136" s="8"/>
    </row>
    <row r="137" spans="1:3" x14ac:dyDescent="0.3">
      <c r="A137" s="228"/>
      <c r="B137" s="229"/>
      <c r="C137" s="8"/>
    </row>
    <row r="138" spans="1:3" x14ac:dyDescent="0.3">
      <c r="A138" s="228"/>
      <c r="B138" s="229"/>
      <c r="C138" s="8"/>
    </row>
    <row r="139" spans="1:3" x14ac:dyDescent="0.3">
      <c r="A139" s="228"/>
      <c r="B139" s="229"/>
      <c r="C139" s="8"/>
    </row>
    <row r="140" spans="1:3" x14ac:dyDescent="0.3">
      <c r="A140" s="228"/>
      <c r="B140" s="229"/>
      <c r="C140" s="8"/>
    </row>
    <row r="141" spans="1:3" x14ac:dyDescent="0.3">
      <c r="A141" s="228"/>
      <c r="B141" s="229"/>
      <c r="C141" s="8"/>
    </row>
    <row r="142" spans="1:3" x14ac:dyDescent="0.3">
      <c r="A142" s="228"/>
      <c r="B142" s="229"/>
      <c r="C142" s="8"/>
    </row>
    <row r="143" spans="1:3" x14ac:dyDescent="0.3">
      <c r="A143" s="228"/>
      <c r="B143" s="229"/>
      <c r="C143" s="8"/>
    </row>
    <row r="144" spans="1:3" x14ac:dyDescent="0.3">
      <c r="A144" s="228"/>
      <c r="B144" s="229"/>
      <c r="C144" s="8"/>
    </row>
  </sheetData>
  <hyperlinks>
    <hyperlink ref="A1" location="'Total Orgs'!A1" display="Total Organizations" xr:uid="{335A95E8-43E2-4D30-AEC5-9981BB0ECD6B}"/>
  </hyperlinks>
  <pageMargins left="0.75" right="0.75" top="1" bottom="1" header="0.5" footer="0.5"/>
  <pageSetup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D79FB-1357-4AB1-8C86-EF2BBFE31D61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159</v>
      </c>
      <c r="C3" t="s">
        <v>329</v>
      </c>
    </row>
    <row r="5" spans="1:3" x14ac:dyDescent="0.3">
      <c r="A5" s="4" t="s">
        <v>201</v>
      </c>
      <c r="B5" s="2">
        <f>'Total Orgs'!B150</f>
        <v>0</v>
      </c>
    </row>
    <row r="6" spans="1:3" x14ac:dyDescent="0.3">
      <c r="A6" s="4" t="s">
        <v>5</v>
      </c>
    </row>
    <row r="7" spans="1:3" x14ac:dyDescent="0.3">
      <c r="A7" s="4" t="s">
        <v>6</v>
      </c>
    </row>
    <row r="8" spans="1:3" x14ac:dyDescent="0.3">
      <c r="A8" s="4" t="s">
        <v>7</v>
      </c>
      <c r="B8" s="2">
        <f>SUM(B12:B101)</f>
        <v>0</v>
      </c>
    </row>
    <row r="9" spans="1:3" x14ac:dyDescent="0.3">
      <c r="A9" s="4" t="s">
        <v>202</v>
      </c>
      <c r="B9" s="2">
        <f>SUM(B5+B6-B7-B8)</f>
        <v>0</v>
      </c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1A7FDA66-E807-47CD-9E34-8E1D515A696E}"/>
  </hyperlinks>
  <pageMargins left="0.75" right="0.75" top="1" bottom="1" header="0.5" footer="0.5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>
    <tabColor theme="0"/>
  </sheetPr>
  <dimension ref="A1:E16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5" x14ac:dyDescent="0.3">
      <c r="A1" s="5" t="s">
        <v>200</v>
      </c>
      <c r="C1" s="1" t="e">
        <f>'Total Orgs'!#REF!</f>
        <v>#REF!</v>
      </c>
    </row>
    <row r="2" spans="1:5" x14ac:dyDescent="0.3">
      <c r="A2" s="5"/>
    </row>
    <row r="3" spans="1:5" x14ac:dyDescent="0.3">
      <c r="A3" s="6" t="s">
        <v>330</v>
      </c>
      <c r="C3" s="272" t="s">
        <v>220</v>
      </c>
    </row>
    <row r="4" spans="1:5" x14ac:dyDescent="0.3">
      <c r="C4" s="47" t="s">
        <v>548</v>
      </c>
    </row>
    <row r="5" spans="1:5" x14ac:dyDescent="0.3">
      <c r="A5" s="4" t="s">
        <v>201</v>
      </c>
      <c r="B5" s="2">
        <f>'Total Orgs'!B151</f>
        <v>1725</v>
      </c>
      <c r="C5" s="47" t="s">
        <v>549</v>
      </c>
    </row>
    <row r="6" spans="1:5" x14ac:dyDescent="0.3">
      <c r="A6" s="4" t="s">
        <v>5</v>
      </c>
      <c r="C6" s="47"/>
    </row>
    <row r="7" spans="1:5" x14ac:dyDescent="0.3">
      <c r="A7" s="4" t="s">
        <v>6</v>
      </c>
      <c r="C7" s="47"/>
    </row>
    <row r="8" spans="1:5" x14ac:dyDescent="0.3">
      <c r="A8" s="4" t="s">
        <v>7</v>
      </c>
      <c r="B8" s="2">
        <f>SUM(B12:B101)</f>
        <v>0</v>
      </c>
      <c r="C8" s="47"/>
    </row>
    <row r="9" spans="1:5" x14ac:dyDescent="0.3">
      <c r="A9" s="4" t="s">
        <v>202</v>
      </c>
      <c r="B9" s="2">
        <f>SUM(B5+B6-B7-B8)</f>
        <v>1725</v>
      </c>
    </row>
    <row r="11" spans="1:5" s="1" customFormat="1" x14ac:dyDescent="0.3">
      <c r="A11" s="7" t="s">
        <v>203</v>
      </c>
      <c r="B11" s="3" t="s">
        <v>204</v>
      </c>
      <c r="C11" s="1" t="s">
        <v>205</v>
      </c>
    </row>
    <row r="14" spans="1:5" x14ac:dyDescent="0.3">
      <c r="D14" s="99"/>
    </row>
    <row r="15" spans="1:5" x14ac:dyDescent="0.3">
      <c r="D15" s="211"/>
      <c r="E15" s="26"/>
    </row>
    <row r="16" spans="1:5" x14ac:dyDescent="0.3">
      <c r="D16" s="212"/>
    </row>
  </sheetData>
  <hyperlinks>
    <hyperlink ref="A1" location="'Total Orgs'!A1" display="Total Organizations" xr:uid="{00000000-0004-0000-6E00-000000000000}"/>
  </hyperlinks>
  <pageMargins left="0.75" right="0.75" top="1" bottom="1" header="0.5" footer="0.5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>
    <tabColor theme="0"/>
  </sheetPr>
  <dimension ref="A1:C11"/>
  <sheetViews>
    <sheetView workbookViewId="0"/>
  </sheetViews>
  <sheetFormatPr defaultColWidth="11" defaultRowHeight="15.6" x14ac:dyDescent="0.3"/>
  <cols>
    <col min="1" max="1" width="16.5" style="4" customWidth="1"/>
    <col min="2" max="2" width="12" style="2" customWidth="1"/>
    <col min="3" max="3" width="43.3984375" customWidth="1"/>
  </cols>
  <sheetData>
    <row r="1" spans="1:3" x14ac:dyDescent="0.3">
      <c r="A1" s="5" t="s">
        <v>200</v>
      </c>
      <c r="C1" s="1" t="e">
        <f>'Total Orgs'!#REF!</f>
        <v>#REF!</v>
      </c>
    </row>
    <row r="2" spans="1:3" x14ac:dyDescent="0.3">
      <c r="A2" s="5"/>
    </row>
    <row r="3" spans="1:3" x14ac:dyDescent="0.3">
      <c r="A3" s="6" t="s">
        <v>103</v>
      </c>
    </row>
    <row r="4" spans="1:3" x14ac:dyDescent="0.3">
      <c r="C4" s="272" t="s">
        <v>220</v>
      </c>
    </row>
    <row r="5" spans="1:3" x14ac:dyDescent="0.3">
      <c r="A5" s="4" t="s">
        <v>201</v>
      </c>
      <c r="B5" s="2">
        <f>'Total Orgs'!B94</f>
        <v>9200</v>
      </c>
      <c r="C5" s="47" t="s">
        <v>331</v>
      </c>
    </row>
    <row r="6" spans="1:3" x14ac:dyDescent="0.3">
      <c r="A6" s="4" t="s">
        <v>5</v>
      </c>
      <c r="C6" s="47" t="s">
        <v>332</v>
      </c>
    </row>
    <row r="7" spans="1:3" x14ac:dyDescent="0.3">
      <c r="A7" s="4" t="s">
        <v>6</v>
      </c>
      <c r="C7" s="47" t="s">
        <v>701</v>
      </c>
    </row>
    <row r="8" spans="1:3" x14ac:dyDescent="0.3">
      <c r="A8" s="4" t="s">
        <v>7</v>
      </c>
      <c r="B8" s="2">
        <f>SUM(B12:B105)</f>
        <v>0</v>
      </c>
      <c r="C8" s="47" t="s">
        <v>706</v>
      </c>
    </row>
    <row r="9" spans="1:3" x14ac:dyDescent="0.3">
      <c r="A9" s="4" t="s">
        <v>202</v>
      </c>
      <c r="B9" s="2">
        <f>SUM(B5+B6-B8)</f>
        <v>9200</v>
      </c>
      <c r="C9" s="47"/>
    </row>
    <row r="11" spans="1:3" s="1" customFormat="1" x14ac:dyDescent="0.3">
      <c r="A11" s="7" t="s">
        <v>203</v>
      </c>
      <c r="B11" s="3" t="s">
        <v>204</v>
      </c>
      <c r="C11" s="1" t="s">
        <v>205</v>
      </c>
    </row>
  </sheetData>
  <hyperlinks>
    <hyperlink ref="A1" location="'Total Orgs'!A1" display="Total Organizations" xr:uid="{00000000-0004-0000-6F00-000000000000}"/>
  </hyperlinks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4B8FE4BA97FD4BAB26C12046588A01" ma:contentTypeVersion="12" ma:contentTypeDescription="Create a new document." ma:contentTypeScope="" ma:versionID="cb778251540f05eaa3573495ad94ef94">
  <xsd:schema xmlns:xsd="http://www.w3.org/2001/XMLSchema" xmlns:xs="http://www.w3.org/2001/XMLSchema" xmlns:p="http://schemas.microsoft.com/office/2006/metadata/properties" xmlns:ns2="6af00f89-cf41-4324-9704-eea14deb4f0b" xmlns:ns3="53252bbe-86f4-4b0f-82f1-addfc7ec4c81" targetNamespace="http://schemas.microsoft.com/office/2006/metadata/properties" ma:root="true" ma:fieldsID="ddb0eca4486fa749a10ca883843764d7" ns2:_="" ns3:_="">
    <xsd:import namespace="6af00f89-cf41-4324-9704-eea14deb4f0b"/>
    <xsd:import namespace="53252bbe-86f4-4b0f-82f1-addfc7ec4c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Done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00f89-cf41-4324-9704-eea14deb4f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Done" ma:index="12" nillable="true" ma:displayName="Done" ma:format="Dropdown" ma:internalName="Done">
      <xsd:simpleType>
        <xsd:restriction base="dms:Text">
          <xsd:maxLength value="255"/>
        </xsd:restriction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f7c65ed7-e385-4001-9a0e-7979134055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252bbe-86f4-4b0f-82f1-addfc7ec4c81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4fcc84c5-c848-46ed-82bc-80088260d37d}" ma:internalName="TaxCatchAll" ma:showField="CatchAllData" ma:web="53252bbe-86f4-4b0f-82f1-addfc7ec4c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af00f89-cf41-4324-9704-eea14deb4f0b">
      <Terms xmlns="http://schemas.microsoft.com/office/infopath/2007/PartnerControls"/>
    </lcf76f155ced4ddcb4097134ff3c332f>
    <TaxCatchAll xmlns="53252bbe-86f4-4b0f-82f1-addfc7ec4c81" xsi:nil="true"/>
    <Done xmlns="6af00f89-cf41-4324-9704-eea14deb4f0b" xsi:nil="true"/>
  </documentManagement>
</p:properties>
</file>

<file path=customXml/itemProps1.xml><?xml version="1.0" encoding="utf-8"?>
<ds:datastoreItem xmlns:ds="http://schemas.openxmlformats.org/officeDocument/2006/customXml" ds:itemID="{352F4DA6-322C-48E7-9193-03A382F179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f00f89-cf41-4324-9704-eea14deb4f0b"/>
    <ds:schemaRef ds:uri="53252bbe-86f4-4b0f-82f1-addfc7ec4c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CEB4A1F-298B-43D0-A85D-F01CC8E10D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172ED90-2D50-4677-9623-93C7DEA26AAD}">
  <ds:schemaRefs>
    <ds:schemaRef ds:uri="http://schemas.microsoft.com/office/2006/metadata/properties"/>
    <ds:schemaRef ds:uri="http://schemas.microsoft.com/office/infopath/2007/PartnerControls"/>
    <ds:schemaRef ds:uri="6af00f89-cf41-4324-9704-eea14deb4f0b"/>
    <ds:schemaRef ds:uri="53252bbe-86f4-4b0f-82f1-addfc7ec4c8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189</vt:i4>
      </vt:variant>
      <vt:variant>
        <vt:lpstr>Named Ranges</vt:lpstr>
      </vt:variant>
      <vt:variant>
        <vt:i4>5</vt:i4>
      </vt:variant>
    </vt:vector>
  </HeadingPairs>
  <TitlesOfParts>
    <vt:vector size="194" baseType="lpstr">
      <vt:lpstr>Total Orgs</vt:lpstr>
      <vt:lpstr>African</vt:lpstr>
      <vt:lpstr>ACT</vt:lpstr>
      <vt:lpstr>APO</vt:lpstr>
      <vt:lpstr>AAFCS</vt:lpstr>
      <vt:lpstr>AAPG</vt:lpstr>
      <vt:lpstr>AADE</vt:lpstr>
      <vt:lpstr>ACS-SA</vt:lpstr>
      <vt:lpstr>AIChE</vt:lpstr>
      <vt:lpstr>AMSA</vt:lpstr>
      <vt:lpstr>AMWA</vt:lpstr>
      <vt:lpstr>ASTA</vt:lpstr>
      <vt:lpstr>ASCE</vt:lpstr>
      <vt:lpstr>ASID</vt:lpstr>
      <vt:lpstr>ASME</vt:lpstr>
      <vt:lpstr>ASA</vt:lpstr>
      <vt:lpstr>AAS</vt:lpstr>
      <vt:lpstr>ACM</vt:lpstr>
      <vt:lpstr>ABSS</vt:lpstr>
      <vt:lpstr>AITP</vt:lpstr>
      <vt:lpstr>ALPA</vt:lpstr>
      <vt:lpstr>ASAS</vt:lpstr>
      <vt:lpstr>ACF</vt:lpstr>
      <vt:lpstr>BB</vt:lpstr>
      <vt:lpstr>BEYOND</vt:lpstr>
      <vt:lpstr>BLACKART</vt:lpstr>
      <vt:lpstr>BSA</vt:lpstr>
      <vt:lpstr>BBSA</vt:lpstr>
      <vt:lpstr>B&amp;B</vt:lpstr>
      <vt:lpstr>TechCRU</vt:lpstr>
      <vt:lpstr>CECM</vt:lpstr>
      <vt:lpstr>Caribbean</vt:lpstr>
      <vt:lpstr>CSA</vt:lpstr>
      <vt:lpstr>ChiEps</vt:lpstr>
      <vt:lpstr>ChiRho</vt:lpstr>
      <vt:lpstr>Christians</vt:lpstr>
      <vt:lpstr>CISER</vt:lpstr>
      <vt:lpstr>A&amp;S Ambassadors</vt:lpstr>
      <vt:lpstr>Collegiate 100</vt:lpstr>
      <vt:lpstr>DWS</vt:lpstr>
      <vt:lpstr>DelightM</vt:lpstr>
      <vt:lpstr>DSP</vt:lpstr>
      <vt:lpstr>DI</vt:lpstr>
      <vt:lpstr>DSC</vt:lpstr>
      <vt:lpstr>ECDE</vt:lpstr>
      <vt:lpstr>Dr. BAH- PMS</vt:lpstr>
      <vt:lpstr>DTL</vt:lpstr>
      <vt:lpstr>EON</vt:lpstr>
      <vt:lpstr>EtaSigDelta</vt:lpstr>
      <vt:lpstr>FSC</vt:lpstr>
      <vt:lpstr>Filipino</vt:lpstr>
      <vt:lpstr>FF</vt:lpstr>
      <vt:lpstr>FinAsso</vt:lpstr>
      <vt:lpstr>FMSF</vt:lpstr>
      <vt:lpstr>GYM</vt:lpstr>
      <vt:lpstr>GLW</vt:lpstr>
      <vt:lpstr>GSS</vt:lpstr>
      <vt:lpstr>RTC</vt:lpstr>
      <vt:lpstr>Goin' Band</vt:lpstr>
      <vt:lpstr>HILLEL</vt:lpstr>
      <vt:lpstr>GSA</vt:lpstr>
      <vt:lpstr>HSS</vt:lpstr>
      <vt:lpstr>HAAPH</vt:lpstr>
      <vt:lpstr>HDFS</vt:lpstr>
      <vt:lpstr>ISA</vt:lpstr>
      <vt:lpstr>IEEE</vt:lpstr>
      <vt:lpstr>IIE</vt:lpstr>
      <vt:lpstr>IIDA</vt:lpstr>
      <vt:lpstr>SGC</vt:lpstr>
      <vt:lpstr>ITA</vt:lpstr>
      <vt:lpstr>JOY</vt:lpstr>
      <vt:lpstr>KSMDA</vt:lpstr>
      <vt:lpstr>KRCC</vt:lpstr>
      <vt:lpstr>KEYOP</vt:lpstr>
      <vt:lpstr>Korean</vt:lpstr>
      <vt:lpstr>LMSA</vt:lpstr>
      <vt:lpstr>Livestock</vt:lpstr>
      <vt:lpstr>LR</vt:lpstr>
      <vt:lpstr>MCFB</vt:lpstr>
      <vt:lpstr>LPHI</vt:lpstr>
      <vt:lpstr>TBP</vt:lpstr>
      <vt:lpstr>SMO</vt:lpstr>
      <vt:lpstr>Eval</vt:lpstr>
      <vt:lpstr>Meat</vt:lpstr>
      <vt:lpstr>MSAQBT</vt:lpstr>
      <vt:lpstr>MSA</vt:lpstr>
      <vt:lpstr>Metals</vt:lpstr>
      <vt:lpstr>MANRRS</vt:lpstr>
      <vt:lpstr>MPC</vt:lpstr>
      <vt:lpstr>MUN</vt:lpstr>
      <vt:lpstr>MortarBoard</vt:lpstr>
      <vt:lpstr>MCAPS</vt:lpstr>
      <vt:lpstr>MAPS</vt:lpstr>
      <vt:lpstr>MuslimSA</vt:lpstr>
      <vt:lpstr>NMLB</vt:lpstr>
      <vt:lpstr>NPC</vt:lpstr>
      <vt:lpstr>TMM</vt:lpstr>
      <vt:lpstr>TNRF</vt:lpstr>
      <vt:lpstr>NSBE</vt:lpstr>
      <vt:lpstr>NSCS</vt:lpstr>
      <vt:lpstr>Navigators</vt:lpstr>
      <vt:lpstr>NiSA</vt:lpstr>
      <vt:lpstr>NSA</vt:lpstr>
      <vt:lpstr>PAD</vt:lpstr>
      <vt:lpstr>PASO</vt:lpstr>
      <vt:lpstr>PTS</vt:lpstr>
      <vt:lpstr>PSTEM</vt:lpstr>
      <vt:lpstr>RAS</vt:lpstr>
      <vt:lpstr>RNASA</vt:lpstr>
      <vt:lpstr>RaidersDefend</vt:lpstr>
      <vt:lpstr>RMSS</vt:lpstr>
      <vt:lpstr>RH</vt:lpstr>
      <vt:lpstr>RATS</vt:lpstr>
      <vt:lpstr>RPOP</vt:lpstr>
      <vt:lpstr>RRR</vt:lpstr>
      <vt:lpstr>RTheater</vt:lpstr>
      <vt:lpstr>RaiderSailing</vt:lpstr>
      <vt:lpstr>RSFC</vt:lpstr>
      <vt:lpstr>RSC</vt:lpstr>
      <vt:lpstr>RanchHorse</vt:lpstr>
      <vt:lpstr>RR</vt:lpstr>
      <vt:lpstr>RISA</vt:lpstr>
      <vt:lpstr>RHIM</vt:lpstr>
      <vt:lpstr>SFDT</vt:lpstr>
      <vt:lpstr>SDP</vt:lpstr>
      <vt:lpstr>SKYRAIDERS</vt:lpstr>
      <vt:lpstr>SEP</vt:lpstr>
      <vt:lpstr>SIL</vt:lpstr>
      <vt:lpstr>SMILE</vt:lpstr>
      <vt:lpstr>SHPE</vt:lpstr>
      <vt:lpstr>SPE</vt:lpstr>
      <vt:lpstr>SWE</vt:lpstr>
      <vt:lpstr>SLSA</vt:lpstr>
      <vt:lpstr>SDA</vt:lpstr>
      <vt:lpstr>AgCouncil</vt:lpstr>
      <vt:lpstr>SOEA</vt:lpstr>
      <vt:lpstr>SAFE</vt:lpstr>
      <vt:lpstr>SASLA</vt:lpstr>
      <vt:lpstr>ISC</vt:lpstr>
      <vt:lpstr>TheMagic</vt:lpstr>
      <vt:lpstr>TCLCA</vt:lpstr>
      <vt:lpstr>TCFR</vt:lpstr>
      <vt:lpstr>TEA</vt:lpstr>
      <vt:lpstr>TET</vt:lpstr>
      <vt:lpstr>Feral</vt:lpstr>
      <vt:lpstr>TechHorn</vt:lpstr>
      <vt:lpstr>Horse</vt:lpstr>
      <vt:lpstr>TIT</vt:lpstr>
      <vt:lpstr>TKBDT</vt:lpstr>
      <vt:lpstr>KPOP</vt:lpstr>
      <vt:lpstr>TMAGIC</vt:lpstr>
      <vt:lpstr>TMA</vt:lpstr>
      <vt:lpstr>TMP</vt:lpstr>
      <vt:lpstr>TP</vt:lpstr>
      <vt:lpstr>TPOT</vt:lpstr>
      <vt:lpstr>TPVS</vt:lpstr>
      <vt:lpstr>TECHRODEO</vt:lpstr>
      <vt:lpstr>TRSA</vt:lpstr>
      <vt:lpstr>TSMG</vt:lpstr>
      <vt:lpstr>TSSTCAF</vt:lpstr>
      <vt:lpstr>TSCA</vt:lpstr>
      <vt:lpstr>TTLHM</vt:lpstr>
      <vt:lpstr>TUNICEF</vt:lpstr>
      <vt:lpstr>TWHPC</vt:lpstr>
      <vt:lpstr>TSPE</vt:lpstr>
      <vt:lpstr>TMB</vt:lpstr>
      <vt:lpstr>SEAT</vt:lpstr>
      <vt:lpstr>TMC</vt:lpstr>
      <vt:lpstr>TES</vt:lpstr>
      <vt:lpstr>UkClub</vt:lpstr>
      <vt:lpstr>Range</vt:lpstr>
      <vt:lpstr>Techtones</vt:lpstr>
      <vt:lpstr>Veterans</vt:lpstr>
      <vt:lpstr>WEB3</vt:lpstr>
      <vt:lpstr>WF</vt:lpstr>
      <vt:lpstr>WTAB</vt:lpstr>
      <vt:lpstr>WTAWS</vt:lpstr>
      <vt:lpstr>WILD</vt:lpstr>
      <vt:lpstr>WH</vt:lpstr>
      <vt:lpstr>WomennBus</vt:lpstr>
      <vt:lpstr>WIP</vt:lpstr>
      <vt:lpstr>WIS</vt:lpstr>
      <vt:lpstr>WSO</vt:lpstr>
      <vt:lpstr>Wool</vt:lpstr>
      <vt:lpstr>Misc</vt:lpstr>
      <vt:lpstr>INACTIVE</vt:lpstr>
      <vt:lpstr>Cont</vt:lpstr>
      <vt:lpstr>NEW</vt:lpstr>
      <vt:lpstr>Sheet2</vt:lpstr>
      <vt:lpstr>International_Student_Council</vt:lpstr>
      <vt:lpstr>Meat!Print_Area</vt:lpstr>
      <vt:lpstr>SLSA!Print_Area</vt:lpstr>
      <vt:lpstr>'Total Orgs'!Print_Area</vt:lpstr>
      <vt:lpstr>'Total Orgs'!Print_Titles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Babitzke, Cari S</dc:creator>
  <cp:keywords/>
  <dc:description/>
  <cp:lastModifiedBy>Davis, Teresa Y</cp:lastModifiedBy>
  <cp:revision/>
  <dcterms:created xsi:type="dcterms:W3CDTF">2011-07-13T18:00:55Z</dcterms:created>
  <dcterms:modified xsi:type="dcterms:W3CDTF">2025-11-07T22:27:59Z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0x0101004A4B8FE4BA97FD4BAB26C12046588A01</vt:lpwstr>
  </property>
  <property fmtid="{D5CDD505-2E9C-101B-9397-08002B2CF9AE}" pid="3" name="MediaServiceImageTags">
    <vt:lpwstr/>
  </property>
</Properties>
</file>